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160" activeTab="5"/>
  </bookViews>
  <sheets>
    <sheet name="Índice" sheetId="1" r:id="rId1"/>
    <sheet name="Presentación" sheetId="7" r:id="rId2"/>
    <sheet name="Informantes" sheetId="3" r:id="rId3"/>
    <sheet name="Participantes" sheetId="4" r:id="rId4"/>
    <sheet name="CNGE_2022_M1_Secc7" sheetId="5" r:id="rId5"/>
    <sheet name="Glosario" sheetId="6" r:id="rId6"/>
  </sheets>
  <definedNames>
    <definedName name="_xlnm.Print_Area" localSheetId="4">CNGE_2022_M1_Secc7!$A$1:$AD$3064</definedName>
    <definedName name="_xlnm.Print_Area" localSheetId="5">Glosario!$A$1:$AE$85</definedName>
    <definedName name="_xlnm.Print_Area" localSheetId="0">Índice!$A$1:$AE$25</definedName>
    <definedName name="_xlnm.Print_Area" localSheetId="2">Informantes!$A$1:$AE$58</definedName>
    <definedName name="_xlnm.Print_Area" localSheetId="3">Participantes!$A$1:$AE$57</definedName>
    <definedName name="_xlnm.Print_Area" localSheetId="1">Presentación!$A$1:$AD$134</definedName>
    <definedName name="cantidad" localSheetId="1">#REF!</definedName>
    <definedName name="cantidad">#REF!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37" i="5" l="1"/>
  <c r="AV3014" i="5"/>
  <c r="AW3014" i="5"/>
  <c r="B3020" i="5" s="1"/>
  <c r="AG2987" i="5"/>
  <c r="B2987" i="5" s="1"/>
  <c r="D2610" i="5"/>
  <c r="D2611" i="5"/>
  <c r="D2612" i="5"/>
  <c r="D2613" i="5"/>
  <c r="D2614" i="5"/>
  <c r="D2615" i="5"/>
  <c r="D2616" i="5"/>
  <c r="D2617" i="5"/>
  <c r="D2618" i="5"/>
  <c r="D2619" i="5"/>
  <c r="D2620" i="5"/>
  <c r="D2621" i="5"/>
  <c r="D2622" i="5"/>
  <c r="D2623" i="5"/>
  <c r="D2624" i="5"/>
  <c r="D2625" i="5"/>
  <c r="D2626" i="5"/>
  <c r="D2627" i="5"/>
  <c r="D2628" i="5"/>
  <c r="D2629" i="5"/>
  <c r="D2630" i="5"/>
  <c r="D2631" i="5"/>
  <c r="D2632" i="5"/>
  <c r="D2633" i="5"/>
  <c r="D2634" i="5"/>
  <c r="D2635" i="5"/>
  <c r="D2636" i="5"/>
  <c r="D2637" i="5"/>
  <c r="D2638" i="5"/>
  <c r="D2639" i="5"/>
  <c r="D2640" i="5"/>
  <c r="D2641" i="5"/>
  <c r="D2642" i="5"/>
  <c r="D2643" i="5"/>
  <c r="D2644" i="5"/>
  <c r="D2645" i="5"/>
  <c r="D2646" i="5"/>
  <c r="D2647" i="5"/>
  <c r="D2648" i="5"/>
  <c r="D2649" i="5"/>
  <c r="D2650" i="5"/>
  <c r="D2651" i="5"/>
  <c r="D2652" i="5"/>
  <c r="D2653" i="5"/>
  <c r="D2654" i="5"/>
  <c r="D2655" i="5"/>
  <c r="D2656" i="5"/>
  <c r="D2657" i="5"/>
  <c r="D2658" i="5"/>
  <c r="D2659" i="5"/>
  <c r="D2660" i="5"/>
  <c r="D2661" i="5"/>
  <c r="D2662" i="5"/>
  <c r="D2663" i="5"/>
  <c r="D2664" i="5"/>
  <c r="D2665" i="5"/>
  <c r="D2666" i="5"/>
  <c r="D2667" i="5"/>
  <c r="D2668" i="5"/>
  <c r="D2669" i="5"/>
  <c r="D2670" i="5"/>
  <c r="D2671" i="5"/>
  <c r="D2672" i="5"/>
  <c r="D2673" i="5"/>
  <c r="D2674" i="5"/>
  <c r="D2675" i="5"/>
  <c r="D2676" i="5"/>
  <c r="D2677" i="5"/>
  <c r="D2678" i="5"/>
  <c r="D2679" i="5"/>
  <c r="D2680" i="5"/>
  <c r="D2681" i="5"/>
  <c r="D2682" i="5"/>
  <c r="D2683" i="5"/>
  <c r="D2684" i="5"/>
  <c r="D2685" i="5"/>
  <c r="D2686" i="5"/>
  <c r="D2687" i="5"/>
  <c r="D2688" i="5"/>
  <c r="D2689" i="5"/>
  <c r="D2690" i="5"/>
  <c r="D2691" i="5"/>
  <c r="D2692" i="5"/>
  <c r="D2693" i="5"/>
  <c r="D2694" i="5"/>
  <c r="D2695" i="5"/>
  <c r="D2696" i="5"/>
  <c r="D2697" i="5"/>
  <c r="D2698" i="5"/>
  <c r="D2699" i="5"/>
  <c r="D2700" i="5"/>
  <c r="D2701" i="5"/>
  <c r="D2702" i="5"/>
  <c r="D2703" i="5"/>
  <c r="D2704" i="5"/>
  <c r="D2705" i="5"/>
  <c r="D2706" i="5"/>
  <c r="D2707" i="5"/>
  <c r="D2708" i="5"/>
  <c r="D2709" i="5"/>
  <c r="D2710" i="5"/>
  <c r="D2711" i="5"/>
  <c r="D2712" i="5"/>
  <c r="D2713" i="5"/>
  <c r="D2714" i="5"/>
  <c r="D2715" i="5"/>
  <c r="D2716" i="5"/>
  <c r="D2717" i="5"/>
  <c r="D2718" i="5"/>
  <c r="D2719" i="5"/>
  <c r="D2720" i="5"/>
  <c r="D2721" i="5"/>
  <c r="D2722" i="5"/>
  <c r="D2723" i="5"/>
  <c r="D2724" i="5"/>
  <c r="D2725" i="5"/>
  <c r="D2726" i="5"/>
  <c r="D2727" i="5"/>
  <c r="D2728" i="5"/>
  <c r="D2609" i="5"/>
  <c r="AH2576" i="5"/>
  <c r="AH2575" i="5"/>
  <c r="AH2574" i="5"/>
  <c r="AH2573" i="5"/>
  <c r="AH2572" i="5"/>
  <c r="AH2571" i="5"/>
  <c r="AH2570" i="5"/>
  <c r="AH2569" i="5"/>
  <c r="AH2568" i="5"/>
  <c r="AH2567" i="5"/>
  <c r="AH2566" i="5"/>
  <c r="AH2565" i="5"/>
  <c r="AH2564" i="5"/>
  <c r="AH2563" i="5"/>
  <c r="AH2562" i="5"/>
  <c r="AH2561" i="5"/>
  <c r="AH2560" i="5"/>
  <c r="AH2559" i="5"/>
  <c r="AH2558" i="5"/>
  <c r="AH2557" i="5"/>
  <c r="AH2556" i="5"/>
  <c r="AH2555" i="5"/>
  <c r="AH2554" i="5"/>
  <c r="AH2553" i="5"/>
  <c r="AH2552" i="5"/>
  <c r="AH2551" i="5"/>
  <c r="AH2550" i="5"/>
  <c r="AH2549" i="5"/>
  <c r="AH2548" i="5"/>
  <c r="AH2547" i="5"/>
  <c r="AH2546" i="5"/>
  <c r="AH2545" i="5"/>
  <c r="AH2544" i="5"/>
  <c r="AH2543" i="5"/>
  <c r="AH2542" i="5"/>
  <c r="AH2541" i="5"/>
  <c r="AH2540" i="5"/>
  <c r="AH2539" i="5"/>
  <c r="AH2538" i="5"/>
  <c r="AH2537" i="5"/>
  <c r="AH2536" i="5"/>
  <c r="AH2535" i="5"/>
  <c r="AH2534" i="5"/>
  <c r="AH2533" i="5"/>
  <c r="AH2532" i="5"/>
  <c r="AH2531" i="5"/>
  <c r="AH2530" i="5"/>
  <c r="AH2529" i="5"/>
  <c r="AH2528" i="5"/>
  <c r="AH2527" i="5"/>
  <c r="AH2526" i="5"/>
  <c r="AH2525" i="5"/>
  <c r="AH2524" i="5"/>
  <c r="AH2523" i="5"/>
  <c r="AH2522" i="5"/>
  <c r="AH2521" i="5"/>
  <c r="AH2520" i="5"/>
  <c r="AH2519" i="5"/>
  <c r="AH2518" i="5"/>
  <c r="AH2517" i="5"/>
  <c r="AH2516" i="5"/>
  <c r="AH2515" i="5"/>
  <c r="AH2514" i="5"/>
  <c r="AH2513" i="5"/>
  <c r="AH2512" i="5"/>
  <c r="AH2511" i="5"/>
  <c r="AH2510" i="5"/>
  <c r="AH2509" i="5"/>
  <c r="AH2508" i="5"/>
  <c r="AH2507" i="5"/>
  <c r="AH2506" i="5"/>
  <c r="AH2505" i="5"/>
  <c r="AH2504" i="5"/>
  <c r="AH2503" i="5"/>
  <c r="AH2502" i="5"/>
  <c r="AH2501" i="5"/>
  <c r="AH2500" i="5"/>
  <c r="AH2499" i="5"/>
  <c r="AH2498" i="5"/>
  <c r="AH2497" i="5"/>
  <c r="AH2496" i="5"/>
  <c r="AH2495" i="5"/>
  <c r="AH2494" i="5"/>
  <c r="AH2493" i="5"/>
  <c r="AH2492" i="5"/>
  <c r="AH2491" i="5"/>
  <c r="AH2490" i="5"/>
  <c r="AH2489" i="5"/>
  <c r="AH2488" i="5"/>
  <c r="AH2487" i="5"/>
  <c r="AH2486" i="5"/>
  <c r="AH2485" i="5"/>
  <c r="AH2484" i="5"/>
  <c r="AH2483" i="5"/>
  <c r="AH2482" i="5"/>
  <c r="AH2481" i="5"/>
  <c r="AH2480" i="5"/>
  <c r="AH2479" i="5"/>
  <c r="AH2478" i="5"/>
  <c r="AH2477" i="5"/>
  <c r="AH2476" i="5"/>
  <c r="AH2475" i="5"/>
  <c r="AH2474" i="5"/>
  <c r="AH2473" i="5"/>
  <c r="AH2472" i="5"/>
  <c r="AH2471" i="5"/>
  <c r="AH2470" i="5"/>
  <c r="AH2469" i="5"/>
  <c r="AH2468" i="5"/>
  <c r="AH2467" i="5"/>
  <c r="AH2466" i="5"/>
  <c r="AH2465" i="5"/>
  <c r="AH2464" i="5"/>
  <c r="AH2463" i="5"/>
  <c r="AH2462" i="5"/>
  <c r="AH2461" i="5"/>
  <c r="AH2460" i="5"/>
  <c r="AH2459" i="5"/>
  <c r="AH2458" i="5"/>
  <c r="AH2457" i="5"/>
  <c r="AO2457" i="5"/>
  <c r="AG2579" i="5" l="1"/>
  <c r="AO2576" i="5"/>
  <c r="AO2575" i="5"/>
  <c r="AO2574" i="5"/>
  <c r="AO2573" i="5"/>
  <c r="AO2572" i="5"/>
  <c r="AO2571" i="5"/>
  <c r="AO2570" i="5"/>
  <c r="AO2569" i="5"/>
  <c r="AO2568" i="5"/>
  <c r="AO2567" i="5"/>
  <c r="AO2566" i="5"/>
  <c r="AO2565" i="5"/>
  <c r="AO2564" i="5"/>
  <c r="AO2563" i="5"/>
  <c r="AO2562" i="5"/>
  <c r="AO2561" i="5"/>
  <c r="AO2560" i="5"/>
  <c r="AO2559" i="5"/>
  <c r="AO2558" i="5"/>
  <c r="AO2557" i="5"/>
  <c r="AO2556" i="5"/>
  <c r="AO2555" i="5"/>
  <c r="AO2554" i="5"/>
  <c r="AO2553" i="5"/>
  <c r="AO2552" i="5"/>
  <c r="AO2551" i="5"/>
  <c r="AO2550" i="5"/>
  <c r="AO2549" i="5"/>
  <c r="AO2548" i="5"/>
  <c r="AO2547" i="5"/>
  <c r="AO2546" i="5"/>
  <c r="AO2545" i="5"/>
  <c r="AO2544" i="5"/>
  <c r="AO2543" i="5"/>
  <c r="AO2542" i="5"/>
  <c r="AO2541" i="5"/>
  <c r="AO2540" i="5"/>
  <c r="AO2539" i="5"/>
  <c r="AO2538" i="5"/>
  <c r="AO2537" i="5"/>
  <c r="AO2536" i="5"/>
  <c r="AO2535" i="5"/>
  <c r="AO2534" i="5"/>
  <c r="AO2533" i="5"/>
  <c r="AO2532" i="5"/>
  <c r="AO2531" i="5"/>
  <c r="AO2530" i="5"/>
  <c r="AO2529" i="5"/>
  <c r="AO2528" i="5"/>
  <c r="AO2527" i="5"/>
  <c r="AO2526" i="5"/>
  <c r="AO2525" i="5"/>
  <c r="AO2524" i="5"/>
  <c r="AO2523" i="5"/>
  <c r="AO2522" i="5"/>
  <c r="AO2521" i="5"/>
  <c r="AO2520" i="5"/>
  <c r="AO2519" i="5"/>
  <c r="AO2518" i="5"/>
  <c r="AO2517" i="5"/>
  <c r="AO2516" i="5"/>
  <c r="AO2515" i="5"/>
  <c r="AO2514" i="5"/>
  <c r="AO2513" i="5"/>
  <c r="AO2512" i="5"/>
  <c r="AO2511" i="5"/>
  <c r="AO2510" i="5"/>
  <c r="AO2509" i="5"/>
  <c r="AO2508" i="5"/>
  <c r="AO2507" i="5"/>
  <c r="AO2506" i="5"/>
  <c r="AO2505" i="5"/>
  <c r="AO2504" i="5"/>
  <c r="AO2503" i="5"/>
  <c r="AO2502" i="5"/>
  <c r="AO2501" i="5"/>
  <c r="AO2500" i="5"/>
  <c r="AO2499" i="5"/>
  <c r="AO2498" i="5"/>
  <c r="AO2497" i="5"/>
  <c r="AO2496" i="5"/>
  <c r="AO2495" i="5"/>
  <c r="AO2494" i="5"/>
  <c r="AO2493" i="5"/>
  <c r="AO2492" i="5"/>
  <c r="AO2491" i="5"/>
  <c r="AO2490" i="5"/>
  <c r="AO2489" i="5"/>
  <c r="AO2488" i="5"/>
  <c r="AO2487" i="5"/>
  <c r="AO2486" i="5"/>
  <c r="AO2485" i="5"/>
  <c r="AO2484" i="5"/>
  <c r="AO2483" i="5"/>
  <c r="AO2482" i="5"/>
  <c r="AO2481" i="5"/>
  <c r="AO2480" i="5"/>
  <c r="AO2479" i="5"/>
  <c r="AO2478" i="5"/>
  <c r="AO2477" i="5"/>
  <c r="AO2476" i="5"/>
  <c r="AO2475" i="5"/>
  <c r="AO2474" i="5"/>
  <c r="AO2473" i="5"/>
  <c r="AO2472" i="5"/>
  <c r="AO2471" i="5"/>
  <c r="AO2470" i="5"/>
  <c r="AO2469" i="5"/>
  <c r="AO2468" i="5"/>
  <c r="AO2467" i="5"/>
  <c r="AO2466" i="5"/>
  <c r="AO2465" i="5"/>
  <c r="AO2464" i="5"/>
  <c r="AO2463" i="5"/>
  <c r="AO2462" i="5"/>
  <c r="AO2461" i="5"/>
  <c r="AO2460" i="5"/>
  <c r="AO2459" i="5"/>
  <c r="AO2458" i="5"/>
  <c r="AG2402" i="5"/>
  <c r="AG2403" i="5"/>
  <c r="AG2404" i="5"/>
  <c r="AG2405" i="5"/>
  <c r="AG2401" i="5"/>
  <c r="AG2359" i="5"/>
  <c r="AN2356" i="5"/>
  <c r="AN2355" i="5"/>
  <c r="AN2354" i="5"/>
  <c r="AN2353" i="5"/>
  <c r="AN2352" i="5"/>
  <c r="AN2351" i="5"/>
  <c r="AN2350" i="5"/>
  <c r="AN2349" i="5"/>
  <c r="AN2348" i="5"/>
  <c r="AN2347" i="5"/>
  <c r="AN2346" i="5"/>
  <c r="AN2345" i="5"/>
  <c r="AN2344" i="5"/>
  <c r="AN2343" i="5"/>
  <c r="AN2342" i="5"/>
  <c r="AN2341" i="5"/>
  <c r="AN2340" i="5"/>
  <c r="AN2339" i="5"/>
  <c r="AN2338" i="5"/>
  <c r="AN2337" i="5"/>
  <c r="AN2336" i="5"/>
  <c r="AN2335" i="5"/>
  <c r="AN2334" i="5"/>
  <c r="AN2333" i="5"/>
  <c r="AN2332" i="5"/>
  <c r="AN2331" i="5"/>
  <c r="AN2330" i="5"/>
  <c r="AN2329" i="5"/>
  <c r="AN2328" i="5"/>
  <c r="AN2327" i="5"/>
  <c r="AN2326" i="5"/>
  <c r="AN2325" i="5"/>
  <c r="AN2324" i="5"/>
  <c r="AN2323" i="5"/>
  <c r="AN2322" i="5"/>
  <c r="AN2321" i="5"/>
  <c r="AN2320" i="5"/>
  <c r="AN2319" i="5"/>
  <c r="AN2318" i="5"/>
  <c r="AN2317" i="5"/>
  <c r="AN2316" i="5"/>
  <c r="AN2315" i="5"/>
  <c r="AN2314" i="5"/>
  <c r="AN2313" i="5"/>
  <c r="AN2312" i="5"/>
  <c r="AN2311" i="5"/>
  <c r="AN2310" i="5"/>
  <c r="AN2309" i="5"/>
  <c r="AN2308" i="5"/>
  <c r="AN2307" i="5"/>
  <c r="AN2306" i="5"/>
  <c r="AN2305" i="5"/>
  <c r="AN2304" i="5"/>
  <c r="AN2303" i="5"/>
  <c r="AN2302" i="5"/>
  <c r="AN2301" i="5"/>
  <c r="AN2300" i="5"/>
  <c r="AN2299" i="5"/>
  <c r="AN2298" i="5"/>
  <c r="AN2297" i="5"/>
  <c r="AN2296" i="5"/>
  <c r="AN2295" i="5"/>
  <c r="AN2294" i="5"/>
  <c r="AN2293" i="5"/>
  <c r="AN2292" i="5"/>
  <c r="AN2291" i="5"/>
  <c r="AN2290" i="5"/>
  <c r="AN2289" i="5"/>
  <c r="AN2288" i="5"/>
  <c r="AN2287" i="5"/>
  <c r="AN2286" i="5"/>
  <c r="AN2285" i="5"/>
  <c r="AN2284" i="5"/>
  <c r="AN2283" i="5"/>
  <c r="AN2282" i="5"/>
  <c r="AN2281" i="5"/>
  <c r="AN2280" i="5"/>
  <c r="AN2279" i="5"/>
  <c r="AN2278" i="5"/>
  <c r="AN2277" i="5"/>
  <c r="AN2276" i="5"/>
  <c r="AN2275" i="5"/>
  <c r="AN2274" i="5"/>
  <c r="AN2273" i="5"/>
  <c r="AN2272" i="5"/>
  <c r="AN2271" i="5"/>
  <c r="AN2270" i="5"/>
  <c r="AN2269" i="5"/>
  <c r="AN2268" i="5"/>
  <c r="AN2267" i="5"/>
  <c r="AN2266" i="5"/>
  <c r="AN2265" i="5"/>
  <c r="AN2264" i="5"/>
  <c r="AN2263" i="5"/>
  <c r="AN2262" i="5"/>
  <c r="AN2261" i="5"/>
  <c r="AN2260" i="5"/>
  <c r="AN2259" i="5"/>
  <c r="AN2258" i="5"/>
  <c r="AN2257" i="5"/>
  <c r="AN2256" i="5"/>
  <c r="AN2255" i="5"/>
  <c r="AN2254" i="5"/>
  <c r="AN2253" i="5"/>
  <c r="AN2252" i="5"/>
  <c r="AN2251" i="5"/>
  <c r="AN2250" i="5"/>
  <c r="AN2249" i="5"/>
  <c r="AN2248" i="5"/>
  <c r="AN2247" i="5"/>
  <c r="AN2246" i="5"/>
  <c r="AN2245" i="5"/>
  <c r="AN2244" i="5"/>
  <c r="AN2243" i="5"/>
  <c r="AN2242" i="5"/>
  <c r="AN2241" i="5"/>
  <c r="AN2240" i="5"/>
  <c r="AN2239" i="5"/>
  <c r="AN2238" i="5"/>
  <c r="AN2237" i="5"/>
  <c r="AG2083" i="5"/>
  <c r="AN2080" i="5"/>
  <c r="AN2079" i="5"/>
  <c r="AN2078" i="5"/>
  <c r="AN2077" i="5"/>
  <c r="AN2076" i="5"/>
  <c r="AN2075" i="5"/>
  <c r="AN2074" i="5"/>
  <c r="AN2073" i="5"/>
  <c r="AN2072" i="5"/>
  <c r="AN2071" i="5"/>
  <c r="AN2070" i="5"/>
  <c r="AN2069" i="5"/>
  <c r="AN2068" i="5"/>
  <c r="AN2067" i="5"/>
  <c r="AN2066" i="5"/>
  <c r="AN2065" i="5"/>
  <c r="AN2064" i="5"/>
  <c r="AN2063" i="5"/>
  <c r="AN2062" i="5"/>
  <c r="AN2061" i="5"/>
  <c r="AN2060" i="5"/>
  <c r="AN2059" i="5"/>
  <c r="AN2058" i="5"/>
  <c r="AN2057" i="5"/>
  <c r="AN2056" i="5"/>
  <c r="AN2055" i="5"/>
  <c r="AN2054" i="5"/>
  <c r="AN2053" i="5"/>
  <c r="AN2052" i="5"/>
  <c r="AN2051" i="5"/>
  <c r="AN2050" i="5"/>
  <c r="AN2049" i="5"/>
  <c r="AN2048" i="5"/>
  <c r="AN2047" i="5"/>
  <c r="AN2046" i="5"/>
  <c r="AN2045" i="5"/>
  <c r="AN2044" i="5"/>
  <c r="AN2043" i="5"/>
  <c r="AN2042" i="5"/>
  <c r="AN2041" i="5"/>
  <c r="AN2040" i="5"/>
  <c r="AN2039" i="5"/>
  <c r="AN2038" i="5"/>
  <c r="AN2037" i="5"/>
  <c r="AN2036" i="5"/>
  <c r="AN2035" i="5"/>
  <c r="AN2034" i="5"/>
  <c r="AN2033" i="5"/>
  <c r="AN2032" i="5"/>
  <c r="AN2031" i="5"/>
  <c r="AN2030" i="5"/>
  <c r="AN2029" i="5"/>
  <c r="AN2028" i="5"/>
  <c r="AN2027" i="5"/>
  <c r="AN2026" i="5"/>
  <c r="AN2025" i="5"/>
  <c r="AN2024" i="5"/>
  <c r="AN2023" i="5"/>
  <c r="AN2022" i="5"/>
  <c r="AN2021" i="5"/>
  <c r="AN2020" i="5"/>
  <c r="AN2019" i="5"/>
  <c r="AN2018" i="5"/>
  <c r="AN2017" i="5"/>
  <c r="AN2016" i="5"/>
  <c r="AN2015" i="5"/>
  <c r="AN2014" i="5"/>
  <c r="AN2013" i="5"/>
  <c r="AN2012" i="5"/>
  <c r="AN2011" i="5"/>
  <c r="AN2010" i="5"/>
  <c r="AN2009" i="5"/>
  <c r="AN2008" i="5"/>
  <c r="AN2007" i="5"/>
  <c r="AN2006" i="5"/>
  <c r="AN2005" i="5"/>
  <c r="AN2004" i="5"/>
  <c r="AN2003" i="5"/>
  <c r="AN2002" i="5"/>
  <c r="AN2001" i="5"/>
  <c r="AN2000" i="5"/>
  <c r="AN1999" i="5"/>
  <c r="AN1998" i="5"/>
  <c r="AN1997" i="5"/>
  <c r="AN1996" i="5"/>
  <c r="AN1995" i="5"/>
  <c r="AN1994" i="5"/>
  <c r="AN1993" i="5"/>
  <c r="AN1992" i="5"/>
  <c r="AN1991" i="5"/>
  <c r="AN1990" i="5"/>
  <c r="AN1989" i="5"/>
  <c r="AN1988" i="5"/>
  <c r="AN1987" i="5"/>
  <c r="AN1986" i="5"/>
  <c r="AN1985" i="5"/>
  <c r="AN1984" i="5"/>
  <c r="AN1983" i="5"/>
  <c r="AN1982" i="5"/>
  <c r="AN1981" i="5"/>
  <c r="AN1980" i="5"/>
  <c r="AN1979" i="5"/>
  <c r="AN1978" i="5"/>
  <c r="AN1977" i="5"/>
  <c r="AN1976" i="5"/>
  <c r="AN1975" i="5"/>
  <c r="AN1974" i="5"/>
  <c r="AN1973" i="5"/>
  <c r="AN1972" i="5"/>
  <c r="AN1971" i="5"/>
  <c r="AN1970" i="5"/>
  <c r="AN1969" i="5"/>
  <c r="AN1968" i="5"/>
  <c r="AN1967" i="5"/>
  <c r="AN1966" i="5"/>
  <c r="AN1965" i="5"/>
  <c r="AN1964" i="5"/>
  <c r="AN1963" i="5"/>
  <c r="AN1962" i="5"/>
  <c r="AN1961" i="5"/>
  <c r="AH1944" i="5"/>
  <c r="AH1943" i="5"/>
  <c r="AH1942" i="5"/>
  <c r="AH1941" i="5"/>
  <c r="AH1940" i="5"/>
  <c r="AH1939" i="5"/>
  <c r="AH1938" i="5"/>
  <c r="AH1937" i="5"/>
  <c r="AH1936" i="5"/>
  <c r="AH1935" i="5"/>
  <c r="AH1934" i="5"/>
  <c r="AH1933" i="5"/>
  <c r="AH1932" i="5"/>
  <c r="AH1931" i="5"/>
  <c r="AH1930" i="5"/>
  <c r="AH1929" i="5"/>
  <c r="AH1928" i="5"/>
  <c r="AH1927" i="5"/>
  <c r="AH1926" i="5"/>
  <c r="AH1925" i="5"/>
  <c r="AH1924" i="5"/>
  <c r="AH1923" i="5"/>
  <c r="AH1922" i="5"/>
  <c r="AH1921" i="5"/>
  <c r="AH1920" i="5"/>
  <c r="AH1919" i="5"/>
  <c r="AH1918" i="5"/>
  <c r="AH1917" i="5"/>
  <c r="AH1916" i="5"/>
  <c r="AH1915" i="5"/>
  <c r="AH1914" i="5"/>
  <c r="AH1913" i="5"/>
  <c r="AH1912" i="5"/>
  <c r="AH1911" i="5"/>
  <c r="AH1910" i="5"/>
  <c r="AH1909" i="5"/>
  <c r="AH1908" i="5"/>
  <c r="AH1907" i="5"/>
  <c r="AH1906" i="5"/>
  <c r="AH1905" i="5"/>
  <c r="AH1904" i="5"/>
  <c r="AH1903" i="5"/>
  <c r="AH1902" i="5"/>
  <c r="AH1901" i="5"/>
  <c r="AH1900" i="5"/>
  <c r="AH1899" i="5"/>
  <c r="AH1898" i="5"/>
  <c r="AH1897" i="5"/>
  <c r="AH1896" i="5"/>
  <c r="AH1895" i="5"/>
  <c r="AH1894" i="5"/>
  <c r="AH1893" i="5"/>
  <c r="AH1892" i="5"/>
  <c r="AH1891" i="5"/>
  <c r="AH1890" i="5"/>
  <c r="AH1889" i="5"/>
  <c r="AH1888" i="5"/>
  <c r="AH1887" i="5"/>
  <c r="AH1886" i="5"/>
  <c r="AH1885" i="5"/>
  <c r="AH1884" i="5"/>
  <c r="AH1883" i="5"/>
  <c r="AH1882" i="5"/>
  <c r="AH1881" i="5"/>
  <c r="AH1880" i="5"/>
  <c r="AH1879" i="5"/>
  <c r="AH1878" i="5"/>
  <c r="AH1877" i="5"/>
  <c r="AH1876" i="5"/>
  <c r="AH1875" i="5"/>
  <c r="AH1874" i="5"/>
  <c r="AH1873" i="5"/>
  <c r="AH1872" i="5"/>
  <c r="AH1871" i="5"/>
  <c r="AH1870" i="5"/>
  <c r="AH1869" i="5"/>
  <c r="AH1868" i="5"/>
  <c r="AH1867" i="5"/>
  <c r="AH1866" i="5"/>
  <c r="AH1865" i="5"/>
  <c r="AH1864" i="5"/>
  <c r="AH1863" i="5"/>
  <c r="AH1862" i="5"/>
  <c r="AH1861" i="5"/>
  <c r="AH1860" i="5"/>
  <c r="AH1859" i="5"/>
  <c r="AH1858" i="5"/>
  <c r="AH1857" i="5"/>
  <c r="AH1856" i="5"/>
  <c r="AH1855" i="5"/>
  <c r="AH1854" i="5"/>
  <c r="AH1853" i="5"/>
  <c r="AH1852" i="5"/>
  <c r="AH1851" i="5"/>
  <c r="AH1850" i="5"/>
  <c r="AH1849" i="5"/>
  <c r="AH1848" i="5"/>
  <c r="AH1847" i="5"/>
  <c r="AH1846" i="5"/>
  <c r="AH1845" i="5"/>
  <c r="AH1844" i="5"/>
  <c r="AH1843" i="5"/>
  <c r="AH1842" i="5"/>
  <c r="AH1841" i="5"/>
  <c r="AH1840" i="5"/>
  <c r="AH1839" i="5"/>
  <c r="AH1838" i="5"/>
  <c r="AH1837" i="5"/>
  <c r="AH1836" i="5"/>
  <c r="AH1835" i="5"/>
  <c r="AH1834" i="5"/>
  <c r="AH1833" i="5"/>
  <c r="AH1832" i="5"/>
  <c r="AH1831" i="5"/>
  <c r="AH1830" i="5"/>
  <c r="AH1829" i="5"/>
  <c r="AH1828" i="5"/>
  <c r="AH1827" i="5"/>
  <c r="AH1826" i="5"/>
  <c r="AH1825" i="5"/>
  <c r="S1944" i="5"/>
  <c r="S1943" i="5"/>
  <c r="S1942" i="5"/>
  <c r="S1941" i="5"/>
  <c r="S1940" i="5"/>
  <c r="S1939" i="5"/>
  <c r="S1938" i="5"/>
  <c r="S1937" i="5"/>
  <c r="S1936" i="5"/>
  <c r="S1935" i="5"/>
  <c r="S1934" i="5"/>
  <c r="S1933" i="5"/>
  <c r="S1932" i="5"/>
  <c r="S1931" i="5"/>
  <c r="S1930" i="5"/>
  <c r="S1929" i="5"/>
  <c r="S1928" i="5"/>
  <c r="S1927" i="5"/>
  <c r="S1926" i="5"/>
  <c r="S1925" i="5"/>
  <c r="S1924" i="5"/>
  <c r="S1923" i="5"/>
  <c r="S1922" i="5"/>
  <c r="S1921" i="5"/>
  <c r="S1920" i="5"/>
  <c r="S1919" i="5"/>
  <c r="S1918" i="5"/>
  <c r="S1917" i="5"/>
  <c r="S1916" i="5"/>
  <c r="S1915" i="5"/>
  <c r="S1914" i="5"/>
  <c r="S1913" i="5"/>
  <c r="S1912" i="5"/>
  <c r="S1911" i="5"/>
  <c r="S1910" i="5"/>
  <c r="S1909" i="5"/>
  <c r="S1908" i="5"/>
  <c r="S1907" i="5"/>
  <c r="S1906" i="5"/>
  <c r="S1905" i="5"/>
  <c r="S1904" i="5"/>
  <c r="S1903" i="5"/>
  <c r="S1902" i="5"/>
  <c r="S1901" i="5"/>
  <c r="S1900" i="5"/>
  <c r="S1899" i="5"/>
  <c r="S1898" i="5"/>
  <c r="S1897" i="5"/>
  <c r="S1896" i="5"/>
  <c r="S1895" i="5"/>
  <c r="S1894" i="5"/>
  <c r="S1893" i="5"/>
  <c r="S1892" i="5"/>
  <c r="S1891" i="5"/>
  <c r="S1890" i="5"/>
  <c r="S1889" i="5"/>
  <c r="S1888" i="5"/>
  <c r="S1887" i="5"/>
  <c r="S1886" i="5"/>
  <c r="S1885" i="5"/>
  <c r="S1884" i="5"/>
  <c r="S1883" i="5"/>
  <c r="S1882" i="5"/>
  <c r="S1881" i="5"/>
  <c r="S1880" i="5"/>
  <c r="S1879" i="5"/>
  <c r="S1878" i="5"/>
  <c r="S1877" i="5"/>
  <c r="S1876" i="5"/>
  <c r="S1875" i="5"/>
  <c r="S1874" i="5"/>
  <c r="S1873" i="5"/>
  <c r="S1872" i="5"/>
  <c r="S1871" i="5"/>
  <c r="S1870" i="5"/>
  <c r="S1869" i="5"/>
  <c r="S1868" i="5"/>
  <c r="S1867" i="5"/>
  <c r="S1866" i="5"/>
  <c r="S1865" i="5"/>
  <c r="S1864" i="5"/>
  <c r="S1863" i="5"/>
  <c r="S1862" i="5"/>
  <c r="S1861" i="5"/>
  <c r="S1860" i="5"/>
  <c r="S1859" i="5"/>
  <c r="S1858" i="5"/>
  <c r="S1857" i="5"/>
  <c r="S1856" i="5"/>
  <c r="S1855" i="5"/>
  <c r="S1854" i="5"/>
  <c r="S1853" i="5"/>
  <c r="S1852" i="5"/>
  <c r="S1851" i="5"/>
  <c r="S1850" i="5"/>
  <c r="S1849" i="5"/>
  <c r="S1848" i="5"/>
  <c r="S1847" i="5"/>
  <c r="S1846" i="5"/>
  <c r="S1845" i="5"/>
  <c r="S1844" i="5"/>
  <c r="S1843" i="5"/>
  <c r="S1842" i="5"/>
  <c r="S1841" i="5"/>
  <c r="S1840" i="5"/>
  <c r="S1839" i="5"/>
  <c r="S1838" i="5"/>
  <c r="S1837" i="5"/>
  <c r="S1836" i="5"/>
  <c r="S1835" i="5"/>
  <c r="S1834" i="5"/>
  <c r="S1833" i="5"/>
  <c r="S1832" i="5"/>
  <c r="S1831" i="5"/>
  <c r="S1830" i="5"/>
  <c r="S1829" i="5"/>
  <c r="S1828" i="5"/>
  <c r="S1827" i="5"/>
  <c r="S1826" i="5"/>
  <c r="S1825" i="5"/>
  <c r="AG1811" i="5"/>
  <c r="AN1808" i="5"/>
  <c r="AN1807" i="5"/>
  <c r="AN1806" i="5"/>
  <c r="AN1805" i="5"/>
  <c r="AN1804" i="5"/>
  <c r="AN1803" i="5"/>
  <c r="AN1802" i="5"/>
  <c r="AN1801" i="5"/>
  <c r="AN1800" i="5"/>
  <c r="AN1799" i="5"/>
  <c r="AN1798" i="5"/>
  <c r="AN1797" i="5"/>
  <c r="AN1796" i="5"/>
  <c r="AN1795" i="5"/>
  <c r="AN1794" i="5"/>
  <c r="AN1793" i="5"/>
  <c r="AN1792" i="5"/>
  <c r="AN1791" i="5"/>
  <c r="AN1790" i="5"/>
  <c r="AN1789" i="5"/>
  <c r="AN1788" i="5"/>
  <c r="AN1787" i="5"/>
  <c r="AN1786" i="5"/>
  <c r="AN1785" i="5"/>
  <c r="AN1784" i="5"/>
  <c r="AN1783" i="5"/>
  <c r="AN1782" i="5"/>
  <c r="AN1781" i="5"/>
  <c r="AN1780" i="5"/>
  <c r="AN1779" i="5"/>
  <c r="AN1778" i="5"/>
  <c r="AN1777" i="5"/>
  <c r="AN1776" i="5"/>
  <c r="AN1775" i="5"/>
  <c r="AN1774" i="5"/>
  <c r="AN1773" i="5"/>
  <c r="AN1772" i="5"/>
  <c r="AN1771" i="5"/>
  <c r="AN1770" i="5"/>
  <c r="AN1769" i="5"/>
  <c r="AN1768" i="5"/>
  <c r="AN1767" i="5"/>
  <c r="AN1766" i="5"/>
  <c r="AN1765" i="5"/>
  <c r="AN1764" i="5"/>
  <c r="AN1763" i="5"/>
  <c r="AN1762" i="5"/>
  <c r="AN1761" i="5"/>
  <c r="AN1760" i="5"/>
  <c r="AN1759" i="5"/>
  <c r="AN1758" i="5"/>
  <c r="AN1757" i="5"/>
  <c r="AN1756" i="5"/>
  <c r="AN1755" i="5"/>
  <c r="AN1754" i="5"/>
  <c r="AN1753" i="5"/>
  <c r="AN1752" i="5"/>
  <c r="AN1751" i="5"/>
  <c r="AN1750" i="5"/>
  <c r="AN1749" i="5"/>
  <c r="AN1748" i="5"/>
  <c r="AN1747" i="5"/>
  <c r="AN1746" i="5"/>
  <c r="AN1745" i="5"/>
  <c r="AN1744" i="5"/>
  <c r="AN1743" i="5"/>
  <c r="AN1742" i="5"/>
  <c r="AN1741" i="5"/>
  <c r="AN1740" i="5"/>
  <c r="AN1739" i="5"/>
  <c r="AN1738" i="5"/>
  <c r="AN1737" i="5"/>
  <c r="AN1736" i="5"/>
  <c r="AN1735" i="5"/>
  <c r="AN1734" i="5"/>
  <c r="AN1733" i="5"/>
  <c r="AN1732" i="5"/>
  <c r="AN1731" i="5"/>
  <c r="AN1730" i="5"/>
  <c r="AN1729" i="5"/>
  <c r="AN1728" i="5"/>
  <c r="AN1727" i="5"/>
  <c r="AN1726" i="5"/>
  <c r="AN1725" i="5"/>
  <c r="AN1724" i="5"/>
  <c r="AN1723" i="5"/>
  <c r="AN1722" i="5"/>
  <c r="AN1721" i="5"/>
  <c r="AN1720" i="5"/>
  <c r="AN1719" i="5"/>
  <c r="AN1718" i="5"/>
  <c r="AN1717" i="5"/>
  <c r="AN1716" i="5"/>
  <c r="AN1715" i="5"/>
  <c r="AN1714" i="5"/>
  <c r="AN1713" i="5"/>
  <c r="AN1712" i="5"/>
  <c r="AN1711" i="5"/>
  <c r="AN1710" i="5"/>
  <c r="AN1709" i="5"/>
  <c r="AN1708" i="5"/>
  <c r="AN1707" i="5"/>
  <c r="AN1706" i="5"/>
  <c r="AN1705" i="5"/>
  <c r="AN1704" i="5"/>
  <c r="AN1703" i="5"/>
  <c r="AN1702" i="5"/>
  <c r="AN1701" i="5"/>
  <c r="AN1700" i="5"/>
  <c r="AN1699" i="5"/>
  <c r="AN1698" i="5"/>
  <c r="AN1697" i="5"/>
  <c r="AN1696" i="5"/>
  <c r="AN1695" i="5"/>
  <c r="AN1694" i="5"/>
  <c r="AN1693" i="5"/>
  <c r="AN1692" i="5"/>
  <c r="AN1691" i="5"/>
  <c r="AN1690" i="5"/>
  <c r="AN1689" i="5"/>
  <c r="AG1673" i="5"/>
  <c r="AN1670" i="5"/>
  <c r="AN1669" i="5"/>
  <c r="AN1668" i="5"/>
  <c r="AN1667" i="5"/>
  <c r="AN1666" i="5"/>
  <c r="AN1665" i="5"/>
  <c r="AN1664" i="5"/>
  <c r="AN1663" i="5"/>
  <c r="AN1662" i="5"/>
  <c r="AN1661" i="5"/>
  <c r="AN1660" i="5"/>
  <c r="AN1659" i="5"/>
  <c r="AN1658" i="5"/>
  <c r="AN1657" i="5"/>
  <c r="AN1656" i="5"/>
  <c r="AN1655" i="5"/>
  <c r="AN1654" i="5"/>
  <c r="AN1653" i="5"/>
  <c r="AN1652" i="5"/>
  <c r="AN1651" i="5"/>
  <c r="AN1650" i="5"/>
  <c r="AN1649" i="5"/>
  <c r="AN1648" i="5"/>
  <c r="AN1647" i="5"/>
  <c r="AN1646" i="5"/>
  <c r="AN1645" i="5"/>
  <c r="AN1644" i="5"/>
  <c r="AN1643" i="5"/>
  <c r="AN1642" i="5"/>
  <c r="AN1641" i="5"/>
  <c r="AN1640" i="5"/>
  <c r="AN1639" i="5"/>
  <c r="AN1638" i="5"/>
  <c r="AN1637" i="5"/>
  <c r="AN1636" i="5"/>
  <c r="AN1635" i="5"/>
  <c r="AN1634" i="5"/>
  <c r="AN1633" i="5"/>
  <c r="AN1632" i="5"/>
  <c r="AN1631" i="5"/>
  <c r="AN1630" i="5"/>
  <c r="AN1629" i="5"/>
  <c r="AN1628" i="5"/>
  <c r="AN1627" i="5"/>
  <c r="AN1626" i="5"/>
  <c r="AN1625" i="5"/>
  <c r="AN1624" i="5"/>
  <c r="AN1623" i="5"/>
  <c r="AN1622" i="5"/>
  <c r="AN1621" i="5"/>
  <c r="AN1620" i="5"/>
  <c r="AN1619" i="5"/>
  <c r="AN1618" i="5"/>
  <c r="AN1617" i="5"/>
  <c r="AN1616" i="5"/>
  <c r="AN1615" i="5"/>
  <c r="AN1614" i="5"/>
  <c r="AN1613" i="5"/>
  <c r="AN1612" i="5"/>
  <c r="AN1611" i="5"/>
  <c r="AN1610" i="5"/>
  <c r="AN1609" i="5"/>
  <c r="AN1608" i="5"/>
  <c r="AN1607" i="5"/>
  <c r="AN1606" i="5"/>
  <c r="AN1605" i="5"/>
  <c r="AN1604" i="5"/>
  <c r="AN1603" i="5"/>
  <c r="AN1602" i="5"/>
  <c r="AN1601" i="5"/>
  <c r="AN1600" i="5"/>
  <c r="AN1599" i="5"/>
  <c r="AN1598" i="5"/>
  <c r="AN1597" i="5"/>
  <c r="AN1596" i="5"/>
  <c r="AN1595" i="5"/>
  <c r="AN1594" i="5"/>
  <c r="AN1593" i="5"/>
  <c r="AN1592" i="5"/>
  <c r="AN1591" i="5"/>
  <c r="AN1590" i="5"/>
  <c r="AN1589" i="5"/>
  <c r="AN1588" i="5"/>
  <c r="AN1587" i="5"/>
  <c r="AN1586" i="5"/>
  <c r="AN1585" i="5"/>
  <c r="AN1584" i="5"/>
  <c r="AN1583" i="5"/>
  <c r="AN1582" i="5"/>
  <c r="AN1581" i="5"/>
  <c r="AN1580" i="5"/>
  <c r="AN1579" i="5"/>
  <c r="AN1578" i="5"/>
  <c r="AN1577" i="5"/>
  <c r="AN1576" i="5"/>
  <c r="AN1575" i="5"/>
  <c r="AN1574" i="5"/>
  <c r="AN1573" i="5"/>
  <c r="AN1572" i="5"/>
  <c r="AN1571" i="5"/>
  <c r="AN1570" i="5"/>
  <c r="AN1569" i="5"/>
  <c r="AN1568" i="5"/>
  <c r="AN1567" i="5"/>
  <c r="AN1566" i="5"/>
  <c r="AN1565" i="5"/>
  <c r="AN1564" i="5"/>
  <c r="AN1563" i="5"/>
  <c r="AN1562" i="5"/>
  <c r="AN1561" i="5"/>
  <c r="AN1560" i="5"/>
  <c r="AN1559" i="5"/>
  <c r="AN1558" i="5"/>
  <c r="AN1557" i="5"/>
  <c r="AN1556" i="5"/>
  <c r="AN1555" i="5"/>
  <c r="AN1554" i="5"/>
  <c r="AN1553" i="5"/>
  <c r="AN1552" i="5"/>
  <c r="AN1551" i="5"/>
  <c r="AN1533" i="5"/>
  <c r="AN1532" i="5"/>
  <c r="AN1531" i="5"/>
  <c r="AN1530" i="5"/>
  <c r="AN1529" i="5"/>
  <c r="AN1528" i="5"/>
  <c r="AN1527" i="5"/>
  <c r="AN1526" i="5"/>
  <c r="AN1525" i="5"/>
  <c r="AN1524" i="5"/>
  <c r="AN1523" i="5"/>
  <c r="AN1522" i="5"/>
  <c r="AN1521" i="5"/>
  <c r="AN1520" i="5"/>
  <c r="AN1519" i="5"/>
  <c r="AN1518" i="5"/>
  <c r="AN1517" i="5"/>
  <c r="AN1516" i="5"/>
  <c r="AN1515" i="5"/>
  <c r="AN1514" i="5"/>
  <c r="AN1513" i="5"/>
  <c r="AN1512" i="5"/>
  <c r="AN1511" i="5"/>
  <c r="AN1510" i="5"/>
  <c r="AN1509" i="5"/>
  <c r="AN1508" i="5"/>
  <c r="AN1507" i="5"/>
  <c r="AN1506" i="5"/>
  <c r="AN1505" i="5"/>
  <c r="AN1504" i="5"/>
  <c r="AN1503" i="5"/>
  <c r="AN1502" i="5"/>
  <c r="AN1501" i="5"/>
  <c r="AN1500" i="5"/>
  <c r="AN1499" i="5"/>
  <c r="AN1498" i="5"/>
  <c r="AN1497" i="5"/>
  <c r="AN1496" i="5"/>
  <c r="AN1495" i="5"/>
  <c r="AN1494" i="5"/>
  <c r="AN1493" i="5"/>
  <c r="AN1492" i="5"/>
  <c r="AN1491" i="5"/>
  <c r="AN1490" i="5"/>
  <c r="AN1489" i="5"/>
  <c r="AN1488" i="5"/>
  <c r="AN1487" i="5"/>
  <c r="AN1486" i="5"/>
  <c r="AN1485" i="5"/>
  <c r="AN1484" i="5"/>
  <c r="AN1483" i="5"/>
  <c r="AN1482" i="5"/>
  <c r="AN1481" i="5"/>
  <c r="AN1480" i="5"/>
  <c r="AN1479" i="5"/>
  <c r="AN1478" i="5"/>
  <c r="AN1477" i="5"/>
  <c r="AN1476" i="5"/>
  <c r="AN1475" i="5"/>
  <c r="AN1474" i="5"/>
  <c r="AN1473" i="5"/>
  <c r="AN1472" i="5"/>
  <c r="AN1471" i="5"/>
  <c r="AN1470" i="5"/>
  <c r="AN1469" i="5"/>
  <c r="AN1468" i="5"/>
  <c r="AN1467" i="5"/>
  <c r="AN1466" i="5"/>
  <c r="AN1465" i="5"/>
  <c r="AN1464" i="5"/>
  <c r="AN1463" i="5"/>
  <c r="AN1462" i="5"/>
  <c r="AN1461" i="5"/>
  <c r="AN1460" i="5"/>
  <c r="AN1459" i="5"/>
  <c r="AN1458" i="5"/>
  <c r="AN1457" i="5"/>
  <c r="AN1456" i="5"/>
  <c r="AN1455" i="5"/>
  <c r="AN1454" i="5"/>
  <c r="AN1453" i="5"/>
  <c r="AN1452" i="5"/>
  <c r="AN1451" i="5"/>
  <c r="AN1450" i="5"/>
  <c r="AN1449" i="5"/>
  <c r="AN1448" i="5"/>
  <c r="AN1447" i="5"/>
  <c r="AN1446" i="5"/>
  <c r="AN1445" i="5"/>
  <c r="AN1444" i="5"/>
  <c r="AN1443" i="5"/>
  <c r="AN1442" i="5"/>
  <c r="AN1441" i="5"/>
  <c r="AN1440" i="5"/>
  <c r="AN1439" i="5"/>
  <c r="AN1438" i="5"/>
  <c r="AN1437" i="5"/>
  <c r="AN1436" i="5"/>
  <c r="AN1435" i="5"/>
  <c r="AN1434" i="5"/>
  <c r="AN1433" i="5"/>
  <c r="AN1432" i="5"/>
  <c r="AN1431" i="5"/>
  <c r="AN1430" i="5"/>
  <c r="AN1429" i="5"/>
  <c r="AN1428" i="5"/>
  <c r="AN1427" i="5"/>
  <c r="AN1426" i="5"/>
  <c r="AN1425" i="5"/>
  <c r="AN1424" i="5"/>
  <c r="AN1423" i="5"/>
  <c r="AN1422" i="5"/>
  <c r="AN1421" i="5"/>
  <c r="AN1420" i="5"/>
  <c r="AN1419" i="5"/>
  <c r="AN1418" i="5"/>
  <c r="AN1417" i="5"/>
  <c r="AN1416" i="5"/>
  <c r="AN1415" i="5"/>
  <c r="AN1414" i="5"/>
  <c r="AG1536" i="5"/>
  <c r="AG1131" i="5"/>
  <c r="AN1128" i="5"/>
  <c r="AN1127" i="5"/>
  <c r="AN1126" i="5"/>
  <c r="AN1125" i="5"/>
  <c r="AN1124" i="5"/>
  <c r="AN1123" i="5"/>
  <c r="AN1122" i="5"/>
  <c r="AN1121" i="5"/>
  <c r="AN1120" i="5"/>
  <c r="AN1119" i="5"/>
  <c r="AN1118" i="5"/>
  <c r="AN1117" i="5"/>
  <c r="AN1116" i="5"/>
  <c r="AN1115" i="5"/>
  <c r="AN1114" i="5"/>
  <c r="AN1113" i="5"/>
  <c r="AN1112" i="5"/>
  <c r="AN1111" i="5"/>
  <c r="AN1110" i="5"/>
  <c r="AN1109" i="5"/>
  <c r="AN1108" i="5"/>
  <c r="AN1107" i="5"/>
  <c r="AN1106" i="5"/>
  <c r="AN1105" i="5"/>
  <c r="AN1104" i="5"/>
  <c r="AN1103" i="5"/>
  <c r="AN1102" i="5"/>
  <c r="AN1101" i="5"/>
  <c r="AN1100" i="5"/>
  <c r="AN1099" i="5"/>
  <c r="AN1098" i="5"/>
  <c r="AN1097" i="5"/>
  <c r="AN1096" i="5"/>
  <c r="AN1095" i="5"/>
  <c r="AN1094" i="5"/>
  <c r="AN1093" i="5"/>
  <c r="AN1092" i="5"/>
  <c r="AN1091" i="5"/>
  <c r="AN1090" i="5"/>
  <c r="AN1089" i="5"/>
  <c r="AN1088" i="5"/>
  <c r="AN1087" i="5"/>
  <c r="AN1086" i="5"/>
  <c r="AN1085" i="5"/>
  <c r="AN1084" i="5"/>
  <c r="AN1083" i="5"/>
  <c r="AN1082" i="5"/>
  <c r="AN1081" i="5"/>
  <c r="AN1080" i="5"/>
  <c r="AN1079" i="5"/>
  <c r="AN1078" i="5"/>
  <c r="AN1077" i="5"/>
  <c r="AN1076" i="5"/>
  <c r="AN1075" i="5"/>
  <c r="AN1074" i="5"/>
  <c r="AN1073" i="5"/>
  <c r="AN1072" i="5"/>
  <c r="AN1071" i="5"/>
  <c r="AN1070" i="5"/>
  <c r="AN1069" i="5"/>
  <c r="AN1068" i="5"/>
  <c r="AN1067" i="5"/>
  <c r="AN1066" i="5"/>
  <c r="AN1065" i="5"/>
  <c r="AN1064" i="5"/>
  <c r="AN1063" i="5"/>
  <c r="AN1062" i="5"/>
  <c r="AN1061" i="5"/>
  <c r="AN1060" i="5"/>
  <c r="AN1059" i="5"/>
  <c r="AN1058" i="5"/>
  <c r="AN1057" i="5"/>
  <c r="AN1056" i="5"/>
  <c r="AN1055" i="5"/>
  <c r="AN1054" i="5"/>
  <c r="AN1053" i="5"/>
  <c r="AN1052" i="5"/>
  <c r="AN1051" i="5"/>
  <c r="AN1050" i="5"/>
  <c r="AN1049" i="5"/>
  <c r="AN1048" i="5"/>
  <c r="AN1047" i="5"/>
  <c r="AN1046" i="5"/>
  <c r="AN1045" i="5"/>
  <c r="AN1044" i="5"/>
  <c r="AN1043" i="5"/>
  <c r="AN1042" i="5"/>
  <c r="AN1041" i="5"/>
  <c r="AN1040" i="5"/>
  <c r="AN1039" i="5"/>
  <c r="AN1038" i="5"/>
  <c r="AN1037" i="5"/>
  <c r="AN1036" i="5"/>
  <c r="AN1035" i="5"/>
  <c r="AN1034" i="5"/>
  <c r="AN1033" i="5"/>
  <c r="AN1032" i="5"/>
  <c r="AN1031" i="5"/>
  <c r="AN1030" i="5"/>
  <c r="AN1029" i="5"/>
  <c r="AN1028" i="5"/>
  <c r="AN1027" i="5"/>
  <c r="AN1026" i="5"/>
  <c r="AN1025" i="5"/>
  <c r="AN1024" i="5"/>
  <c r="AN1023" i="5"/>
  <c r="AN1022" i="5"/>
  <c r="AN1021" i="5"/>
  <c r="AN1020" i="5"/>
  <c r="AN1019" i="5"/>
  <c r="AN1018" i="5"/>
  <c r="AN1017" i="5"/>
  <c r="AN1016" i="5"/>
  <c r="AN1015" i="5"/>
  <c r="AN1014" i="5"/>
  <c r="AN1013" i="5"/>
  <c r="AN1012" i="5"/>
  <c r="AN1011" i="5"/>
  <c r="AN1010" i="5"/>
  <c r="AN1009" i="5"/>
  <c r="AG993" i="5"/>
  <c r="AN990" i="5"/>
  <c r="AN989" i="5"/>
  <c r="AN988" i="5"/>
  <c r="AN987" i="5"/>
  <c r="AN986" i="5"/>
  <c r="AN985" i="5"/>
  <c r="AN984" i="5"/>
  <c r="AN983" i="5"/>
  <c r="AN982" i="5"/>
  <c r="AN981" i="5"/>
  <c r="AN980" i="5"/>
  <c r="AN979" i="5"/>
  <c r="AN978" i="5"/>
  <c r="AN977" i="5"/>
  <c r="AN976" i="5"/>
  <c r="AN975" i="5"/>
  <c r="AN974" i="5"/>
  <c r="AN973" i="5"/>
  <c r="AN972" i="5"/>
  <c r="AN971" i="5"/>
  <c r="AN970" i="5"/>
  <c r="AN969" i="5"/>
  <c r="AN968" i="5"/>
  <c r="AN967" i="5"/>
  <c r="AN966" i="5"/>
  <c r="AN965" i="5"/>
  <c r="AN964" i="5"/>
  <c r="AN963" i="5"/>
  <c r="AN962" i="5"/>
  <c r="AN961" i="5"/>
  <c r="AN960" i="5"/>
  <c r="AN959" i="5"/>
  <c r="AN958" i="5"/>
  <c r="AN957" i="5"/>
  <c r="AN956" i="5"/>
  <c r="AN955" i="5"/>
  <c r="AN954" i="5"/>
  <c r="AN953" i="5"/>
  <c r="AN952" i="5"/>
  <c r="AN951" i="5"/>
  <c r="AN950" i="5"/>
  <c r="AN949" i="5"/>
  <c r="AN948" i="5"/>
  <c r="AN947" i="5"/>
  <c r="AN946" i="5"/>
  <c r="AN945" i="5"/>
  <c r="AN944" i="5"/>
  <c r="AN943" i="5"/>
  <c r="AN942" i="5"/>
  <c r="AN941" i="5"/>
  <c r="AN940" i="5"/>
  <c r="AN939" i="5"/>
  <c r="AN938" i="5"/>
  <c r="AN937" i="5"/>
  <c r="AN936" i="5"/>
  <c r="AN935" i="5"/>
  <c r="AN934" i="5"/>
  <c r="AN933" i="5"/>
  <c r="AN932" i="5"/>
  <c r="AN931" i="5"/>
  <c r="AN930" i="5"/>
  <c r="AN929" i="5"/>
  <c r="AN928" i="5"/>
  <c r="AN927" i="5"/>
  <c r="AN926" i="5"/>
  <c r="AN925" i="5"/>
  <c r="AN924" i="5"/>
  <c r="AN923" i="5"/>
  <c r="AN922" i="5"/>
  <c r="AN921" i="5"/>
  <c r="AN920" i="5"/>
  <c r="AN919" i="5"/>
  <c r="AN918" i="5"/>
  <c r="AN917" i="5"/>
  <c r="AN916" i="5"/>
  <c r="AN915" i="5"/>
  <c r="AN914" i="5"/>
  <c r="AN913" i="5"/>
  <c r="AN912" i="5"/>
  <c r="AN911" i="5"/>
  <c r="AN910" i="5"/>
  <c r="AN909" i="5"/>
  <c r="AN908" i="5"/>
  <c r="AN907" i="5"/>
  <c r="AN906" i="5"/>
  <c r="AN905" i="5"/>
  <c r="AN904" i="5"/>
  <c r="AN903" i="5"/>
  <c r="AN902" i="5"/>
  <c r="AN901" i="5"/>
  <c r="AN900" i="5"/>
  <c r="AN899" i="5"/>
  <c r="AN898" i="5"/>
  <c r="AN897" i="5"/>
  <c r="AN896" i="5"/>
  <c r="AN895" i="5"/>
  <c r="AN894" i="5"/>
  <c r="AN893" i="5"/>
  <c r="AN892" i="5"/>
  <c r="AN891" i="5"/>
  <c r="AN890" i="5"/>
  <c r="AN889" i="5"/>
  <c r="AN888" i="5"/>
  <c r="AN887" i="5"/>
  <c r="AN886" i="5"/>
  <c r="AN885" i="5"/>
  <c r="AN884" i="5"/>
  <c r="AN883" i="5"/>
  <c r="AN882" i="5"/>
  <c r="AN881" i="5"/>
  <c r="AN880" i="5"/>
  <c r="AN879" i="5"/>
  <c r="AN878" i="5"/>
  <c r="AN877" i="5"/>
  <c r="AN876" i="5"/>
  <c r="AN875" i="5"/>
  <c r="AN874" i="5"/>
  <c r="AN873" i="5"/>
  <c r="AN872" i="5"/>
  <c r="AN871" i="5"/>
  <c r="AK310" i="5"/>
  <c r="AL3054" i="5"/>
  <c r="AL3053" i="5"/>
  <c r="AL3052" i="5"/>
  <c r="AL3051" i="5"/>
  <c r="AL3050" i="5"/>
  <c r="AL3049" i="5"/>
  <c r="AL3048" i="5"/>
  <c r="AL3047" i="5"/>
  <c r="AL3046" i="5"/>
  <c r="AL3045" i="5"/>
  <c r="AL3044" i="5"/>
  <c r="AL3043" i="5"/>
  <c r="AL3042" i="5"/>
  <c r="AL3041" i="5"/>
  <c r="AL3040" i="5"/>
  <c r="AL3039" i="5"/>
  <c r="AL3038" i="5"/>
  <c r="AM1128" i="5" l="1"/>
  <c r="AM1127" i="5"/>
  <c r="AM1126" i="5"/>
  <c r="AM1125" i="5"/>
  <c r="AM1124" i="5"/>
  <c r="AM1123" i="5"/>
  <c r="AM1122" i="5"/>
  <c r="AM1121" i="5"/>
  <c r="AM1120" i="5"/>
  <c r="AM1119" i="5"/>
  <c r="AM1118" i="5"/>
  <c r="AM1117" i="5"/>
  <c r="AM1116" i="5"/>
  <c r="AM1115" i="5"/>
  <c r="AM1114" i="5"/>
  <c r="AM1113" i="5"/>
  <c r="AM1112" i="5"/>
  <c r="AM1111" i="5"/>
  <c r="AM1110" i="5"/>
  <c r="AM1109" i="5"/>
  <c r="AM1108" i="5"/>
  <c r="AM1107" i="5"/>
  <c r="AM1106" i="5"/>
  <c r="AM1105" i="5"/>
  <c r="AM1104" i="5"/>
  <c r="AM1103" i="5"/>
  <c r="AM1102" i="5"/>
  <c r="AM1101" i="5"/>
  <c r="AM1100" i="5"/>
  <c r="AM1099" i="5"/>
  <c r="AM1098" i="5"/>
  <c r="AM1097" i="5"/>
  <c r="AM1096" i="5"/>
  <c r="AM1095" i="5"/>
  <c r="AM1094" i="5"/>
  <c r="AM1093" i="5"/>
  <c r="AM1092" i="5"/>
  <c r="AM1091" i="5"/>
  <c r="AM1090" i="5"/>
  <c r="AM1089" i="5"/>
  <c r="AM1088" i="5"/>
  <c r="AM1087" i="5"/>
  <c r="AM1086" i="5"/>
  <c r="AM1085" i="5"/>
  <c r="AM1084" i="5"/>
  <c r="AM1083" i="5"/>
  <c r="AM1082" i="5"/>
  <c r="AM1081" i="5"/>
  <c r="AM1080" i="5"/>
  <c r="AM1079" i="5"/>
  <c r="AM1078" i="5"/>
  <c r="AM1077" i="5"/>
  <c r="AM1076" i="5"/>
  <c r="AM1075" i="5"/>
  <c r="AM1074" i="5"/>
  <c r="AM1073" i="5"/>
  <c r="AM1072" i="5"/>
  <c r="AM1071" i="5"/>
  <c r="AM1070" i="5"/>
  <c r="AM1069" i="5"/>
  <c r="AM1068" i="5"/>
  <c r="AM1067" i="5"/>
  <c r="AM1066" i="5"/>
  <c r="AM1065" i="5"/>
  <c r="AM1064" i="5"/>
  <c r="AM1063" i="5"/>
  <c r="AM1062" i="5"/>
  <c r="AM1061" i="5"/>
  <c r="AM1060" i="5"/>
  <c r="AM1059" i="5"/>
  <c r="AM1058" i="5"/>
  <c r="AM1057" i="5"/>
  <c r="AM1056" i="5"/>
  <c r="AM1055" i="5"/>
  <c r="AM1054" i="5"/>
  <c r="AM1053" i="5"/>
  <c r="AM1052" i="5"/>
  <c r="AM1051" i="5"/>
  <c r="AM1050" i="5"/>
  <c r="AM1049" i="5"/>
  <c r="AM1048" i="5"/>
  <c r="AM1047" i="5"/>
  <c r="AM1046" i="5"/>
  <c r="AM1045" i="5"/>
  <c r="AM1044" i="5"/>
  <c r="AM1043" i="5"/>
  <c r="AM1042" i="5"/>
  <c r="AM1041" i="5"/>
  <c r="AM1040" i="5"/>
  <c r="AM1039" i="5"/>
  <c r="AM1038" i="5"/>
  <c r="AM1037" i="5"/>
  <c r="AM1036" i="5"/>
  <c r="AM1035" i="5"/>
  <c r="AM1034" i="5"/>
  <c r="AM1033" i="5"/>
  <c r="AM1032" i="5"/>
  <c r="AM1031" i="5"/>
  <c r="AM1030" i="5"/>
  <c r="AM1029" i="5"/>
  <c r="AM1028" i="5"/>
  <c r="AM1027" i="5"/>
  <c r="AM1026" i="5"/>
  <c r="AM1025" i="5"/>
  <c r="AM1024" i="5"/>
  <c r="AM1023" i="5"/>
  <c r="AM1022" i="5"/>
  <c r="AM1021" i="5"/>
  <c r="AM1020" i="5"/>
  <c r="AM1019" i="5"/>
  <c r="AM1018" i="5"/>
  <c r="AM1017" i="5"/>
  <c r="AM1016" i="5"/>
  <c r="AM1015" i="5"/>
  <c r="AM1014" i="5"/>
  <c r="AM1013" i="5"/>
  <c r="AM1012" i="5"/>
  <c r="AM1010" i="5"/>
  <c r="AT1128" i="5"/>
  <c r="AT1127" i="5"/>
  <c r="AT1126" i="5"/>
  <c r="AT1125" i="5"/>
  <c r="AT1124" i="5"/>
  <c r="AT1123" i="5"/>
  <c r="AT1122" i="5"/>
  <c r="AT1121" i="5"/>
  <c r="AT1120" i="5"/>
  <c r="AT1119" i="5"/>
  <c r="AT1118" i="5"/>
  <c r="AT1117" i="5"/>
  <c r="AT1116" i="5"/>
  <c r="AT1115" i="5"/>
  <c r="AT1114" i="5"/>
  <c r="AT1113" i="5"/>
  <c r="AT1112" i="5"/>
  <c r="AT1111" i="5"/>
  <c r="AT1110" i="5"/>
  <c r="AT1109" i="5"/>
  <c r="AT1108" i="5"/>
  <c r="AT1107" i="5"/>
  <c r="AT1106" i="5"/>
  <c r="AT1105" i="5"/>
  <c r="AT1104" i="5"/>
  <c r="AT1103" i="5"/>
  <c r="AT1102" i="5"/>
  <c r="AT1101" i="5"/>
  <c r="AT1100" i="5"/>
  <c r="AT1099" i="5"/>
  <c r="AT1098" i="5"/>
  <c r="AT1097" i="5"/>
  <c r="AT1096" i="5"/>
  <c r="AT1095" i="5"/>
  <c r="AT1094" i="5"/>
  <c r="AT1093" i="5"/>
  <c r="AT1092" i="5"/>
  <c r="AT1091" i="5"/>
  <c r="AT1090" i="5"/>
  <c r="AT1089" i="5"/>
  <c r="AT1088" i="5"/>
  <c r="AT1087" i="5"/>
  <c r="AT1086" i="5"/>
  <c r="AT1085" i="5"/>
  <c r="AT1084" i="5"/>
  <c r="AT1083" i="5"/>
  <c r="AT1082" i="5"/>
  <c r="AT1081" i="5"/>
  <c r="AT1080" i="5"/>
  <c r="AT1079" i="5"/>
  <c r="AT1078" i="5"/>
  <c r="AT1077" i="5"/>
  <c r="AT1076" i="5"/>
  <c r="AT1075" i="5"/>
  <c r="AT1074" i="5"/>
  <c r="AT1073" i="5"/>
  <c r="AT1072" i="5"/>
  <c r="AT1071" i="5"/>
  <c r="AT1070" i="5"/>
  <c r="AT1069" i="5"/>
  <c r="AT1068" i="5"/>
  <c r="AT1067" i="5"/>
  <c r="AT1066" i="5"/>
  <c r="AT1065" i="5"/>
  <c r="AT1064" i="5"/>
  <c r="AT1063" i="5"/>
  <c r="AT1062" i="5"/>
  <c r="AT1061" i="5"/>
  <c r="AT1060" i="5"/>
  <c r="AT1059" i="5"/>
  <c r="AT1058" i="5"/>
  <c r="AT1057" i="5"/>
  <c r="AT1056" i="5"/>
  <c r="AT1055" i="5"/>
  <c r="AT1054" i="5"/>
  <c r="AT1053" i="5"/>
  <c r="AT1052" i="5"/>
  <c r="AT1051" i="5"/>
  <c r="AT1050" i="5"/>
  <c r="AT1049" i="5"/>
  <c r="AT1048" i="5"/>
  <c r="AT1047" i="5"/>
  <c r="AT1046" i="5"/>
  <c r="AT1045" i="5"/>
  <c r="AT1044" i="5"/>
  <c r="AT1043" i="5"/>
  <c r="AT1042" i="5"/>
  <c r="AT1041" i="5"/>
  <c r="AT1040" i="5"/>
  <c r="AT1039" i="5"/>
  <c r="AT1038" i="5"/>
  <c r="AT1037" i="5"/>
  <c r="AT1036" i="5"/>
  <c r="AT1035" i="5"/>
  <c r="AT1034" i="5"/>
  <c r="AT1033" i="5"/>
  <c r="AT1032" i="5"/>
  <c r="AT1031" i="5"/>
  <c r="AT1030" i="5"/>
  <c r="AT1029" i="5"/>
  <c r="AT1028" i="5"/>
  <c r="AT1027" i="5"/>
  <c r="AT1026" i="5"/>
  <c r="AT1025" i="5"/>
  <c r="AT1024" i="5"/>
  <c r="AT1023" i="5"/>
  <c r="AT1022" i="5"/>
  <c r="AT1021" i="5"/>
  <c r="AT1020" i="5"/>
  <c r="AT1019" i="5"/>
  <c r="AT1018" i="5"/>
  <c r="AT1017" i="5"/>
  <c r="AT1016" i="5"/>
  <c r="AT1015" i="5"/>
  <c r="AT1014" i="5"/>
  <c r="AT1013" i="5"/>
  <c r="AT1012" i="5"/>
  <c r="AT1011" i="5"/>
  <c r="AT1010" i="5"/>
  <c r="AT1009" i="5"/>
  <c r="AM990" i="5"/>
  <c r="AM989" i="5"/>
  <c r="AM988" i="5"/>
  <c r="AM987" i="5"/>
  <c r="AM986" i="5"/>
  <c r="AM985" i="5"/>
  <c r="AM984" i="5"/>
  <c r="AM983" i="5"/>
  <c r="AM982" i="5"/>
  <c r="AM981" i="5"/>
  <c r="AM980" i="5"/>
  <c r="AM979" i="5"/>
  <c r="AM978" i="5"/>
  <c r="AM977" i="5"/>
  <c r="AM976" i="5"/>
  <c r="AM975" i="5"/>
  <c r="AM974" i="5"/>
  <c r="AM973" i="5"/>
  <c r="AM972" i="5"/>
  <c r="AM971" i="5"/>
  <c r="AM970" i="5"/>
  <c r="AM969" i="5"/>
  <c r="AM968" i="5"/>
  <c r="AM967" i="5"/>
  <c r="AM966" i="5"/>
  <c r="AM965" i="5"/>
  <c r="AM964" i="5"/>
  <c r="AM963" i="5"/>
  <c r="AM962" i="5"/>
  <c r="AM961" i="5"/>
  <c r="AM960" i="5"/>
  <c r="AM959" i="5"/>
  <c r="AM958" i="5"/>
  <c r="AM957" i="5"/>
  <c r="AM956" i="5"/>
  <c r="AM955" i="5"/>
  <c r="AM954" i="5"/>
  <c r="AM953" i="5"/>
  <c r="AM952" i="5"/>
  <c r="AM951" i="5"/>
  <c r="AM950" i="5"/>
  <c r="AM949" i="5"/>
  <c r="AM948" i="5"/>
  <c r="AM947" i="5"/>
  <c r="AM946" i="5"/>
  <c r="AM945" i="5"/>
  <c r="AM944" i="5"/>
  <c r="AM943" i="5"/>
  <c r="AM942" i="5"/>
  <c r="AM941" i="5"/>
  <c r="AM940" i="5"/>
  <c r="AM939" i="5"/>
  <c r="AM938" i="5"/>
  <c r="AM937" i="5"/>
  <c r="AM936" i="5"/>
  <c r="AM935" i="5"/>
  <c r="AM934" i="5"/>
  <c r="AM933" i="5"/>
  <c r="AM932" i="5"/>
  <c r="AM931" i="5"/>
  <c r="AM930" i="5"/>
  <c r="AM929" i="5"/>
  <c r="AM928" i="5"/>
  <c r="AM927" i="5"/>
  <c r="AM926" i="5"/>
  <c r="AM925" i="5"/>
  <c r="AM924" i="5"/>
  <c r="AM923" i="5"/>
  <c r="AM922" i="5"/>
  <c r="AM921" i="5"/>
  <c r="AM920" i="5"/>
  <c r="AM919" i="5"/>
  <c r="AM918" i="5"/>
  <c r="AM917" i="5"/>
  <c r="AM916" i="5"/>
  <c r="AM915" i="5"/>
  <c r="AM914" i="5"/>
  <c r="AM913" i="5"/>
  <c r="AM912" i="5"/>
  <c r="AM911" i="5"/>
  <c r="AM910" i="5"/>
  <c r="AM909" i="5"/>
  <c r="AM908" i="5"/>
  <c r="AM907" i="5"/>
  <c r="AM906" i="5"/>
  <c r="AM905" i="5"/>
  <c r="AM904" i="5"/>
  <c r="AM903" i="5"/>
  <c r="AM902" i="5"/>
  <c r="AM901" i="5"/>
  <c r="AM900" i="5"/>
  <c r="AM899" i="5"/>
  <c r="AM898" i="5"/>
  <c r="AM897" i="5"/>
  <c r="AM896" i="5"/>
  <c r="AM895" i="5"/>
  <c r="AM894" i="5"/>
  <c r="AM893" i="5"/>
  <c r="AM892" i="5"/>
  <c r="AM891" i="5"/>
  <c r="AM890" i="5"/>
  <c r="AM889" i="5"/>
  <c r="AM888" i="5"/>
  <c r="AM887" i="5"/>
  <c r="AM886" i="5"/>
  <c r="AM885" i="5"/>
  <c r="AM884" i="5"/>
  <c r="AM883" i="5"/>
  <c r="AM882" i="5"/>
  <c r="AM881" i="5"/>
  <c r="AM880" i="5"/>
  <c r="AM879" i="5"/>
  <c r="AM878" i="5"/>
  <c r="AM877" i="5"/>
  <c r="AM876" i="5"/>
  <c r="AM875" i="5"/>
  <c r="AM874" i="5"/>
  <c r="AM872" i="5"/>
  <c r="AT990" i="5"/>
  <c r="AT989" i="5"/>
  <c r="AT988" i="5"/>
  <c r="AT987" i="5"/>
  <c r="AT986" i="5"/>
  <c r="AT985" i="5"/>
  <c r="AT984" i="5"/>
  <c r="AT983" i="5"/>
  <c r="AT982" i="5"/>
  <c r="AT981" i="5"/>
  <c r="AT980" i="5"/>
  <c r="AT979" i="5"/>
  <c r="AT978" i="5"/>
  <c r="AT977" i="5"/>
  <c r="AT976" i="5"/>
  <c r="AT975" i="5"/>
  <c r="AT974" i="5"/>
  <c r="AT973" i="5"/>
  <c r="AT972" i="5"/>
  <c r="AT971" i="5"/>
  <c r="AT970" i="5"/>
  <c r="AT969" i="5"/>
  <c r="AT968" i="5"/>
  <c r="AT967" i="5"/>
  <c r="AT966" i="5"/>
  <c r="AT965" i="5"/>
  <c r="AT964" i="5"/>
  <c r="AT963" i="5"/>
  <c r="AT962" i="5"/>
  <c r="AT961" i="5"/>
  <c r="AT960" i="5"/>
  <c r="AT959" i="5"/>
  <c r="AT958" i="5"/>
  <c r="AT957" i="5"/>
  <c r="AT956" i="5"/>
  <c r="AT955" i="5"/>
  <c r="AT954" i="5"/>
  <c r="AT953" i="5"/>
  <c r="AT952" i="5"/>
  <c r="AT951" i="5"/>
  <c r="AT950" i="5"/>
  <c r="AT949" i="5"/>
  <c r="AT948" i="5"/>
  <c r="AT947" i="5"/>
  <c r="AT946" i="5"/>
  <c r="AT945" i="5"/>
  <c r="AT944" i="5"/>
  <c r="AT943" i="5"/>
  <c r="AT942" i="5"/>
  <c r="AT941" i="5"/>
  <c r="AT940" i="5"/>
  <c r="AT939" i="5"/>
  <c r="AT938" i="5"/>
  <c r="AT937" i="5"/>
  <c r="AT936" i="5"/>
  <c r="AT935" i="5"/>
  <c r="AT934" i="5"/>
  <c r="AT933" i="5"/>
  <c r="AT932" i="5"/>
  <c r="AT931" i="5"/>
  <c r="AT930" i="5"/>
  <c r="AT929" i="5"/>
  <c r="AT928" i="5"/>
  <c r="AT927" i="5"/>
  <c r="AT926" i="5"/>
  <c r="AT925" i="5"/>
  <c r="AT924" i="5"/>
  <c r="AT923" i="5"/>
  <c r="AT922" i="5"/>
  <c r="AT921" i="5"/>
  <c r="AT920" i="5"/>
  <c r="AT919" i="5"/>
  <c r="AT918" i="5"/>
  <c r="AT917" i="5"/>
  <c r="AT916" i="5"/>
  <c r="AT915" i="5"/>
  <c r="AT914" i="5"/>
  <c r="AT913" i="5"/>
  <c r="AT912" i="5"/>
  <c r="AT911" i="5"/>
  <c r="AT910" i="5"/>
  <c r="AT909" i="5"/>
  <c r="AT908" i="5"/>
  <c r="AT907" i="5"/>
  <c r="AT906" i="5"/>
  <c r="AT905" i="5"/>
  <c r="AT904" i="5"/>
  <c r="AT903" i="5"/>
  <c r="AT902" i="5"/>
  <c r="AT901" i="5"/>
  <c r="AT900" i="5"/>
  <c r="AT899" i="5"/>
  <c r="AT898" i="5"/>
  <c r="AT897" i="5"/>
  <c r="AT896" i="5"/>
  <c r="AT895" i="5"/>
  <c r="AT894" i="5"/>
  <c r="AT893" i="5"/>
  <c r="AT892" i="5"/>
  <c r="AT891" i="5"/>
  <c r="AT890" i="5"/>
  <c r="AT889" i="5"/>
  <c r="AT888" i="5"/>
  <c r="AT887" i="5"/>
  <c r="AT886" i="5"/>
  <c r="AT885" i="5"/>
  <c r="AT884" i="5"/>
  <c r="AT883" i="5"/>
  <c r="AT882" i="5"/>
  <c r="AT881" i="5"/>
  <c r="AT880" i="5"/>
  <c r="AT879" i="5"/>
  <c r="AT878" i="5"/>
  <c r="AT877" i="5"/>
  <c r="AT876" i="5"/>
  <c r="AT875" i="5"/>
  <c r="AT874" i="5"/>
  <c r="AT873" i="5"/>
  <c r="AT872" i="5"/>
  <c r="AT871" i="5"/>
  <c r="AJ848" i="5"/>
  <c r="AI848" i="5"/>
  <c r="AH848" i="5"/>
  <c r="AJ847" i="5"/>
  <c r="AI847" i="5"/>
  <c r="AH847" i="5"/>
  <c r="AJ846" i="5"/>
  <c r="AI846" i="5"/>
  <c r="AH846" i="5"/>
  <c r="AJ845" i="5"/>
  <c r="AI845" i="5"/>
  <c r="AH845" i="5"/>
  <c r="AJ844" i="5"/>
  <c r="AI844" i="5"/>
  <c r="AH844" i="5"/>
  <c r="AJ843" i="5"/>
  <c r="AI843" i="5"/>
  <c r="AH843" i="5"/>
  <c r="AJ842" i="5"/>
  <c r="AI842" i="5"/>
  <c r="AH842" i="5"/>
  <c r="AJ841" i="5"/>
  <c r="AI841" i="5"/>
  <c r="AH841" i="5"/>
  <c r="AJ840" i="5"/>
  <c r="AI840" i="5"/>
  <c r="AH840" i="5"/>
  <c r="AJ839" i="5"/>
  <c r="AI839" i="5"/>
  <c r="AH839" i="5"/>
  <c r="AJ838" i="5"/>
  <c r="AI838" i="5"/>
  <c r="AH838" i="5"/>
  <c r="AJ837" i="5"/>
  <c r="AI837" i="5"/>
  <c r="AH837" i="5"/>
  <c r="AJ836" i="5"/>
  <c r="AI836" i="5"/>
  <c r="AH836" i="5"/>
  <c r="AJ835" i="5"/>
  <c r="AI835" i="5"/>
  <c r="AH835" i="5"/>
  <c r="AJ834" i="5"/>
  <c r="AI834" i="5"/>
  <c r="AH834" i="5"/>
  <c r="AJ833" i="5"/>
  <c r="AI833" i="5"/>
  <c r="AH833" i="5"/>
  <c r="AJ832" i="5"/>
  <c r="AI832" i="5"/>
  <c r="AH832" i="5"/>
  <c r="AJ831" i="5"/>
  <c r="AI831" i="5"/>
  <c r="AH831" i="5"/>
  <c r="AJ830" i="5"/>
  <c r="AI830" i="5"/>
  <c r="AH830" i="5"/>
  <c r="AJ829" i="5"/>
  <c r="AI829" i="5"/>
  <c r="AH829" i="5"/>
  <c r="AJ828" i="5"/>
  <c r="AI828" i="5"/>
  <c r="AH828" i="5"/>
  <c r="AJ827" i="5"/>
  <c r="AI827" i="5"/>
  <c r="AH827" i="5"/>
  <c r="AJ826" i="5"/>
  <c r="AI826" i="5"/>
  <c r="AH826" i="5"/>
  <c r="AJ825" i="5"/>
  <c r="AI825" i="5"/>
  <c r="AH825" i="5"/>
  <c r="AJ824" i="5"/>
  <c r="AI824" i="5"/>
  <c r="AH824" i="5"/>
  <c r="AJ823" i="5"/>
  <c r="AI823" i="5"/>
  <c r="AH823" i="5"/>
  <c r="AJ822" i="5"/>
  <c r="AI822" i="5"/>
  <c r="AH822" i="5"/>
  <c r="AJ821" i="5"/>
  <c r="AI821" i="5"/>
  <c r="AH821" i="5"/>
  <c r="AJ820" i="5"/>
  <c r="AI820" i="5"/>
  <c r="AH820" i="5"/>
  <c r="AJ819" i="5"/>
  <c r="AI819" i="5"/>
  <c r="AH819" i="5"/>
  <c r="AJ818" i="5"/>
  <c r="AI818" i="5"/>
  <c r="AH818" i="5"/>
  <c r="AJ817" i="5"/>
  <c r="AI817" i="5"/>
  <c r="AH817" i="5"/>
  <c r="AJ816" i="5"/>
  <c r="AI816" i="5"/>
  <c r="AH816" i="5"/>
  <c r="AJ815" i="5"/>
  <c r="AI815" i="5"/>
  <c r="AH815" i="5"/>
  <c r="AJ814" i="5"/>
  <c r="AI814" i="5"/>
  <c r="AH814" i="5"/>
  <c r="AJ813" i="5"/>
  <c r="AI813" i="5"/>
  <c r="AH813" i="5"/>
  <c r="AJ812" i="5"/>
  <c r="AI812" i="5"/>
  <c r="AH812" i="5"/>
  <c r="AJ811" i="5"/>
  <c r="AI811" i="5"/>
  <c r="AH811" i="5"/>
  <c r="AJ810" i="5"/>
  <c r="AI810" i="5"/>
  <c r="AH810" i="5"/>
  <c r="AJ809" i="5"/>
  <c r="AI809" i="5"/>
  <c r="AH809" i="5"/>
  <c r="AJ808" i="5"/>
  <c r="AI808" i="5"/>
  <c r="AH808" i="5"/>
  <c r="AJ807" i="5"/>
  <c r="AI807" i="5"/>
  <c r="AH807" i="5"/>
  <c r="AJ806" i="5"/>
  <c r="AI806" i="5"/>
  <c r="AH806" i="5"/>
  <c r="AJ805" i="5"/>
  <c r="AI805" i="5"/>
  <c r="AH805" i="5"/>
  <c r="AJ804" i="5"/>
  <c r="AI804" i="5"/>
  <c r="AH804" i="5"/>
  <c r="AJ803" i="5"/>
  <c r="AI803" i="5"/>
  <c r="AH803" i="5"/>
  <c r="AJ802" i="5"/>
  <c r="AI802" i="5"/>
  <c r="AH802" i="5"/>
  <c r="AJ801" i="5"/>
  <c r="AI801" i="5"/>
  <c r="AH801" i="5"/>
  <c r="AJ800" i="5"/>
  <c r="AI800" i="5"/>
  <c r="AH800" i="5"/>
  <c r="AJ799" i="5"/>
  <c r="AI799" i="5"/>
  <c r="AH799" i="5"/>
  <c r="AJ798" i="5"/>
  <c r="AI798" i="5"/>
  <c r="AH798" i="5"/>
  <c r="AJ797" i="5"/>
  <c r="AI797" i="5"/>
  <c r="AH797" i="5"/>
  <c r="AJ796" i="5"/>
  <c r="AI796" i="5"/>
  <c r="AH796" i="5"/>
  <c r="AJ795" i="5"/>
  <c r="AI795" i="5"/>
  <c r="AH795" i="5"/>
  <c r="AJ794" i="5"/>
  <c r="AI794" i="5"/>
  <c r="AH794" i="5"/>
  <c r="AJ793" i="5"/>
  <c r="AI793" i="5"/>
  <c r="AH793" i="5"/>
  <c r="AJ792" i="5"/>
  <c r="AI792" i="5"/>
  <c r="AH792" i="5"/>
  <c r="AJ791" i="5"/>
  <c r="AI791" i="5"/>
  <c r="AH791" i="5"/>
  <c r="AJ790" i="5"/>
  <c r="AI790" i="5"/>
  <c r="AH790" i="5"/>
  <c r="AJ789" i="5"/>
  <c r="AI789" i="5"/>
  <c r="AH789" i="5"/>
  <c r="AJ788" i="5"/>
  <c r="AI788" i="5"/>
  <c r="AH788" i="5"/>
  <c r="AJ787" i="5"/>
  <c r="AI787" i="5"/>
  <c r="AH787" i="5"/>
  <c r="AJ786" i="5"/>
  <c r="AI786" i="5"/>
  <c r="AH786" i="5"/>
  <c r="AJ785" i="5"/>
  <c r="AI785" i="5"/>
  <c r="AH785" i="5"/>
  <c r="AJ784" i="5"/>
  <c r="AI784" i="5"/>
  <c r="AH784" i="5"/>
  <c r="AJ783" i="5"/>
  <c r="AI783" i="5"/>
  <c r="AH783" i="5"/>
  <c r="AJ782" i="5"/>
  <c r="AI782" i="5"/>
  <c r="AH782" i="5"/>
  <c r="AJ781" i="5"/>
  <c r="AI781" i="5"/>
  <c r="AH781" i="5"/>
  <c r="AJ780" i="5"/>
  <c r="AI780" i="5"/>
  <c r="AH780" i="5"/>
  <c r="AJ779" i="5"/>
  <c r="AI779" i="5"/>
  <c r="AH779" i="5"/>
  <c r="AJ778" i="5"/>
  <c r="AI778" i="5"/>
  <c r="AH778" i="5"/>
  <c r="AJ777" i="5"/>
  <c r="AI777" i="5"/>
  <c r="AH777" i="5"/>
  <c r="AJ776" i="5"/>
  <c r="AI776" i="5"/>
  <c r="AH776" i="5"/>
  <c r="AJ775" i="5"/>
  <c r="AI775" i="5"/>
  <c r="AH775" i="5"/>
  <c r="AJ774" i="5"/>
  <c r="AI774" i="5"/>
  <c r="AH774" i="5"/>
  <c r="AJ773" i="5"/>
  <c r="AI773" i="5"/>
  <c r="AH773" i="5"/>
  <c r="AJ772" i="5"/>
  <c r="AI772" i="5"/>
  <c r="AH772" i="5"/>
  <c r="AJ771" i="5"/>
  <c r="AI771" i="5"/>
  <c r="AH771" i="5"/>
  <c r="AJ770" i="5"/>
  <c r="AI770" i="5"/>
  <c r="AH770" i="5"/>
  <c r="AJ769" i="5"/>
  <c r="AI769" i="5"/>
  <c r="AH769" i="5"/>
  <c r="AJ768" i="5"/>
  <c r="AI768" i="5"/>
  <c r="AH768" i="5"/>
  <c r="AJ767" i="5"/>
  <c r="AI767" i="5"/>
  <c r="AH767" i="5"/>
  <c r="AJ766" i="5"/>
  <c r="AI766" i="5"/>
  <c r="AH766" i="5"/>
  <c r="AJ765" i="5"/>
  <c r="AI765" i="5"/>
  <c r="AH765" i="5"/>
  <c r="AJ764" i="5"/>
  <c r="AI764" i="5"/>
  <c r="AH764" i="5"/>
  <c r="AJ763" i="5"/>
  <c r="AI763" i="5"/>
  <c r="AH763" i="5"/>
  <c r="AJ762" i="5"/>
  <c r="AI762" i="5"/>
  <c r="AH762" i="5"/>
  <c r="AJ761" i="5"/>
  <c r="AI761" i="5"/>
  <c r="AH761" i="5"/>
  <c r="AJ760" i="5"/>
  <c r="AI760" i="5"/>
  <c r="AH760" i="5"/>
  <c r="AJ759" i="5"/>
  <c r="AI759" i="5"/>
  <c r="AH759" i="5"/>
  <c r="AJ758" i="5"/>
  <c r="AI758" i="5"/>
  <c r="AH758" i="5"/>
  <c r="AJ757" i="5"/>
  <c r="AI757" i="5"/>
  <c r="AH757" i="5"/>
  <c r="AJ756" i="5"/>
  <c r="AI756" i="5"/>
  <c r="AH756" i="5"/>
  <c r="AJ755" i="5"/>
  <c r="AI755" i="5"/>
  <c r="AH755" i="5"/>
  <c r="AJ754" i="5"/>
  <c r="AI754" i="5"/>
  <c r="AH754" i="5"/>
  <c r="AJ753" i="5"/>
  <c r="AI753" i="5"/>
  <c r="AH753" i="5"/>
  <c r="AJ752" i="5"/>
  <c r="AI752" i="5"/>
  <c r="AH752" i="5"/>
  <c r="AJ751" i="5"/>
  <c r="AI751" i="5"/>
  <c r="AH751" i="5"/>
  <c r="AJ750" i="5"/>
  <c r="AI750" i="5"/>
  <c r="AH750" i="5"/>
  <c r="AJ749" i="5"/>
  <c r="AI749" i="5"/>
  <c r="AH749" i="5"/>
  <c r="AJ748" i="5"/>
  <c r="AI748" i="5"/>
  <c r="AH748" i="5"/>
  <c r="AJ747" i="5"/>
  <c r="AI747" i="5"/>
  <c r="AH747" i="5"/>
  <c r="AJ746" i="5"/>
  <c r="AI746" i="5"/>
  <c r="AH746" i="5"/>
  <c r="AJ745" i="5"/>
  <c r="AI745" i="5"/>
  <c r="AH745" i="5"/>
  <c r="AJ744" i="5"/>
  <c r="AI744" i="5"/>
  <c r="AH744" i="5"/>
  <c r="AJ743" i="5"/>
  <c r="AI743" i="5"/>
  <c r="AH743" i="5"/>
  <c r="AJ742" i="5"/>
  <c r="AI742" i="5"/>
  <c r="AH742" i="5"/>
  <c r="AJ741" i="5"/>
  <c r="AI741" i="5"/>
  <c r="AH741" i="5"/>
  <c r="AJ740" i="5"/>
  <c r="AI740" i="5"/>
  <c r="AH740" i="5"/>
  <c r="AJ739" i="5"/>
  <c r="AI739" i="5"/>
  <c r="AH739" i="5"/>
  <c r="AJ738" i="5"/>
  <c r="AI738" i="5"/>
  <c r="AH738" i="5"/>
  <c r="AJ737" i="5"/>
  <c r="AI737" i="5"/>
  <c r="AH737" i="5"/>
  <c r="AJ736" i="5"/>
  <c r="AI736" i="5"/>
  <c r="AH736" i="5"/>
  <c r="AJ735" i="5"/>
  <c r="AI735" i="5"/>
  <c r="AH735" i="5"/>
  <c r="AJ734" i="5"/>
  <c r="AI734" i="5"/>
  <c r="AH734" i="5"/>
  <c r="AJ733" i="5"/>
  <c r="AI733" i="5"/>
  <c r="AH733" i="5"/>
  <c r="AJ732" i="5"/>
  <c r="AI732" i="5"/>
  <c r="AH732" i="5"/>
  <c r="AJ731" i="5"/>
  <c r="AI731" i="5"/>
  <c r="AJ730" i="5"/>
  <c r="AI730" i="5"/>
  <c r="AH730" i="5"/>
  <c r="AJ729" i="5"/>
  <c r="AH594" i="5"/>
  <c r="AJ594" i="5"/>
  <c r="AJ595" i="5"/>
  <c r="AH596" i="5"/>
  <c r="AJ596" i="5"/>
  <c r="AH597" i="5"/>
  <c r="AI597" i="5"/>
  <c r="AJ597" i="5"/>
  <c r="AH598" i="5"/>
  <c r="AI598" i="5"/>
  <c r="AJ598" i="5"/>
  <c r="AH599" i="5"/>
  <c r="AI599" i="5"/>
  <c r="AJ599" i="5"/>
  <c r="AH600" i="5"/>
  <c r="AI600" i="5"/>
  <c r="AJ600" i="5"/>
  <c r="AH601" i="5"/>
  <c r="AI601" i="5"/>
  <c r="AJ601" i="5"/>
  <c r="AH602" i="5"/>
  <c r="AI602" i="5"/>
  <c r="AJ602" i="5"/>
  <c r="AH603" i="5"/>
  <c r="AI603" i="5"/>
  <c r="AJ603" i="5"/>
  <c r="AH604" i="5"/>
  <c r="AI604" i="5"/>
  <c r="AJ604" i="5"/>
  <c r="AH605" i="5"/>
  <c r="AI605" i="5"/>
  <c r="AJ605" i="5"/>
  <c r="AH606" i="5"/>
  <c r="AI606" i="5"/>
  <c r="AJ606" i="5"/>
  <c r="AH607" i="5"/>
  <c r="AI607" i="5"/>
  <c r="AJ607" i="5"/>
  <c r="AH608" i="5"/>
  <c r="AI608" i="5"/>
  <c r="AJ608" i="5"/>
  <c r="AH609" i="5"/>
  <c r="AI609" i="5"/>
  <c r="AJ609" i="5"/>
  <c r="AH610" i="5"/>
  <c r="AI610" i="5"/>
  <c r="AJ610" i="5"/>
  <c r="AH611" i="5"/>
  <c r="AI611" i="5"/>
  <c r="AJ611" i="5"/>
  <c r="AH612" i="5"/>
  <c r="AI612" i="5"/>
  <c r="AJ612" i="5"/>
  <c r="AH613" i="5"/>
  <c r="AI613" i="5"/>
  <c r="AJ613" i="5"/>
  <c r="AH614" i="5"/>
  <c r="AI614" i="5"/>
  <c r="AJ614" i="5"/>
  <c r="AH615" i="5"/>
  <c r="AI615" i="5"/>
  <c r="AJ615" i="5"/>
  <c r="AH616" i="5"/>
  <c r="AI616" i="5"/>
  <c r="AJ616" i="5"/>
  <c r="AH617" i="5"/>
  <c r="AI617" i="5"/>
  <c r="AJ617" i="5"/>
  <c r="AH618" i="5"/>
  <c r="AI618" i="5"/>
  <c r="AJ618" i="5"/>
  <c r="AH619" i="5"/>
  <c r="AI619" i="5"/>
  <c r="AJ619" i="5"/>
  <c r="AH620" i="5"/>
  <c r="AI620" i="5"/>
  <c r="AJ620" i="5"/>
  <c r="AH621" i="5"/>
  <c r="AI621" i="5"/>
  <c r="AJ621" i="5"/>
  <c r="AH622" i="5"/>
  <c r="AI622" i="5"/>
  <c r="AJ622" i="5"/>
  <c r="AH623" i="5"/>
  <c r="AI623" i="5"/>
  <c r="AJ623" i="5"/>
  <c r="AH624" i="5"/>
  <c r="AI624" i="5"/>
  <c r="AJ624" i="5"/>
  <c r="AH625" i="5"/>
  <c r="AI625" i="5"/>
  <c r="AJ625" i="5"/>
  <c r="AH626" i="5"/>
  <c r="AI626" i="5"/>
  <c r="AJ626" i="5"/>
  <c r="AH627" i="5"/>
  <c r="AI627" i="5"/>
  <c r="AJ627" i="5"/>
  <c r="AH628" i="5"/>
  <c r="AI628" i="5"/>
  <c r="AJ628" i="5"/>
  <c r="AH629" i="5"/>
  <c r="AI629" i="5"/>
  <c r="AJ629" i="5"/>
  <c r="AH630" i="5"/>
  <c r="AI630" i="5"/>
  <c r="AJ630" i="5"/>
  <c r="AH631" i="5"/>
  <c r="AI631" i="5"/>
  <c r="AJ631" i="5"/>
  <c r="AH632" i="5"/>
  <c r="AI632" i="5"/>
  <c r="AJ632" i="5"/>
  <c r="AH633" i="5"/>
  <c r="AI633" i="5"/>
  <c r="AJ633" i="5"/>
  <c r="AH634" i="5"/>
  <c r="AI634" i="5"/>
  <c r="AJ634" i="5"/>
  <c r="AH635" i="5"/>
  <c r="AI635" i="5"/>
  <c r="AJ635" i="5"/>
  <c r="AH636" i="5"/>
  <c r="AI636" i="5"/>
  <c r="AJ636" i="5"/>
  <c r="AH637" i="5"/>
  <c r="AI637" i="5"/>
  <c r="AJ637" i="5"/>
  <c r="AH638" i="5"/>
  <c r="AI638" i="5"/>
  <c r="AJ638" i="5"/>
  <c r="AH639" i="5"/>
  <c r="AI639" i="5"/>
  <c r="AJ639" i="5"/>
  <c r="AH640" i="5"/>
  <c r="AI640" i="5"/>
  <c r="AJ640" i="5"/>
  <c r="AH641" i="5"/>
  <c r="AI641" i="5"/>
  <c r="AJ641" i="5"/>
  <c r="AH642" i="5"/>
  <c r="AI642" i="5"/>
  <c r="AJ642" i="5"/>
  <c r="AH643" i="5"/>
  <c r="AI643" i="5"/>
  <c r="AJ643" i="5"/>
  <c r="AH644" i="5"/>
  <c r="AI644" i="5"/>
  <c r="AJ644" i="5"/>
  <c r="AH645" i="5"/>
  <c r="AI645" i="5"/>
  <c r="AJ645" i="5"/>
  <c r="AH646" i="5"/>
  <c r="AI646" i="5"/>
  <c r="AJ646" i="5"/>
  <c r="AH647" i="5"/>
  <c r="AI647" i="5"/>
  <c r="AJ647" i="5"/>
  <c r="AH648" i="5"/>
  <c r="AI648" i="5"/>
  <c r="AJ648" i="5"/>
  <c r="AH649" i="5"/>
  <c r="AI649" i="5"/>
  <c r="AJ649" i="5"/>
  <c r="AH650" i="5"/>
  <c r="AI650" i="5"/>
  <c r="AJ650" i="5"/>
  <c r="AH651" i="5"/>
  <c r="AI651" i="5"/>
  <c r="AJ651" i="5"/>
  <c r="AH652" i="5"/>
  <c r="AI652" i="5"/>
  <c r="AJ652" i="5"/>
  <c r="AH653" i="5"/>
  <c r="AI653" i="5"/>
  <c r="AJ653" i="5"/>
  <c r="AH654" i="5"/>
  <c r="AI654" i="5"/>
  <c r="AJ654" i="5"/>
  <c r="AH655" i="5"/>
  <c r="AI655" i="5"/>
  <c r="AJ655" i="5"/>
  <c r="AH656" i="5"/>
  <c r="AI656" i="5"/>
  <c r="AJ656" i="5"/>
  <c r="AH657" i="5"/>
  <c r="AI657" i="5"/>
  <c r="AJ657" i="5"/>
  <c r="AH658" i="5"/>
  <c r="AI658" i="5"/>
  <c r="AJ658" i="5"/>
  <c r="AH659" i="5"/>
  <c r="AI659" i="5"/>
  <c r="AJ659" i="5"/>
  <c r="AH660" i="5"/>
  <c r="AI660" i="5"/>
  <c r="AJ660" i="5"/>
  <c r="AH661" i="5"/>
  <c r="AI661" i="5"/>
  <c r="AJ661" i="5"/>
  <c r="AH662" i="5"/>
  <c r="AI662" i="5"/>
  <c r="AJ662" i="5"/>
  <c r="AH663" i="5"/>
  <c r="AI663" i="5"/>
  <c r="AJ663" i="5"/>
  <c r="AH664" i="5"/>
  <c r="AI664" i="5"/>
  <c r="AJ664" i="5"/>
  <c r="AH665" i="5"/>
  <c r="AI665" i="5"/>
  <c r="AJ665" i="5"/>
  <c r="AH666" i="5"/>
  <c r="AI666" i="5"/>
  <c r="AJ666" i="5"/>
  <c r="AH667" i="5"/>
  <c r="AI667" i="5"/>
  <c r="AJ667" i="5"/>
  <c r="AH668" i="5"/>
  <c r="AI668" i="5"/>
  <c r="AJ668" i="5"/>
  <c r="AH669" i="5"/>
  <c r="AI669" i="5"/>
  <c r="AJ669" i="5"/>
  <c r="AH670" i="5"/>
  <c r="AI670" i="5"/>
  <c r="AJ670" i="5"/>
  <c r="AH671" i="5"/>
  <c r="AI671" i="5"/>
  <c r="AJ671" i="5"/>
  <c r="AH672" i="5"/>
  <c r="AI672" i="5"/>
  <c r="AJ672" i="5"/>
  <c r="AH673" i="5"/>
  <c r="AI673" i="5"/>
  <c r="AJ673" i="5"/>
  <c r="AH674" i="5"/>
  <c r="AI674" i="5"/>
  <c r="AJ674" i="5"/>
  <c r="AH675" i="5"/>
  <c r="AI675" i="5"/>
  <c r="AJ675" i="5"/>
  <c r="AH676" i="5"/>
  <c r="AI676" i="5"/>
  <c r="AJ676" i="5"/>
  <c r="AH677" i="5"/>
  <c r="AI677" i="5"/>
  <c r="AJ677" i="5"/>
  <c r="AH678" i="5"/>
  <c r="AI678" i="5"/>
  <c r="AJ678" i="5"/>
  <c r="AH679" i="5"/>
  <c r="AI679" i="5"/>
  <c r="AJ679" i="5"/>
  <c r="AH680" i="5"/>
  <c r="AI680" i="5"/>
  <c r="AJ680" i="5"/>
  <c r="AH681" i="5"/>
  <c r="AI681" i="5"/>
  <c r="AJ681" i="5"/>
  <c r="AH682" i="5"/>
  <c r="AI682" i="5"/>
  <c r="AJ682" i="5"/>
  <c r="AH683" i="5"/>
  <c r="AI683" i="5"/>
  <c r="AJ683" i="5"/>
  <c r="AH684" i="5"/>
  <c r="AI684" i="5"/>
  <c r="AJ684" i="5"/>
  <c r="AH685" i="5"/>
  <c r="AI685" i="5"/>
  <c r="AJ685" i="5"/>
  <c r="AH686" i="5"/>
  <c r="AI686" i="5"/>
  <c r="AJ686" i="5"/>
  <c r="AH687" i="5"/>
  <c r="AI687" i="5"/>
  <c r="AJ687" i="5"/>
  <c r="AH688" i="5"/>
  <c r="AI688" i="5"/>
  <c r="AJ688" i="5"/>
  <c r="AH689" i="5"/>
  <c r="AI689" i="5"/>
  <c r="AJ689" i="5"/>
  <c r="AH690" i="5"/>
  <c r="AI690" i="5"/>
  <c r="AJ690" i="5"/>
  <c r="AH691" i="5"/>
  <c r="AI691" i="5"/>
  <c r="AJ691" i="5"/>
  <c r="AH692" i="5"/>
  <c r="AI692" i="5"/>
  <c r="AJ692" i="5"/>
  <c r="AH693" i="5"/>
  <c r="AI693" i="5"/>
  <c r="AJ693" i="5"/>
  <c r="AH694" i="5"/>
  <c r="AI694" i="5"/>
  <c r="AJ694" i="5"/>
  <c r="AH695" i="5"/>
  <c r="AI695" i="5"/>
  <c r="AJ695" i="5"/>
  <c r="AH696" i="5"/>
  <c r="AI696" i="5"/>
  <c r="AJ696" i="5"/>
  <c r="AH697" i="5"/>
  <c r="AI697" i="5"/>
  <c r="AJ697" i="5"/>
  <c r="AH698" i="5"/>
  <c r="AI698" i="5"/>
  <c r="AJ698" i="5"/>
  <c r="AH699" i="5"/>
  <c r="AI699" i="5"/>
  <c r="AJ699" i="5"/>
  <c r="AH700" i="5"/>
  <c r="AI700" i="5"/>
  <c r="AJ700" i="5"/>
  <c r="AH701" i="5"/>
  <c r="AI701" i="5"/>
  <c r="AJ701" i="5"/>
  <c r="AH702" i="5"/>
  <c r="AI702" i="5"/>
  <c r="AJ702" i="5"/>
  <c r="AH703" i="5"/>
  <c r="AI703" i="5"/>
  <c r="AJ703" i="5"/>
  <c r="AH704" i="5"/>
  <c r="AI704" i="5"/>
  <c r="AJ704" i="5"/>
  <c r="AH705" i="5"/>
  <c r="AI705" i="5"/>
  <c r="AJ705" i="5"/>
  <c r="AH706" i="5"/>
  <c r="AI706" i="5"/>
  <c r="AJ706" i="5"/>
  <c r="AH707" i="5"/>
  <c r="AI707" i="5"/>
  <c r="AJ707" i="5"/>
  <c r="AH708" i="5"/>
  <c r="AI708" i="5"/>
  <c r="AJ708" i="5"/>
  <c r="AH709" i="5"/>
  <c r="AI709" i="5"/>
  <c r="AJ709" i="5"/>
  <c r="AH710" i="5"/>
  <c r="AI710" i="5"/>
  <c r="AJ710" i="5"/>
  <c r="AH711" i="5"/>
  <c r="AI711" i="5"/>
  <c r="AJ711" i="5"/>
  <c r="AH712" i="5"/>
  <c r="AI712" i="5"/>
  <c r="AJ712" i="5"/>
  <c r="AJ593" i="5"/>
  <c r="AT1129" i="5" l="1"/>
  <c r="B1139" i="5" s="1"/>
  <c r="AT991" i="5"/>
  <c r="B1001" i="5" s="1"/>
  <c r="AJ849" i="5"/>
  <c r="B861" i="5" s="1"/>
  <c r="AJ713" i="5"/>
  <c r="B718" i="5" s="1"/>
  <c r="D174" i="5" l="1"/>
  <c r="D175" i="5"/>
  <c r="D176" i="5"/>
  <c r="D177" i="5"/>
  <c r="D178" i="5"/>
  <c r="D179" i="5"/>
  <c r="AO3038" i="5"/>
  <c r="AK2911" i="5"/>
  <c r="AJ2911" i="5"/>
  <c r="AI2911" i="5"/>
  <c r="AK2910" i="5"/>
  <c r="AJ2910" i="5"/>
  <c r="AI2910" i="5"/>
  <c r="AK2909" i="5"/>
  <c r="AJ2909" i="5"/>
  <c r="AI2909" i="5"/>
  <c r="AK2908" i="5"/>
  <c r="AJ2908" i="5"/>
  <c r="AI2908" i="5"/>
  <c r="AK2907" i="5"/>
  <c r="AJ2907" i="5"/>
  <c r="AI2907" i="5"/>
  <c r="AK2906" i="5"/>
  <c r="AJ2906" i="5"/>
  <c r="AI2906" i="5"/>
  <c r="AK2905" i="5"/>
  <c r="AJ2905" i="5"/>
  <c r="AI2905" i="5"/>
  <c r="AK2904" i="5"/>
  <c r="AJ2904" i="5"/>
  <c r="AI2904" i="5"/>
  <c r="AK2903" i="5"/>
  <c r="AJ2903" i="5"/>
  <c r="AI2903" i="5"/>
  <c r="AK2902" i="5"/>
  <c r="AJ2902" i="5"/>
  <c r="AI2902" i="5"/>
  <c r="AK2901" i="5"/>
  <c r="AJ2901" i="5"/>
  <c r="AI2901" i="5"/>
  <c r="AK2900" i="5"/>
  <c r="AJ2900" i="5"/>
  <c r="AI2900" i="5"/>
  <c r="AK2899" i="5"/>
  <c r="AJ2899" i="5"/>
  <c r="AI2899" i="5"/>
  <c r="AK2898" i="5"/>
  <c r="AJ2898" i="5"/>
  <c r="AI2898" i="5"/>
  <c r="AK2897" i="5"/>
  <c r="AJ2897" i="5"/>
  <c r="AI2897" i="5"/>
  <c r="AK2896" i="5"/>
  <c r="AJ2896" i="5"/>
  <c r="AI2896" i="5"/>
  <c r="AK2895" i="5"/>
  <c r="AJ2895" i="5"/>
  <c r="AI2895" i="5"/>
  <c r="AK2894" i="5"/>
  <c r="AJ2894" i="5"/>
  <c r="AI2894" i="5"/>
  <c r="AK2893" i="5"/>
  <c r="AJ2893" i="5"/>
  <c r="AI2893" i="5"/>
  <c r="AK2892" i="5"/>
  <c r="AJ2892" i="5"/>
  <c r="AI2892" i="5"/>
  <c r="AG2434" i="5"/>
  <c r="AG2433" i="5"/>
  <c r="AG2432" i="5"/>
  <c r="AG2431" i="5"/>
  <c r="AG2430" i="5"/>
  <c r="AG2429" i="5"/>
  <c r="AG2428" i="5"/>
  <c r="AG2427" i="5"/>
  <c r="AG2426" i="5"/>
  <c r="AG2425" i="5"/>
  <c r="AG2424" i="5"/>
  <c r="AG2423" i="5"/>
  <c r="AG2422" i="5"/>
  <c r="AG2421" i="5"/>
  <c r="AG2420" i="5"/>
  <c r="AG2419" i="5"/>
  <c r="AG2375" i="5"/>
  <c r="AG2376" i="5"/>
  <c r="AG2377" i="5"/>
  <c r="AG2378" i="5"/>
  <c r="AG2379" i="5"/>
  <c r="AG2380" i="5"/>
  <c r="AG2374" i="5"/>
  <c r="AL1414" i="5"/>
  <c r="D1009" i="5"/>
  <c r="BB174" i="5"/>
  <c r="AN1671" i="5"/>
  <c r="AJ1270" i="5"/>
  <c r="AJ1269" i="5"/>
  <c r="AJ1268" i="5"/>
  <c r="AJ1267" i="5"/>
  <c r="AJ1266" i="5"/>
  <c r="AJ1265" i="5"/>
  <c r="AJ1264" i="5"/>
  <c r="AJ1263" i="5"/>
  <c r="AJ1262" i="5"/>
  <c r="AJ1261" i="5"/>
  <c r="AJ1260" i="5"/>
  <c r="AJ1259" i="5"/>
  <c r="AJ1258" i="5"/>
  <c r="AJ1257" i="5"/>
  <c r="AJ1256" i="5"/>
  <c r="AJ1255" i="5"/>
  <c r="AJ1254" i="5"/>
  <c r="AJ1253" i="5"/>
  <c r="AJ1252" i="5"/>
  <c r="AJ1251" i="5"/>
  <c r="AJ1250" i="5"/>
  <c r="AJ1249" i="5"/>
  <c r="AJ1248" i="5"/>
  <c r="AJ1247" i="5"/>
  <c r="AJ1246" i="5"/>
  <c r="AJ1245" i="5"/>
  <c r="AJ1244" i="5"/>
  <c r="AJ1243" i="5"/>
  <c r="AJ1242" i="5"/>
  <c r="AJ1241" i="5"/>
  <c r="AJ1240" i="5"/>
  <c r="AJ1239" i="5"/>
  <c r="AJ1238" i="5"/>
  <c r="AJ1237" i="5"/>
  <c r="AJ1236" i="5"/>
  <c r="AJ1235" i="5"/>
  <c r="AJ1234" i="5"/>
  <c r="AJ1233" i="5"/>
  <c r="AJ1232" i="5"/>
  <c r="AJ1231" i="5"/>
  <c r="AJ1230" i="5"/>
  <c r="AJ1229" i="5"/>
  <c r="AJ1228" i="5"/>
  <c r="AJ1227" i="5"/>
  <c r="AJ1226" i="5"/>
  <c r="AJ1225" i="5"/>
  <c r="AJ1224" i="5"/>
  <c r="AJ1223" i="5"/>
  <c r="AJ1222" i="5"/>
  <c r="AJ1221" i="5"/>
  <c r="AJ1220" i="5"/>
  <c r="AJ1219" i="5"/>
  <c r="AJ1218" i="5"/>
  <c r="AJ1217" i="5"/>
  <c r="AJ1216" i="5"/>
  <c r="AJ1215" i="5"/>
  <c r="AJ1214" i="5"/>
  <c r="AJ1213" i="5"/>
  <c r="AJ1212" i="5"/>
  <c r="AJ1211" i="5"/>
  <c r="AJ1210" i="5"/>
  <c r="AJ1209" i="5"/>
  <c r="AJ1208" i="5"/>
  <c r="AJ1207" i="5"/>
  <c r="AJ1206" i="5"/>
  <c r="AJ1205" i="5"/>
  <c r="AJ1204" i="5"/>
  <c r="AJ1203" i="5"/>
  <c r="AJ1202" i="5"/>
  <c r="AJ1201" i="5"/>
  <c r="AJ1200" i="5"/>
  <c r="AJ1199" i="5"/>
  <c r="AJ1198" i="5"/>
  <c r="AJ1197" i="5"/>
  <c r="AJ1196" i="5"/>
  <c r="AJ1195" i="5"/>
  <c r="AJ1194" i="5"/>
  <c r="AJ1193" i="5"/>
  <c r="AJ1192" i="5"/>
  <c r="AJ1191" i="5"/>
  <c r="AJ1190" i="5"/>
  <c r="AJ1189" i="5"/>
  <c r="AJ1188" i="5"/>
  <c r="AJ1187" i="5"/>
  <c r="AJ1186" i="5"/>
  <c r="AJ1185" i="5"/>
  <c r="AJ1184" i="5"/>
  <c r="AJ1183" i="5"/>
  <c r="AJ1182" i="5"/>
  <c r="AJ1181" i="5"/>
  <c r="AJ1180" i="5"/>
  <c r="AJ1179" i="5"/>
  <c r="AJ1178" i="5"/>
  <c r="AJ1177" i="5"/>
  <c r="AJ1176" i="5"/>
  <c r="AJ1175" i="5"/>
  <c r="AJ1174" i="5"/>
  <c r="AJ1173" i="5"/>
  <c r="AJ1172" i="5"/>
  <c r="AJ1171" i="5"/>
  <c r="AJ1170" i="5"/>
  <c r="AJ1169" i="5"/>
  <c r="AJ1168" i="5"/>
  <c r="AJ1167" i="5"/>
  <c r="AJ1166" i="5"/>
  <c r="AJ1165" i="5"/>
  <c r="AJ1164" i="5"/>
  <c r="AJ1163" i="5"/>
  <c r="AJ1162" i="5"/>
  <c r="AJ1161" i="5"/>
  <c r="AJ1160" i="5"/>
  <c r="AJ1159" i="5"/>
  <c r="AJ1158"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AN1534" i="5" l="1"/>
  <c r="N10" i="7" l="1"/>
  <c r="BJ3038" i="5"/>
  <c r="BI3038" i="5"/>
  <c r="BH3038" i="5"/>
  <c r="BE3038" i="5"/>
  <c r="BD3038" i="5"/>
  <c r="BC3038" i="5"/>
  <c r="AZ3038" i="5"/>
  <c r="AY3038" i="5"/>
  <c r="AX3038" i="5"/>
  <c r="AU3038" i="5"/>
  <c r="AT3038" i="5"/>
  <c r="AS3038" i="5"/>
  <c r="AG3036" i="5"/>
  <c r="AM3055" i="5" s="1"/>
  <c r="AL3055" i="5" s="1"/>
  <c r="AP3038" i="5"/>
  <c r="AN3038" i="5"/>
  <c r="AH3025" i="5"/>
  <c r="AI3025" i="5" s="1"/>
  <c r="AG2980" i="5"/>
  <c r="B2985" i="5" s="1"/>
  <c r="B3021" i="5" l="1"/>
  <c r="BA3038" i="5"/>
  <c r="BF3038" i="5"/>
  <c r="AV3038" i="5"/>
  <c r="BK3038" i="5"/>
  <c r="AQ3038" i="5"/>
  <c r="AG2979" i="5"/>
  <c r="B2986" i="5" s="1"/>
  <c r="AH2958" i="5"/>
  <c r="AI2958" i="5" s="1"/>
  <c r="AG2947" i="5"/>
  <c r="B2952" i="5" s="1"/>
  <c r="AH2911" i="5"/>
  <c r="AG2911" i="5"/>
  <c r="AG2910" i="5"/>
  <c r="AH2910" i="5" s="1"/>
  <c r="AG2909" i="5"/>
  <c r="AH2909" i="5" s="1"/>
  <c r="AG2908" i="5"/>
  <c r="AH2908" i="5" s="1"/>
  <c r="AG2907" i="5"/>
  <c r="AH2907" i="5" s="1"/>
  <c r="AG2906" i="5"/>
  <c r="AH2906" i="5" s="1"/>
  <c r="AH2905" i="5"/>
  <c r="AG2905" i="5"/>
  <c r="AG2904" i="5"/>
  <c r="AH2904" i="5" s="1"/>
  <c r="AG2903" i="5"/>
  <c r="AH2903" i="5" s="1"/>
  <c r="AG2902" i="5"/>
  <c r="AH2902" i="5" s="1"/>
  <c r="AH2901" i="5"/>
  <c r="AG2901" i="5"/>
  <c r="AG2900" i="5"/>
  <c r="AH2900" i="5" s="1"/>
  <c r="AG2899" i="5"/>
  <c r="AH2899" i="5" s="1"/>
  <c r="AG2898" i="5"/>
  <c r="AH2898" i="5" s="1"/>
  <c r="AH2897" i="5"/>
  <c r="AG2897" i="5"/>
  <c r="AG2896" i="5"/>
  <c r="AH2896" i="5" s="1"/>
  <c r="AG2895" i="5"/>
  <c r="AH2895" i="5" s="1"/>
  <c r="AG2894" i="5"/>
  <c r="AH2894" i="5" s="1"/>
  <c r="AH2893" i="5"/>
  <c r="AG2893" i="5"/>
  <c r="AG2890" i="5"/>
  <c r="AG2892" i="5"/>
  <c r="AH2892" i="5" s="1"/>
  <c r="AG2917" i="5"/>
  <c r="AG2915" i="5"/>
  <c r="AG2913" i="5"/>
  <c r="AH2883" i="5"/>
  <c r="AH2863" i="5"/>
  <c r="AH2858" i="5"/>
  <c r="AM2865" i="5"/>
  <c r="AN2865" i="5" s="1"/>
  <c r="AM2864" i="5"/>
  <c r="AN2864" i="5" s="1"/>
  <c r="AM2863" i="5"/>
  <c r="AN2863" i="5" s="1"/>
  <c r="AM2862" i="5"/>
  <c r="AN2862" i="5" s="1"/>
  <c r="AM2861" i="5"/>
  <c r="AN2861" i="5" s="1"/>
  <c r="AM2860" i="5"/>
  <c r="AN2860" i="5" s="1"/>
  <c r="AM2859" i="5"/>
  <c r="AN2859" i="5" s="1"/>
  <c r="AM2858" i="5"/>
  <c r="AN2858" i="5" s="1"/>
  <c r="AM2857" i="5"/>
  <c r="AN2857" i="5" s="1"/>
  <c r="AM2856" i="5"/>
  <c r="AN2856" i="5" s="1"/>
  <c r="AM2855" i="5"/>
  <c r="AN2855" i="5" s="1"/>
  <c r="AM2854" i="5"/>
  <c r="AN2854" i="5" s="1"/>
  <c r="AM2853" i="5"/>
  <c r="AN2853" i="5" s="1"/>
  <c r="AM2852" i="5"/>
  <c r="AN2852" i="5" s="1"/>
  <c r="AM2851" i="5"/>
  <c r="AN2851" i="5" s="1"/>
  <c r="AM2850" i="5"/>
  <c r="AN2850" i="5" s="1"/>
  <c r="AM2849" i="5"/>
  <c r="AN2849" i="5" s="1"/>
  <c r="AM2848" i="5"/>
  <c r="AN2848" i="5" s="1"/>
  <c r="AM2847" i="5"/>
  <c r="AN2847" i="5" s="1"/>
  <c r="AM2846" i="5"/>
  <c r="AN2846" i="5" s="1"/>
  <c r="AM2845" i="5"/>
  <c r="AN2845" i="5" s="1"/>
  <c r="AM2844" i="5"/>
  <c r="AN2844" i="5" s="1"/>
  <c r="AM2843" i="5"/>
  <c r="AN2843" i="5" s="1"/>
  <c r="AM2842" i="5"/>
  <c r="AN2842" i="5" s="1"/>
  <c r="AM2841" i="5"/>
  <c r="AN2841" i="5" s="1"/>
  <c r="AM2840" i="5"/>
  <c r="AN2840" i="5" s="1"/>
  <c r="AM2839" i="5"/>
  <c r="AN2839" i="5" s="1"/>
  <c r="AM2838" i="5"/>
  <c r="AN2838" i="5" s="1"/>
  <c r="AM2837" i="5"/>
  <c r="AN2837" i="5" s="1"/>
  <c r="AM2836" i="5"/>
  <c r="AN2836" i="5" s="1"/>
  <c r="AM2835" i="5"/>
  <c r="AN2835" i="5" s="1"/>
  <c r="AM2834" i="5"/>
  <c r="AN2834" i="5" s="1"/>
  <c r="AM2833" i="5"/>
  <c r="AN2833" i="5" s="1"/>
  <c r="AM2832" i="5"/>
  <c r="AN2832" i="5" s="1"/>
  <c r="AM2831" i="5"/>
  <c r="AN2831" i="5" s="1"/>
  <c r="AM2830" i="5"/>
  <c r="AN2830" i="5" s="1"/>
  <c r="AM2829" i="5"/>
  <c r="AN2829" i="5" s="1"/>
  <c r="AM2828" i="5"/>
  <c r="AN2828" i="5" s="1"/>
  <c r="AM2827" i="5"/>
  <c r="AN2827" i="5" s="1"/>
  <c r="AM2826" i="5"/>
  <c r="AN2826" i="5" s="1"/>
  <c r="AM2825" i="5"/>
  <c r="AN2825" i="5" s="1"/>
  <c r="AM2824" i="5"/>
  <c r="AN2824" i="5" s="1"/>
  <c r="AM2823" i="5"/>
  <c r="AN2823" i="5" s="1"/>
  <c r="AM2822" i="5"/>
  <c r="AN2822" i="5" s="1"/>
  <c r="AM2821" i="5"/>
  <c r="AN2821" i="5" s="1"/>
  <c r="AM2820" i="5"/>
  <c r="AN2820" i="5" s="1"/>
  <c r="AM2819" i="5"/>
  <c r="AN2819" i="5" s="1"/>
  <c r="AM2818" i="5"/>
  <c r="AN2818" i="5" s="1"/>
  <c r="AM2817" i="5"/>
  <c r="AN2817" i="5" s="1"/>
  <c r="AM2816" i="5"/>
  <c r="AN2816" i="5" s="1"/>
  <c r="AM2815" i="5"/>
  <c r="AN2815" i="5" s="1"/>
  <c r="AM2814" i="5"/>
  <c r="AN2814" i="5" s="1"/>
  <c r="AM2813" i="5"/>
  <c r="AN2813" i="5" s="1"/>
  <c r="AM2812" i="5"/>
  <c r="AN2812" i="5" s="1"/>
  <c r="AM2811" i="5"/>
  <c r="AN2811" i="5" s="1"/>
  <c r="AM2810" i="5"/>
  <c r="AN2810" i="5" s="1"/>
  <c r="AM2809" i="5"/>
  <c r="AN2809" i="5" s="1"/>
  <c r="AM2808" i="5"/>
  <c r="AN2808" i="5" s="1"/>
  <c r="AM2807" i="5"/>
  <c r="AN2807" i="5" s="1"/>
  <c r="AM2806" i="5"/>
  <c r="AN2806" i="5" s="1"/>
  <c r="AM2805" i="5"/>
  <c r="AN2805" i="5" s="1"/>
  <c r="AM2804" i="5"/>
  <c r="AN2804" i="5" s="1"/>
  <c r="AM2803" i="5"/>
  <c r="AN2803" i="5" s="1"/>
  <c r="AM2802" i="5"/>
  <c r="AN2802" i="5" s="1"/>
  <c r="AM2801" i="5"/>
  <c r="AN2801" i="5" s="1"/>
  <c r="AM2800" i="5"/>
  <c r="AN2800" i="5" s="1"/>
  <c r="AM2799" i="5"/>
  <c r="AN2799" i="5" s="1"/>
  <c r="AM2798" i="5"/>
  <c r="AN2798" i="5" s="1"/>
  <c r="AM2797" i="5"/>
  <c r="AN2797" i="5" s="1"/>
  <c r="AM2796" i="5"/>
  <c r="AN2796" i="5" s="1"/>
  <c r="AM2795" i="5"/>
  <c r="AN2795" i="5" s="1"/>
  <c r="AM2794" i="5"/>
  <c r="AN2794" i="5" s="1"/>
  <c r="AM2793" i="5"/>
  <c r="AN2793" i="5" s="1"/>
  <c r="AM2792" i="5"/>
  <c r="AN2792" i="5" s="1"/>
  <c r="AM2791" i="5"/>
  <c r="AN2791" i="5" s="1"/>
  <c r="AM2790" i="5"/>
  <c r="AN2790" i="5" s="1"/>
  <c r="AM2789" i="5"/>
  <c r="AN2789" i="5" s="1"/>
  <c r="AM2788" i="5"/>
  <c r="AN2788" i="5" s="1"/>
  <c r="AM2787" i="5"/>
  <c r="AN2787" i="5" s="1"/>
  <c r="AM2786" i="5"/>
  <c r="AN2786" i="5" s="1"/>
  <c r="AM2785" i="5"/>
  <c r="AN2785" i="5" s="1"/>
  <c r="AM2784" i="5"/>
  <c r="AN2784" i="5" s="1"/>
  <c r="AM2783" i="5"/>
  <c r="AN2783" i="5" s="1"/>
  <c r="AM2782" i="5"/>
  <c r="AN2782" i="5" s="1"/>
  <c r="AM2781" i="5"/>
  <c r="AN2781" i="5" s="1"/>
  <c r="AM2780" i="5"/>
  <c r="AN2780" i="5" s="1"/>
  <c r="AM2779" i="5"/>
  <c r="AN2779" i="5" s="1"/>
  <c r="AM2778" i="5"/>
  <c r="AN2778" i="5" s="1"/>
  <c r="AM2777" i="5"/>
  <c r="AN2777" i="5" s="1"/>
  <c r="AM2776" i="5"/>
  <c r="AN2776" i="5" s="1"/>
  <c r="AM2775" i="5"/>
  <c r="AN2775" i="5" s="1"/>
  <c r="AM2774" i="5"/>
  <c r="AN2774" i="5" s="1"/>
  <c r="AM2773" i="5"/>
  <c r="AN2773" i="5" s="1"/>
  <c r="AM2772" i="5"/>
  <c r="AN2772" i="5" s="1"/>
  <c r="AM2771" i="5"/>
  <c r="AN2771" i="5" s="1"/>
  <c r="AM2770" i="5"/>
  <c r="AN2770" i="5" s="1"/>
  <c r="AM2769" i="5"/>
  <c r="AN2769" i="5" s="1"/>
  <c r="AM2768" i="5"/>
  <c r="AN2768" i="5" s="1"/>
  <c r="AM2767" i="5"/>
  <c r="AN2767" i="5" s="1"/>
  <c r="AM2766" i="5"/>
  <c r="AN2766" i="5" s="1"/>
  <c r="AM2765" i="5"/>
  <c r="AN2765" i="5" s="1"/>
  <c r="AM2764" i="5"/>
  <c r="AN2764" i="5" s="1"/>
  <c r="AM2763" i="5"/>
  <c r="AN2763" i="5" s="1"/>
  <c r="AM2762" i="5"/>
  <c r="AN2762" i="5" s="1"/>
  <c r="AM2761" i="5"/>
  <c r="AN2761" i="5" s="1"/>
  <c r="AM2760" i="5"/>
  <c r="AN2760" i="5" s="1"/>
  <c r="AM2759" i="5"/>
  <c r="AN2759" i="5" s="1"/>
  <c r="AM2758" i="5"/>
  <c r="AN2758" i="5" s="1"/>
  <c r="AM2757" i="5"/>
  <c r="AN2757" i="5" s="1"/>
  <c r="AM2756" i="5"/>
  <c r="AN2756" i="5" s="1"/>
  <c r="AM2755" i="5"/>
  <c r="AN2755" i="5" s="1"/>
  <c r="AM2754" i="5"/>
  <c r="AN2754" i="5" s="1"/>
  <c r="AM2753" i="5"/>
  <c r="AN2753" i="5" s="1"/>
  <c r="AM2752" i="5"/>
  <c r="AN2752" i="5" s="1"/>
  <c r="AM2751" i="5"/>
  <c r="AN2751" i="5" s="1"/>
  <c r="AM2750" i="5"/>
  <c r="AN2750" i="5" s="1"/>
  <c r="AM2749" i="5"/>
  <c r="AN2749" i="5" s="1"/>
  <c r="AM2748" i="5"/>
  <c r="AN2748" i="5" s="1"/>
  <c r="AM2747" i="5"/>
  <c r="AN2747" i="5" s="1"/>
  <c r="AM2746" i="5"/>
  <c r="AN2746" i="5" s="1"/>
  <c r="AJ2865" i="5"/>
  <c r="AK2865" i="5" s="1"/>
  <c r="AJ2864" i="5"/>
  <c r="AK2864" i="5" s="1"/>
  <c r="AJ2863" i="5"/>
  <c r="AK2863" i="5" s="1"/>
  <c r="AJ2862" i="5"/>
  <c r="AK2862" i="5" s="1"/>
  <c r="AJ2861" i="5"/>
  <c r="AK2861" i="5" s="1"/>
  <c r="AJ2860" i="5"/>
  <c r="AK2860" i="5" s="1"/>
  <c r="AJ2859" i="5"/>
  <c r="AK2859" i="5" s="1"/>
  <c r="AJ2858" i="5"/>
  <c r="AK2858" i="5" s="1"/>
  <c r="AJ2857" i="5"/>
  <c r="AK2857" i="5" s="1"/>
  <c r="AJ2856" i="5"/>
  <c r="AK2856" i="5" s="1"/>
  <c r="AJ2855" i="5"/>
  <c r="AK2855" i="5" s="1"/>
  <c r="AJ2854" i="5"/>
  <c r="AK2854" i="5" s="1"/>
  <c r="AJ2853" i="5"/>
  <c r="AK2853" i="5" s="1"/>
  <c r="AJ2852" i="5"/>
  <c r="AK2852" i="5" s="1"/>
  <c r="AJ2851" i="5"/>
  <c r="AK2851" i="5" s="1"/>
  <c r="AJ2850" i="5"/>
  <c r="AK2850" i="5" s="1"/>
  <c r="AJ2849" i="5"/>
  <c r="AK2849" i="5" s="1"/>
  <c r="AJ2848" i="5"/>
  <c r="AK2848" i="5" s="1"/>
  <c r="AJ2847" i="5"/>
  <c r="AK2847" i="5" s="1"/>
  <c r="AJ2846" i="5"/>
  <c r="AK2846" i="5" s="1"/>
  <c r="AJ2845" i="5"/>
  <c r="AK2845" i="5" s="1"/>
  <c r="AJ2844" i="5"/>
  <c r="AK2844" i="5" s="1"/>
  <c r="AJ2843" i="5"/>
  <c r="AK2843" i="5" s="1"/>
  <c r="AJ2842" i="5"/>
  <c r="AK2842" i="5" s="1"/>
  <c r="AJ2841" i="5"/>
  <c r="AK2841" i="5" s="1"/>
  <c r="AJ2840" i="5"/>
  <c r="AK2840" i="5" s="1"/>
  <c r="AJ2839" i="5"/>
  <c r="AK2839" i="5" s="1"/>
  <c r="AJ2838" i="5"/>
  <c r="AK2838" i="5" s="1"/>
  <c r="AJ2837" i="5"/>
  <c r="AK2837" i="5" s="1"/>
  <c r="AJ2836" i="5"/>
  <c r="AK2836" i="5" s="1"/>
  <c r="AJ2835" i="5"/>
  <c r="AK2835" i="5" s="1"/>
  <c r="AJ2834" i="5"/>
  <c r="AK2834" i="5" s="1"/>
  <c r="AJ2833" i="5"/>
  <c r="AK2833" i="5" s="1"/>
  <c r="AJ2832" i="5"/>
  <c r="AK2832" i="5" s="1"/>
  <c r="AJ2831" i="5"/>
  <c r="AK2831" i="5" s="1"/>
  <c r="AJ2830" i="5"/>
  <c r="AK2830" i="5" s="1"/>
  <c r="AJ2829" i="5"/>
  <c r="AK2829" i="5" s="1"/>
  <c r="AJ2828" i="5"/>
  <c r="AK2828" i="5" s="1"/>
  <c r="AJ2827" i="5"/>
  <c r="AK2827" i="5" s="1"/>
  <c r="AJ2826" i="5"/>
  <c r="AK2826" i="5" s="1"/>
  <c r="AJ2825" i="5"/>
  <c r="AK2825" i="5" s="1"/>
  <c r="AJ2824" i="5"/>
  <c r="AK2824" i="5" s="1"/>
  <c r="AJ2823" i="5"/>
  <c r="AK2823" i="5" s="1"/>
  <c r="AJ2822" i="5"/>
  <c r="AK2822" i="5" s="1"/>
  <c r="AJ2821" i="5"/>
  <c r="AK2821" i="5" s="1"/>
  <c r="AJ2820" i="5"/>
  <c r="AK2820" i="5" s="1"/>
  <c r="AJ2819" i="5"/>
  <c r="AK2819" i="5" s="1"/>
  <c r="AJ2818" i="5"/>
  <c r="AK2818" i="5" s="1"/>
  <c r="AJ2817" i="5"/>
  <c r="AK2817" i="5" s="1"/>
  <c r="AJ2816" i="5"/>
  <c r="AK2816" i="5" s="1"/>
  <c r="AJ2815" i="5"/>
  <c r="AK2815" i="5" s="1"/>
  <c r="AJ2814" i="5"/>
  <c r="AK2814" i="5" s="1"/>
  <c r="AJ2813" i="5"/>
  <c r="AK2813" i="5" s="1"/>
  <c r="AJ2812" i="5"/>
  <c r="AK2812" i="5" s="1"/>
  <c r="AJ2811" i="5"/>
  <c r="AK2811" i="5" s="1"/>
  <c r="AJ2810" i="5"/>
  <c r="AK2810" i="5" s="1"/>
  <c r="AJ2809" i="5"/>
  <c r="AK2809" i="5" s="1"/>
  <c r="AJ2808" i="5"/>
  <c r="AK2808" i="5" s="1"/>
  <c r="AJ2807" i="5"/>
  <c r="AK2807" i="5" s="1"/>
  <c r="AJ2806" i="5"/>
  <c r="AK2806" i="5" s="1"/>
  <c r="AJ2805" i="5"/>
  <c r="AK2805" i="5" s="1"/>
  <c r="AJ2804" i="5"/>
  <c r="AK2804" i="5" s="1"/>
  <c r="AJ2803" i="5"/>
  <c r="AK2803" i="5" s="1"/>
  <c r="AJ2802" i="5"/>
  <c r="AK2802" i="5" s="1"/>
  <c r="AJ2801" i="5"/>
  <c r="AK2801" i="5" s="1"/>
  <c r="AJ2800" i="5"/>
  <c r="AK2800" i="5" s="1"/>
  <c r="AJ2799" i="5"/>
  <c r="AK2799" i="5" s="1"/>
  <c r="AJ2798" i="5"/>
  <c r="AK2798" i="5" s="1"/>
  <c r="AJ2797" i="5"/>
  <c r="AK2797" i="5" s="1"/>
  <c r="AJ2796" i="5"/>
  <c r="AK2796" i="5" s="1"/>
  <c r="AJ2795" i="5"/>
  <c r="AK2795" i="5" s="1"/>
  <c r="AJ2794" i="5"/>
  <c r="AK2794" i="5" s="1"/>
  <c r="AJ2793" i="5"/>
  <c r="AK2793" i="5" s="1"/>
  <c r="AJ2792" i="5"/>
  <c r="AK2792" i="5" s="1"/>
  <c r="AJ2791" i="5"/>
  <c r="AK2791" i="5" s="1"/>
  <c r="AJ2790" i="5"/>
  <c r="AK2790" i="5" s="1"/>
  <c r="AJ2789" i="5"/>
  <c r="AK2789" i="5" s="1"/>
  <c r="AJ2788" i="5"/>
  <c r="AK2788" i="5" s="1"/>
  <c r="AJ2787" i="5"/>
  <c r="AK2787" i="5" s="1"/>
  <c r="AJ2786" i="5"/>
  <c r="AK2786" i="5" s="1"/>
  <c r="AJ2785" i="5"/>
  <c r="AK2785" i="5" s="1"/>
  <c r="AJ2784" i="5"/>
  <c r="AK2784" i="5" s="1"/>
  <c r="AJ2783" i="5"/>
  <c r="AK2783" i="5" s="1"/>
  <c r="AJ2782" i="5"/>
  <c r="AK2782" i="5" s="1"/>
  <c r="AJ2781" i="5"/>
  <c r="AK2781" i="5" s="1"/>
  <c r="AJ2780" i="5"/>
  <c r="AK2780" i="5" s="1"/>
  <c r="AJ2779" i="5"/>
  <c r="AK2779" i="5" s="1"/>
  <c r="AJ2778" i="5"/>
  <c r="AK2778" i="5" s="1"/>
  <c r="AJ2777" i="5"/>
  <c r="AK2777" i="5" s="1"/>
  <c r="AJ2776" i="5"/>
  <c r="AK2776" i="5" s="1"/>
  <c r="AJ2775" i="5"/>
  <c r="AK2775" i="5" s="1"/>
  <c r="AJ2774" i="5"/>
  <c r="AK2774" i="5" s="1"/>
  <c r="AJ2773" i="5"/>
  <c r="AK2773" i="5" s="1"/>
  <c r="AJ2772" i="5"/>
  <c r="AK2772" i="5" s="1"/>
  <c r="AJ2771" i="5"/>
  <c r="AK2771" i="5" s="1"/>
  <c r="AJ2770" i="5"/>
  <c r="AK2770" i="5" s="1"/>
  <c r="AJ2769" i="5"/>
  <c r="AK2769" i="5" s="1"/>
  <c r="AJ2768" i="5"/>
  <c r="AK2768" i="5" s="1"/>
  <c r="AJ2767" i="5"/>
  <c r="AK2767" i="5" s="1"/>
  <c r="AJ2766" i="5"/>
  <c r="AK2766" i="5" s="1"/>
  <c r="AJ2765" i="5"/>
  <c r="AK2765" i="5" s="1"/>
  <c r="AJ2764" i="5"/>
  <c r="AK2764" i="5" s="1"/>
  <c r="AJ2763" i="5"/>
  <c r="AK2763" i="5" s="1"/>
  <c r="AJ2762" i="5"/>
  <c r="AK2762" i="5" s="1"/>
  <c r="AJ2761" i="5"/>
  <c r="AK2761" i="5" s="1"/>
  <c r="AJ2760" i="5"/>
  <c r="AK2760" i="5" s="1"/>
  <c r="AJ2759" i="5"/>
  <c r="AK2759" i="5" s="1"/>
  <c r="AJ2758" i="5"/>
  <c r="AK2758" i="5" s="1"/>
  <c r="AJ2757" i="5"/>
  <c r="AK2757" i="5" s="1"/>
  <c r="AJ2756" i="5"/>
  <c r="AK2756" i="5" s="1"/>
  <c r="AJ2755" i="5"/>
  <c r="AK2755" i="5" s="1"/>
  <c r="AJ2754" i="5"/>
  <c r="AK2754" i="5" s="1"/>
  <c r="AJ2753" i="5"/>
  <c r="AK2753" i="5" s="1"/>
  <c r="AJ2752" i="5"/>
  <c r="AK2752" i="5" s="1"/>
  <c r="AJ2751" i="5"/>
  <c r="AK2751" i="5" s="1"/>
  <c r="AJ2750" i="5"/>
  <c r="AK2750" i="5" s="1"/>
  <c r="AJ2749" i="5"/>
  <c r="AK2749" i="5" s="1"/>
  <c r="AJ2748" i="5"/>
  <c r="AK2748" i="5" s="1"/>
  <c r="AJ2747" i="5"/>
  <c r="AK2747" i="5" s="1"/>
  <c r="AJ2746" i="5"/>
  <c r="AK2746" i="5" s="1"/>
  <c r="AT2609" i="5"/>
  <c r="AU2609" i="5" s="1"/>
  <c r="AH2865" i="5"/>
  <c r="AH2864" i="5"/>
  <c r="AH2862" i="5"/>
  <c r="AH2861" i="5"/>
  <c r="AH2860" i="5"/>
  <c r="AH2859" i="5"/>
  <c r="AH2857" i="5"/>
  <c r="AH2856" i="5"/>
  <c r="AH2855" i="5"/>
  <c r="AH2854" i="5"/>
  <c r="AH2853" i="5"/>
  <c r="AH2852" i="5"/>
  <c r="AH2851" i="5"/>
  <c r="AH2850" i="5"/>
  <c r="AH2849" i="5"/>
  <c r="AH2848" i="5"/>
  <c r="AH2847" i="5"/>
  <c r="AH2846" i="5"/>
  <c r="AH2845" i="5"/>
  <c r="AH2844" i="5"/>
  <c r="AH2843" i="5"/>
  <c r="AH2842" i="5"/>
  <c r="AH2841" i="5"/>
  <c r="AH2840" i="5"/>
  <c r="AH2839" i="5"/>
  <c r="AH2838" i="5"/>
  <c r="AH2837" i="5"/>
  <c r="AH2836" i="5"/>
  <c r="AH2835" i="5"/>
  <c r="AH2834" i="5"/>
  <c r="AH2833" i="5"/>
  <c r="AH2832" i="5"/>
  <c r="AH2831" i="5"/>
  <c r="AH2830" i="5"/>
  <c r="AH2829" i="5"/>
  <c r="AH2828" i="5"/>
  <c r="AH2827" i="5"/>
  <c r="AH2826" i="5"/>
  <c r="AH2825" i="5"/>
  <c r="AH2824" i="5"/>
  <c r="AH2823" i="5"/>
  <c r="AH2822" i="5"/>
  <c r="AH2821" i="5"/>
  <c r="AH2820" i="5"/>
  <c r="AH2819" i="5"/>
  <c r="AH2818" i="5"/>
  <c r="AH2817" i="5"/>
  <c r="AH2816" i="5"/>
  <c r="AH2815" i="5"/>
  <c r="AH2814" i="5"/>
  <c r="AH2813" i="5"/>
  <c r="AH2812" i="5"/>
  <c r="AH2811" i="5"/>
  <c r="AH2810" i="5"/>
  <c r="AH2809" i="5"/>
  <c r="AH2808" i="5"/>
  <c r="AH2807" i="5"/>
  <c r="AH2806" i="5"/>
  <c r="AH2805" i="5"/>
  <c r="AH2804" i="5"/>
  <c r="AH2803" i="5"/>
  <c r="AH2802" i="5"/>
  <c r="AH2801" i="5"/>
  <c r="AH2800" i="5"/>
  <c r="AH2799" i="5"/>
  <c r="AH2798" i="5"/>
  <c r="AH2797" i="5"/>
  <c r="AH2796" i="5"/>
  <c r="AH2795" i="5"/>
  <c r="AH2794" i="5"/>
  <c r="AH2793" i="5"/>
  <c r="AH2792" i="5"/>
  <c r="AH2791" i="5"/>
  <c r="AH2790" i="5"/>
  <c r="AH2789" i="5"/>
  <c r="AH2788" i="5"/>
  <c r="AH2787" i="5"/>
  <c r="AH2786" i="5"/>
  <c r="AH2785" i="5"/>
  <c r="AH2784" i="5"/>
  <c r="AH2783" i="5"/>
  <c r="AH2782" i="5"/>
  <c r="AH2781" i="5"/>
  <c r="AH2780" i="5"/>
  <c r="AH2779" i="5"/>
  <c r="AH2778" i="5"/>
  <c r="AH2777" i="5"/>
  <c r="AH2776" i="5"/>
  <c r="AH2775" i="5"/>
  <c r="AH2774" i="5"/>
  <c r="AH2773" i="5"/>
  <c r="AH2772" i="5"/>
  <c r="AH2771" i="5"/>
  <c r="AH2770" i="5"/>
  <c r="AH2769" i="5"/>
  <c r="AH2768" i="5"/>
  <c r="AH2767" i="5"/>
  <c r="AH2766" i="5"/>
  <c r="AH2765" i="5"/>
  <c r="AH2764" i="5"/>
  <c r="AH2763" i="5"/>
  <c r="AH2762" i="5"/>
  <c r="AH2761" i="5"/>
  <c r="AH2760" i="5"/>
  <c r="AH2759" i="5"/>
  <c r="AH2758" i="5"/>
  <c r="AH2757" i="5"/>
  <c r="AH2756" i="5"/>
  <c r="AH2755" i="5"/>
  <c r="AH2754" i="5"/>
  <c r="AH2753" i="5"/>
  <c r="AH2752" i="5"/>
  <c r="AH2751" i="5"/>
  <c r="AH2750" i="5"/>
  <c r="AH2749" i="5"/>
  <c r="AH2748" i="5"/>
  <c r="AH2747" i="5"/>
  <c r="AH2746" i="5"/>
  <c r="AN2609" i="5"/>
  <c r="AT2728" i="5"/>
  <c r="AU2728" i="5" s="1"/>
  <c r="AT2727" i="5"/>
  <c r="AU2727" i="5" s="1"/>
  <c r="AT2726" i="5"/>
  <c r="AU2726" i="5" s="1"/>
  <c r="AT2725" i="5"/>
  <c r="AU2725" i="5" s="1"/>
  <c r="AT2724" i="5"/>
  <c r="AU2724" i="5" s="1"/>
  <c r="AT2723" i="5"/>
  <c r="AU2723" i="5" s="1"/>
  <c r="AT2722" i="5"/>
  <c r="AU2722" i="5" s="1"/>
  <c r="AT2721" i="5"/>
  <c r="AU2721" i="5" s="1"/>
  <c r="AT2720" i="5"/>
  <c r="AU2720" i="5" s="1"/>
  <c r="AT2719" i="5"/>
  <c r="AU2719" i="5" s="1"/>
  <c r="AT2718" i="5"/>
  <c r="AU2718" i="5" s="1"/>
  <c r="AT2717" i="5"/>
  <c r="AU2717" i="5" s="1"/>
  <c r="AT2716" i="5"/>
  <c r="AU2716" i="5" s="1"/>
  <c r="AT2715" i="5"/>
  <c r="AU2715" i="5" s="1"/>
  <c r="AT2714" i="5"/>
  <c r="AU2714" i="5" s="1"/>
  <c r="AT2713" i="5"/>
  <c r="AU2713" i="5" s="1"/>
  <c r="AT2712" i="5"/>
  <c r="AU2712" i="5" s="1"/>
  <c r="AT2711" i="5"/>
  <c r="AU2711" i="5" s="1"/>
  <c r="AT2710" i="5"/>
  <c r="AU2710" i="5" s="1"/>
  <c r="AT2709" i="5"/>
  <c r="AU2709" i="5" s="1"/>
  <c r="AT2708" i="5"/>
  <c r="AU2708" i="5" s="1"/>
  <c r="AT2707" i="5"/>
  <c r="AU2707" i="5" s="1"/>
  <c r="AT2706" i="5"/>
  <c r="AU2706" i="5" s="1"/>
  <c r="AT2705" i="5"/>
  <c r="AU2705" i="5" s="1"/>
  <c r="AT2704" i="5"/>
  <c r="AU2704" i="5" s="1"/>
  <c r="AT2703" i="5"/>
  <c r="AU2703" i="5" s="1"/>
  <c r="AT2702" i="5"/>
  <c r="AU2702" i="5" s="1"/>
  <c r="AT2701" i="5"/>
  <c r="AU2701" i="5" s="1"/>
  <c r="AT2700" i="5"/>
  <c r="AU2700" i="5" s="1"/>
  <c r="AT2699" i="5"/>
  <c r="AU2699" i="5" s="1"/>
  <c r="AT2698" i="5"/>
  <c r="AU2698" i="5" s="1"/>
  <c r="AT2697" i="5"/>
  <c r="AU2697" i="5" s="1"/>
  <c r="AT2696" i="5"/>
  <c r="AU2696" i="5" s="1"/>
  <c r="AT2695" i="5"/>
  <c r="AU2695" i="5" s="1"/>
  <c r="AT2694" i="5"/>
  <c r="AU2694" i="5" s="1"/>
  <c r="AT2693" i="5"/>
  <c r="AU2693" i="5" s="1"/>
  <c r="AT2692" i="5"/>
  <c r="AU2692" i="5" s="1"/>
  <c r="AT2691" i="5"/>
  <c r="AU2691" i="5" s="1"/>
  <c r="AT2690" i="5"/>
  <c r="AU2690" i="5" s="1"/>
  <c r="AT2689" i="5"/>
  <c r="AU2689" i="5" s="1"/>
  <c r="AT2688" i="5"/>
  <c r="AU2688" i="5" s="1"/>
  <c r="AT2687" i="5"/>
  <c r="AU2687" i="5" s="1"/>
  <c r="AT2686" i="5"/>
  <c r="AU2686" i="5" s="1"/>
  <c r="AT2685" i="5"/>
  <c r="AU2685" i="5" s="1"/>
  <c r="AT2684" i="5"/>
  <c r="AU2684" i="5" s="1"/>
  <c r="AT2683" i="5"/>
  <c r="AU2683" i="5" s="1"/>
  <c r="AT2682" i="5"/>
  <c r="AU2682" i="5" s="1"/>
  <c r="AT2681" i="5"/>
  <c r="AU2681" i="5" s="1"/>
  <c r="AT2680" i="5"/>
  <c r="AU2680" i="5" s="1"/>
  <c r="AT2679" i="5"/>
  <c r="AU2679" i="5" s="1"/>
  <c r="AT2678" i="5"/>
  <c r="AU2678" i="5" s="1"/>
  <c r="AT2677" i="5"/>
  <c r="AU2677" i="5" s="1"/>
  <c r="AT2676" i="5"/>
  <c r="AU2676" i="5" s="1"/>
  <c r="AT2675" i="5"/>
  <c r="AU2675" i="5" s="1"/>
  <c r="AT2674" i="5"/>
  <c r="AU2674" i="5" s="1"/>
  <c r="AT2673" i="5"/>
  <c r="AU2673" i="5" s="1"/>
  <c r="AT2672" i="5"/>
  <c r="AU2672" i="5" s="1"/>
  <c r="AT2671" i="5"/>
  <c r="AU2671" i="5" s="1"/>
  <c r="AT2670" i="5"/>
  <c r="AU2670" i="5" s="1"/>
  <c r="AT2669" i="5"/>
  <c r="AU2669" i="5" s="1"/>
  <c r="AT2668" i="5"/>
  <c r="AU2668" i="5" s="1"/>
  <c r="AT2667" i="5"/>
  <c r="AU2667" i="5" s="1"/>
  <c r="AT2666" i="5"/>
  <c r="AU2666" i="5" s="1"/>
  <c r="AT2665" i="5"/>
  <c r="AU2665" i="5" s="1"/>
  <c r="AT2664" i="5"/>
  <c r="AU2664" i="5" s="1"/>
  <c r="AT2663" i="5"/>
  <c r="AU2663" i="5" s="1"/>
  <c r="AT2662" i="5"/>
  <c r="AU2662" i="5" s="1"/>
  <c r="AT2661" i="5"/>
  <c r="AU2661" i="5" s="1"/>
  <c r="AT2660" i="5"/>
  <c r="AU2660" i="5" s="1"/>
  <c r="AT2659" i="5"/>
  <c r="AU2659" i="5" s="1"/>
  <c r="AT2658" i="5"/>
  <c r="AU2658" i="5" s="1"/>
  <c r="AT2657" i="5"/>
  <c r="AU2657" i="5" s="1"/>
  <c r="AT2656" i="5"/>
  <c r="AU2656" i="5" s="1"/>
  <c r="AT2655" i="5"/>
  <c r="AU2655" i="5" s="1"/>
  <c r="AT2654" i="5"/>
  <c r="AU2654" i="5" s="1"/>
  <c r="AT2653" i="5"/>
  <c r="AU2653" i="5" s="1"/>
  <c r="AT2652" i="5"/>
  <c r="AU2652" i="5" s="1"/>
  <c r="AT2651" i="5"/>
  <c r="AU2651" i="5" s="1"/>
  <c r="AT2650" i="5"/>
  <c r="AU2650" i="5" s="1"/>
  <c r="AT2649" i="5"/>
  <c r="AU2649" i="5" s="1"/>
  <c r="AT2648" i="5"/>
  <c r="AU2648" i="5" s="1"/>
  <c r="AT2647" i="5"/>
  <c r="AU2647" i="5" s="1"/>
  <c r="AT2646" i="5"/>
  <c r="AU2646" i="5" s="1"/>
  <c r="AT2645" i="5"/>
  <c r="AU2645" i="5" s="1"/>
  <c r="AT2644" i="5"/>
  <c r="AU2644" i="5" s="1"/>
  <c r="AT2643" i="5"/>
  <c r="AU2643" i="5" s="1"/>
  <c r="AT2642" i="5"/>
  <c r="AU2642" i="5" s="1"/>
  <c r="AT2641" i="5"/>
  <c r="AU2641" i="5" s="1"/>
  <c r="AT2640" i="5"/>
  <c r="AU2640" i="5" s="1"/>
  <c r="AT2639" i="5"/>
  <c r="AU2639" i="5" s="1"/>
  <c r="AT2638" i="5"/>
  <c r="AU2638" i="5" s="1"/>
  <c r="AT2637" i="5"/>
  <c r="AU2637" i="5" s="1"/>
  <c r="AT2636" i="5"/>
  <c r="AU2636" i="5" s="1"/>
  <c r="AT2635" i="5"/>
  <c r="AU2635" i="5" s="1"/>
  <c r="AT2634" i="5"/>
  <c r="AU2634" i="5" s="1"/>
  <c r="AT2633" i="5"/>
  <c r="AU2633" i="5" s="1"/>
  <c r="AT2632" i="5"/>
  <c r="AU2632" i="5" s="1"/>
  <c r="AT2631" i="5"/>
  <c r="AU2631" i="5" s="1"/>
  <c r="AT2630" i="5"/>
  <c r="AU2630" i="5" s="1"/>
  <c r="AT2629" i="5"/>
  <c r="AU2629" i="5" s="1"/>
  <c r="AT2628" i="5"/>
  <c r="AU2628" i="5" s="1"/>
  <c r="AT2627" i="5"/>
  <c r="AU2627" i="5" s="1"/>
  <c r="AT2626" i="5"/>
  <c r="AU2626" i="5" s="1"/>
  <c r="AT2625" i="5"/>
  <c r="AU2625" i="5" s="1"/>
  <c r="AT2624" i="5"/>
  <c r="AU2624" i="5" s="1"/>
  <c r="AT2623" i="5"/>
  <c r="AU2623" i="5" s="1"/>
  <c r="AT2622" i="5"/>
  <c r="AU2622" i="5" s="1"/>
  <c r="AT2621" i="5"/>
  <c r="AU2621" i="5" s="1"/>
  <c r="AT2620" i="5"/>
  <c r="AU2620" i="5" s="1"/>
  <c r="AT2619" i="5"/>
  <c r="AU2619" i="5" s="1"/>
  <c r="AT2618" i="5"/>
  <c r="AU2618" i="5" s="1"/>
  <c r="AT2617" i="5"/>
  <c r="AU2617" i="5" s="1"/>
  <c r="AT2616" i="5"/>
  <c r="AU2616" i="5" s="1"/>
  <c r="AT2615" i="5"/>
  <c r="AU2615" i="5" s="1"/>
  <c r="AT2614" i="5"/>
  <c r="AU2614" i="5" s="1"/>
  <c r="AT2613" i="5"/>
  <c r="AU2613" i="5" s="1"/>
  <c r="AT2612" i="5"/>
  <c r="AU2612" i="5" s="1"/>
  <c r="AT2611" i="5"/>
  <c r="AU2611" i="5" s="1"/>
  <c r="AT2610" i="5"/>
  <c r="AU2610" i="5" s="1"/>
  <c r="AR2728" i="5"/>
  <c r="AQ2728" i="5"/>
  <c r="AP2728" i="5"/>
  <c r="AR2727" i="5"/>
  <c r="AQ2727" i="5"/>
  <c r="AP2727" i="5"/>
  <c r="AR2726" i="5"/>
  <c r="AQ2726" i="5"/>
  <c r="AP2726" i="5"/>
  <c r="AR2725" i="5"/>
  <c r="AQ2725" i="5"/>
  <c r="AP2725" i="5"/>
  <c r="AR2724" i="5"/>
  <c r="AQ2724" i="5"/>
  <c r="AP2724" i="5"/>
  <c r="AR2723" i="5"/>
  <c r="AQ2723" i="5"/>
  <c r="AP2723" i="5"/>
  <c r="AR2722" i="5"/>
  <c r="AQ2722" i="5"/>
  <c r="AP2722" i="5"/>
  <c r="AR2721" i="5"/>
  <c r="AQ2721" i="5"/>
  <c r="AP2721" i="5"/>
  <c r="AR2720" i="5"/>
  <c r="AQ2720" i="5"/>
  <c r="AP2720" i="5"/>
  <c r="AR2719" i="5"/>
  <c r="AQ2719" i="5"/>
  <c r="AP2719" i="5"/>
  <c r="AR2718" i="5"/>
  <c r="AQ2718" i="5"/>
  <c r="AP2718" i="5"/>
  <c r="AR2717" i="5"/>
  <c r="AQ2717" i="5"/>
  <c r="AP2717" i="5"/>
  <c r="AR2716" i="5"/>
  <c r="AQ2716" i="5"/>
  <c r="AP2716" i="5"/>
  <c r="AR2715" i="5"/>
  <c r="AQ2715" i="5"/>
  <c r="AP2715" i="5"/>
  <c r="AR2714" i="5"/>
  <c r="AQ2714" i="5"/>
  <c r="AP2714" i="5"/>
  <c r="AR2713" i="5"/>
  <c r="AQ2713" i="5"/>
  <c r="AP2713" i="5"/>
  <c r="AR2712" i="5"/>
  <c r="AQ2712" i="5"/>
  <c r="AP2712" i="5"/>
  <c r="AR2711" i="5"/>
  <c r="AQ2711" i="5"/>
  <c r="AP2711" i="5"/>
  <c r="AR2710" i="5"/>
  <c r="AQ2710" i="5"/>
  <c r="AP2710" i="5"/>
  <c r="AR2709" i="5"/>
  <c r="AQ2709" i="5"/>
  <c r="AP2709" i="5"/>
  <c r="AR2708" i="5"/>
  <c r="AQ2708" i="5"/>
  <c r="AP2708" i="5"/>
  <c r="AR2707" i="5"/>
  <c r="AQ2707" i="5"/>
  <c r="AP2707" i="5"/>
  <c r="AR2706" i="5"/>
  <c r="AQ2706" i="5"/>
  <c r="AP2706" i="5"/>
  <c r="AR2705" i="5"/>
  <c r="AQ2705" i="5"/>
  <c r="AP2705" i="5"/>
  <c r="AR2704" i="5"/>
  <c r="AQ2704" i="5"/>
  <c r="AP2704" i="5"/>
  <c r="AR2703" i="5"/>
  <c r="AQ2703" i="5"/>
  <c r="AP2703" i="5"/>
  <c r="AR2702" i="5"/>
  <c r="AQ2702" i="5"/>
  <c r="AP2702" i="5"/>
  <c r="AR2701" i="5"/>
  <c r="AQ2701" i="5"/>
  <c r="AP2701" i="5"/>
  <c r="AR2700" i="5"/>
  <c r="AQ2700" i="5"/>
  <c r="AP2700" i="5"/>
  <c r="AR2699" i="5"/>
  <c r="AQ2699" i="5"/>
  <c r="AP2699" i="5"/>
  <c r="AR2698" i="5"/>
  <c r="AQ2698" i="5"/>
  <c r="AP2698" i="5"/>
  <c r="AR2697" i="5"/>
  <c r="AQ2697" i="5"/>
  <c r="AP2697" i="5"/>
  <c r="AR2696" i="5"/>
  <c r="AQ2696" i="5"/>
  <c r="AP2696" i="5"/>
  <c r="AR2695" i="5"/>
  <c r="AQ2695" i="5"/>
  <c r="AP2695" i="5"/>
  <c r="AR2694" i="5"/>
  <c r="AQ2694" i="5"/>
  <c r="AP2694" i="5"/>
  <c r="AR2693" i="5"/>
  <c r="AQ2693" i="5"/>
  <c r="AP2693" i="5"/>
  <c r="AR2692" i="5"/>
  <c r="AQ2692" i="5"/>
  <c r="AP2692" i="5"/>
  <c r="AR2691" i="5"/>
  <c r="AQ2691" i="5"/>
  <c r="AP2691" i="5"/>
  <c r="AR2690" i="5"/>
  <c r="AQ2690" i="5"/>
  <c r="AP2690" i="5"/>
  <c r="AR2689" i="5"/>
  <c r="AQ2689" i="5"/>
  <c r="AP2689" i="5"/>
  <c r="AR2688" i="5"/>
  <c r="AQ2688" i="5"/>
  <c r="AP2688" i="5"/>
  <c r="AR2687" i="5"/>
  <c r="AQ2687" i="5"/>
  <c r="AP2687" i="5"/>
  <c r="AR2686" i="5"/>
  <c r="AQ2686" i="5"/>
  <c r="AP2686" i="5"/>
  <c r="AR2685" i="5"/>
  <c r="AQ2685" i="5"/>
  <c r="AP2685" i="5"/>
  <c r="AR2684" i="5"/>
  <c r="AQ2684" i="5"/>
  <c r="AP2684" i="5"/>
  <c r="AR2683" i="5"/>
  <c r="AQ2683" i="5"/>
  <c r="AP2683" i="5"/>
  <c r="AR2682" i="5"/>
  <c r="AQ2682" i="5"/>
  <c r="AP2682" i="5"/>
  <c r="AR2681" i="5"/>
  <c r="AQ2681" i="5"/>
  <c r="AP2681" i="5"/>
  <c r="AR2680" i="5"/>
  <c r="AQ2680" i="5"/>
  <c r="AP2680" i="5"/>
  <c r="AR2679" i="5"/>
  <c r="AQ2679" i="5"/>
  <c r="AP2679" i="5"/>
  <c r="AR2678" i="5"/>
  <c r="AQ2678" i="5"/>
  <c r="AP2678" i="5"/>
  <c r="AR2677" i="5"/>
  <c r="AQ2677" i="5"/>
  <c r="AP2677" i="5"/>
  <c r="AR2676" i="5"/>
  <c r="AQ2676" i="5"/>
  <c r="AP2676" i="5"/>
  <c r="AR2675" i="5"/>
  <c r="AQ2675" i="5"/>
  <c r="AP2675" i="5"/>
  <c r="AR2674" i="5"/>
  <c r="AQ2674" i="5"/>
  <c r="AP2674" i="5"/>
  <c r="AR2673" i="5"/>
  <c r="AQ2673" i="5"/>
  <c r="AP2673" i="5"/>
  <c r="AR2672" i="5"/>
  <c r="AQ2672" i="5"/>
  <c r="AP2672" i="5"/>
  <c r="AR2671" i="5"/>
  <c r="AQ2671" i="5"/>
  <c r="AP2671" i="5"/>
  <c r="AR2670" i="5"/>
  <c r="AQ2670" i="5"/>
  <c r="AP2670" i="5"/>
  <c r="AR2669" i="5"/>
  <c r="AQ2669" i="5"/>
  <c r="AP2669" i="5"/>
  <c r="AR2668" i="5"/>
  <c r="AQ2668" i="5"/>
  <c r="AP2668" i="5"/>
  <c r="AR2667" i="5"/>
  <c r="AQ2667" i="5"/>
  <c r="AP2667" i="5"/>
  <c r="AR2666" i="5"/>
  <c r="AQ2666" i="5"/>
  <c r="AP2666" i="5"/>
  <c r="AR2665" i="5"/>
  <c r="AQ2665" i="5"/>
  <c r="AP2665" i="5"/>
  <c r="AR2664" i="5"/>
  <c r="AQ2664" i="5"/>
  <c r="AP2664" i="5"/>
  <c r="AR2663" i="5"/>
  <c r="AQ2663" i="5"/>
  <c r="AP2663" i="5"/>
  <c r="AR2662" i="5"/>
  <c r="AQ2662" i="5"/>
  <c r="AP2662" i="5"/>
  <c r="AR2661" i="5"/>
  <c r="AQ2661" i="5"/>
  <c r="AP2661" i="5"/>
  <c r="AR2660" i="5"/>
  <c r="AQ2660" i="5"/>
  <c r="AP2660" i="5"/>
  <c r="AR2659" i="5"/>
  <c r="AQ2659" i="5"/>
  <c r="AP2659" i="5"/>
  <c r="AR2658" i="5"/>
  <c r="AQ2658" i="5"/>
  <c r="AP2658" i="5"/>
  <c r="AR2657" i="5"/>
  <c r="AQ2657" i="5"/>
  <c r="AP2657" i="5"/>
  <c r="AR2656" i="5"/>
  <c r="AQ2656" i="5"/>
  <c r="AP2656" i="5"/>
  <c r="AR2655" i="5"/>
  <c r="AQ2655" i="5"/>
  <c r="AP2655" i="5"/>
  <c r="AR2654" i="5"/>
  <c r="AQ2654" i="5"/>
  <c r="AP2654" i="5"/>
  <c r="AR2653" i="5"/>
  <c r="AQ2653" i="5"/>
  <c r="AP2653" i="5"/>
  <c r="AR2652" i="5"/>
  <c r="AQ2652" i="5"/>
  <c r="AP2652" i="5"/>
  <c r="AR2651" i="5"/>
  <c r="AQ2651" i="5"/>
  <c r="AP2651" i="5"/>
  <c r="AR2650" i="5"/>
  <c r="AQ2650" i="5"/>
  <c r="AP2650" i="5"/>
  <c r="AR2649" i="5"/>
  <c r="AQ2649" i="5"/>
  <c r="AP2649" i="5"/>
  <c r="AR2648" i="5"/>
  <c r="AQ2648" i="5"/>
  <c r="AP2648" i="5"/>
  <c r="AR2647" i="5"/>
  <c r="AQ2647" i="5"/>
  <c r="AP2647" i="5"/>
  <c r="AR2646" i="5"/>
  <c r="AQ2646" i="5"/>
  <c r="AP2646" i="5"/>
  <c r="AR2645" i="5"/>
  <c r="AQ2645" i="5"/>
  <c r="AP2645" i="5"/>
  <c r="AR2644" i="5"/>
  <c r="AQ2644" i="5"/>
  <c r="AP2644" i="5"/>
  <c r="AR2643" i="5"/>
  <c r="AQ2643" i="5"/>
  <c r="AP2643" i="5"/>
  <c r="AR2642" i="5"/>
  <c r="AQ2642" i="5"/>
  <c r="AP2642" i="5"/>
  <c r="AR2641" i="5"/>
  <c r="AQ2641" i="5"/>
  <c r="AP2641" i="5"/>
  <c r="AR2640" i="5"/>
  <c r="AQ2640" i="5"/>
  <c r="AP2640" i="5"/>
  <c r="AR2639" i="5"/>
  <c r="AQ2639" i="5"/>
  <c r="AP2639" i="5"/>
  <c r="AR2638" i="5"/>
  <c r="AQ2638" i="5"/>
  <c r="AP2638" i="5"/>
  <c r="AR2637" i="5"/>
  <c r="AQ2637" i="5"/>
  <c r="AP2637" i="5"/>
  <c r="AR2636" i="5"/>
  <c r="AQ2636" i="5"/>
  <c r="AP2636" i="5"/>
  <c r="AR2635" i="5"/>
  <c r="AQ2635" i="5"/>
  <c r="AP2635" i="5"/>
  <c r="AR2634" i="5"/>
  <c r="AQ2634" i="5"/>
  <c r="AP2634" i="5"/>
  <c r="AR2633" i="5"/>
  <c r="AQ2633" i="5"/>
  <c r="AP2633" i="5"/>
  <c r="AR2632" i="5"/>
  <c r="AQ2632" i="5"/>
  <c r="AP2632" i="5"/>
  <c r="AR2631" i="5"/>
  <c r="AQ2631" i="5"/>
  <c r="AP2631" i="5"/>
  <c r="AR2630" i="5"/>
  <c r="AQ2630" i="5"/>
  <c r="AP2630" i="5"/>
  <c r="AR2629" i="5"/>
  <c r="AQ2629" i="5"/>
  <c r="AP2629" i="5"/>
  <c r="AR2628" i="5"/>
  <c r="AQ2628" i="5"/>
  <c r="AP2628" i="5"/>
  <c r="AR2627" i="5"/>
  <c r="AQ2627" i="5"/>
  <c r="AP2627" i="5"/>
  <c r="AR2626" i="5"/>
  <c r="AQ2626" i="5"/>
  <c r="AP2626" i="5"/>
  <c r="AR2625" i="5"/>
  <c r="AQ2625" i="5"/>
  <c r="AP2625" i="5"/>
  <c r="AR2624" i="5"/>
  <c r="AQ2624" i="5"/>
  <c r="AP2624" i="5"/>
  <c r="AR2623" i="5"/>
  <c r="AQ2623" i="5"/>
  <c r="AP2623" i="5"/>
  <c r="AR2622" i="5"/>
  <c r="AQ2622" i="5"/>
  <c r="AP2622" i="5"/>
  <c r="AR2621" i="5"/>
  <c r="AQ2621" i="5"/>
  <c r="AP2621" i="5"/>
  <c r="AR2620" i="5"/>
  <c r="AQ2620" i="5"/>
  <c r="AP2620" i="5"/>
  <c r="AR2619" i="5"/>
  <c r="AQ2619" i="5"/>
  <c r="AP2619" i="5"/>
  <c r="AR2618" i="5"/>
  <c r="AQ2618" i="5"/>
  <c r="AP2618" i="5"/>
  <c r="AR2617" i="5"/>
  <c r="AQ2617" i="5"/>
  <c r="AP2617" i="5"/>
  <c r="AR2616" i="5"/>
  <c r="AQ2616" i="5"/>
  <c r="AP2616" i="5"/>
  <c r="AR2615" i="5"/>
  <c r="AQ2615" i="5"/>
  <c r="AP2615" i="5"/>
  <c r="AR2614" i="5"/>
  <c r="AQ2614" i="5"/>
  <c r="AP2614" i="5"/>
  <c r="AR2613" i="5"/>
  <c r="AQ2613" i="5"/>
  <c r="AP2613" i="5"/>
  <c r="AR2612" i="5"/>
  <c r="AQ2612" i="5"/>
  <c r="AP2612" i="5"/>
  <c r="AR2611" i="5"/>
  <c r="AQ2611" i="5"/>
  <c r="AP2611" i="5"/>
  <c r="AR2610" i="5"/>
  <c r="AQ2610" i="5"/>
  <c r="AP2610" i="5"/>
  <c r="AR2609" i="5"/>
  <c r="AQ2609" i="5"/>
  <c r="AP2609" i="5"/>
  <c r="AN2728" i="5"/>
  <c r="AN2727" i="5"/>
  <c r="AN2726" i="5"/>
  <c r="AN2725" i="5"/>
  <c r="AN2724" i="5"/>
  <c r="AN2723" i="5"/>
  <c r="AN2722" i="5"/>
  <c r="AN2721" i="5"/>
  <c r="AN2720" i="5"/>
  <c r="AN2719" i="5"/>
  <c r="AN2718" i="5"/>
  <c r="AN2717" i="5"/>
  <c r="AN2716" i="5"/>
  <c r="AN2715" i="5"/>
  <c r="AN2714" i="5"/>
  <c r="AN2713" i="5"/>
  <c r="AN2712" i="5"/>
  <c r="AN2711" i="5"/>
  <c r="AN2710" i="5"/>
  <c r="AN2709" i="5"/>
  <c r="AN2708" i="5"/>
  <c r="AN2707" i="5"/>
  <c r="AN2706" i="5"/>
  <c r="AN2705" i="5"/>
  <c r="AN2704" i="5"/>
  <c r="AN2703" i="5"/>
  <c r="AN2702" i="5"/>
  <c r="AN2701" i="5"/>
  <c r="AN2700" i="5"/>
  <c r="AN2699" i="5"/>
  <c r="AN2698" i="5"/>
  <c r="AN2697" i="5"/>
  <c r="AN2696" i="5"/>
  <c r="AN2695" i="5"/>
  <c r="AN2694" i="5"/>
  <c r="AN2693" i="5"/>
  <c r="AN2692" i="5"/>
  <c r="AN2691" i="5"/>
  <c r="AN2690" i="5"/>
  <c r="AN2689" i="5"/>
  <c r="AN2688" i="5"/>
  <c r="AN2687" i="5"/>
  <c r="AN2686" i="5"/>
  <c r="AN2685" i="5"/>
  <c r="AN2684" i="5"/>
  <c r="AN2683" i="5"/>
  <c r="AN2682" i="5"/>
  <c r="AN2681" i="5"/>
  <c r="AN2680" i="5"/>
  <c r="AN2679" i="5"/>
  <c r="AN2678" i="5"/>
  <c r="AN2677" i="5"/>
  <c r="AN2676" i="5"/>
  <c r="AN2675" i="5"/>
  <c r="AN2674" i="5"/>
  <c r="AN2673" i="5"/>
  <c r="AN2672" i="5"/>
  <c r="AN2671" i="5"/>
  <c r="AN2670" i="5"/>
  <c r="AN2669" i="5"/>
  <c r="AN2668" i="5"/>
  <c r="AN2667" i="5"/>
  <c r="AN2666" i="5"/>
  <c r="AN2665" i="5"/>
  <c r="AN2664" i="5"/>
  <c r="AN2663" i="5"/>
  <c r="AN2662" i="5"/>
  <c r="AN2661" i="5"/>
  <c r="AN2660" i="5"/>
  <c r="AN2659" i="5"/>
  <c r="AN2658" i="5"/>
  <c r="AN2657" i="5"/>
  <c r="AN2656" i="5"/>
  <c r="AN2655" i="5"/>
  <c r="AN2654" i="5"/>
  <c r="AN2653" i="5"/>
  <c r="AN2652" i="5"/>
  <c r="AN2651" i="5"/>
  <c r="AN2650" i="5"/>
  <c r="AN2649" i="5"/>
  <c r="AN2648" i="5"/>
  <c r="AN2647" i="5"/>
  <c r="AN2646" i="5"/>
  <c r="AN2645" i="5"/>
  <c r="AN2644" i="5"/>
  <c r="AN2643" i="5"/>
  <c r="AN2642" i="5"/>
  <c r="AN2641" i="5"/>
  <c r="AN2640" i="5"/>
  <c r="AN2639" i="5"/>
  <c r="AN2638" i="5"/>
  <c r="AN2637" i="5"/>
  <c r="AN2636" i="5"/>
  <c r="AN2635" i="5"/>
  <c r="AN2634" i="5"/>
  <c r="AN2633" i="5"/>
  <c r="AN2632" i="5"/>
  <c r="AN2631" i="5"/>
  <c r="AN2630" i="5"/>
  <c r="AN2629" i="5"/>
  <c r="AN2628" i="5"/>
  <c r="AN2627" i="5"/>
  <c r="AN2626" i="5"/>
  <c r="AN2625" i="5"/>
  <c r="AN2624" i="5"/>
  <c r="AN2623" i="5"/>
  <c r="AN2622" i="5"/>
  <c r="AN2621" i="5"/>
  <c r="AN2620" i="5"/>
  <c r="AN2619" i="5"/>
  <c r="AN2618" i="5"/>
  <c r="AN2617" i="5"/>
  <c r="AN2616" i="5"/>
  <c r="AN2615" i="5"/>
  <c r="AN2614" i="5"/>
  <c r="AN2613" i="5"/>
  <c r="AN2612" i="5"/>
  <c r="AN2611" i="5"/>
  <c r="AN2610" i="5"/>
  <c r="AL2728" i="5"/>
  <c r="AM2728" i="5" s="1"/>
  <c r="AL2727" i="5"/>
  <c r="AM2727" i="5" s="1"/>
  <c r="AL2726" i="5"/>
  <c r="AM2726" i="5" s="1"/>
  <c r="AL2725" i="5"/>
  <c r="AM2725" i="5" s="1"/>
  <c r="AL2724" i="5"/>
  <c r="AM2724" i="5" s="1"/>
  <c r="AL2723" i="5"/>
  <c r="AM2723" i="5" s="1"/>
  <c r="AL2722" i="5"/>
  <c r="AM2722" i="5" s="1"/>
  <c r="AL2721" i="5"/>
  <c r="AM2721" i="5" s="1"/>
  <c r="AL2720" i="5"/>
  <c r="AM2720" i="5" s="1"/>
  <c r="AL2719" i="5"/>
  <c r="AM2719" i="5" s="1"/>
  <c r="AL2718" i="5"/>
  <c r="AM2718" i="5" s="1"/>
  <c r="AL2717" i="5"/>
  <c r="AM2717" i="5" s="1"/>
  <c r="AL2716" i="5"/>
  <c r="AM2716" i="5" s="1"/>
  <c r="AL2715" i="5"/>
  <c r="AM2715" i="5" s="1"/>
  <c r="AL2714" i="5"/>
  <c r="AM2714" i="5" s="1"/>
  <c r="AL2713" i="5"/>
  <c r="AM2713" i="5" s="1"/>
  <c r="AL2712" i="5"/>
  <c r="AM2712" i="5" s="1"/>
  <c r="AL2711" i="5"/>
  <c r="AM2711" i="5" s="1"/>
  <c r="AL2710" i="5"/>
  <c r="AM2710" i="5" s="1"/>
  <c r="AL2709" i="5"/>
  <c r="AM2709" i="5" s="1"/>
  <c r="AL2708" i="5"/>
  <c r="AM2708" i="5" s="1"/>
  <c r="AL2707" i="5"/>
  <c r="AM2707" i="5" s="1"/>
  <c r="AL2706" i="5"/>
  <c r="AM2706" i="5" s="1"/>
  <c r="AL2705" i="5"/>
  <c r="AM2705" i="5" s="1"/>
  <c r="AL2704" i="5"/>
  <c r="AM2704" i="5" s="1"/>
  <c r="AL2703" i="5"/>
  <c r="AM2703" i="5" s="1"/>
  <c r="AL2702" i="5"/>
  <c r="AM2702" i="5" s="1"/>
  <c r="AL2701" i="5"/>
  <c r="AM2701" i="5" s="1"/>
  <c r="AL2700" i="5"/>
  <c r="AM2700" i="5" s="1"/>
  <c r="AL2699" i="5"/>
  <c r="AM2699" i="5" s="1"/>
  <c r="AL2698" i="5"/>
  <c r="AM2698" i="5" s="1"/>
  <c r="AL2697" i="5"/>
  <c r="AM2697" i="5" s="1"/>
  <c r="AL2696" i="5"/>
  <c r="AM2696" i="5" s="1"/>
  <c r="AL2695" i="5"/>
  <c r="AM2695" i="5" s="1"/>
  <c r="AL2694" i="5"/>
  <c r="AM2694" i="5" s="1"/>
  <c r="AL2693" i="5"/>
  <c r="AM2693" i="5" s="1"/>
  <c r="AL2692" i="5"/>
  <c r="AM2692" i="5" s="1"/>
  <c r="AL2691" i="5"/>
  <c r="AM2691" i="5" s="1"/>
  <c r="AL2690" i="5"/>
  <c r="AM2690" i="5" s="1"/>
  <c r="AL2689" i="5"/>
  <c r="AM2689" i="5" s="1"/>
  <c r="AL2688" i="5"/>
  <c r="AM2688" i="5" s="1"/>
  <c r="AL2687" i="5"/>
  <c r="AM2687" i="5" s="1"/>
  <c r="AL2686" i="5"/>
  <c r="AM2686" i="5" s="1"/>
  <c r="AL2685" i="5"/>
  <c r="AM2685" i="5" s="1"/>
  <c r="AL2684" i="5"/>
  <c r="AM2684" i="5" s="1"/>
  <c r="AL2683" i="5"/>
  <c r="AM2683" i="5" s="1"/>
  <c r="AL2682" i="5"/>
  <c r="AM2682" i="5" s="1"/>
  <c r="AL2681" i="5"/>
  <c r="AM2681" i="5" s="1"/>
  <c r="AL2680" i="5"/>
  <c r="AM2680" i="5" s="1"/>
  <c r="AL2679" i="5"/>
  <c r="AM2679" i="5" s="1"/>
  <c r="AL2678" i="5"/>
  <c r="AM2678" i="5" s="1"/>
  <c r="AL2677" i="5"/>
  <c r="AM2677" i="5" s="1"/>
  <c r="AL2676" i="5"/>
  <c r="AM2676" i="5" s="1"/>
  <c r="AL2675" i="5"/>
  <c r="AM2675" i="5" s="1"/>
  <c r="AL2674" i="5"/>
  <c r="AM2674" i="5" s="1"/>
  <c r="AL2673" i="5"/>
  <c r="AM2673" i="5" s="1"/>
  <c r="AL2672" i="5"/>
  <c r="AM2672" i="5" s="1"/>
  <c r="AL2671" i="5"/>
  <c r="AM2671" i="5" s="1"/>
  <c r="AL2670" i="5"/>
  <c r="AM2670" i="5" s="1"/>
  <c r="AL2669" i="5"/>
  <c r="AM2669" i="5" s="1"/>
  <c r="AL2668" i="5"/>
  <c r="AM2668" i="5" s="1"/>
  <c r="AL2667" i="5"/>
  <c r="AM2667" i="5" s="1"/>
  <c r="AL2666" i="5"/>
  <c r="AM2666" i="5" s="1"/>
  <c r="AL2665" i="5"/>
  <c r="AM2665" i="5" s="1"/>
  <c r="AL2664" i="5"/>
  <c r="AM2664" i="5" s="1"/>
  <c r="AL2663" i="5"/>
  <c r="AM2663" i="5" s="1"/>
  <c r="AL2662" i="5"/>
  <c r="AM2662" i="5" s="1"/>
  <c r="AL2661" i="5"/>
  <c r="AM2661" i="5" s="1"/>
  <c r="AL2660" i="5"/>
  <c r="AM2660" i="5" s="1"/>
  <c r="AL2659" i="5"/>
  <c r="AM2659" i="5" s="1"/>
  <c r="AL2658" i="5"/>
  <c r="AM2658" i="5" s="1"/>
  <c r="AL2657" i="5"/>
  <c r="AM2657" i="5" s="1"/>
  <c r="AL2656" i="5"/>
  <c r="AM2656" i="5" s="1"/>
  <c r="AL2655" i="5"/>
  <c r="AM2655" i="5" s="1"/>
  <c r="AL2654" i="5"/>
  <c r="AM2654" i="5" s="1"/>
  <c r="AL2653" i="5"/>
  <c r="AM2653" i="5" s="1"/>
  <c r="AL2652" i="5"/>
  <c r="AM2652" i="5" s="1"/>
  <c r="AL2651" i="5"/>
  <c r="AM2651" i="5" s="1"/>
  <c r="AL2650" i="5"/>
  <c r="AM2650" i="5" s="1"/>
  <c r="AL2649" i="5"/>
  <c r="AM2649" i="5" s="1"/>
  <c r="AL2648" i="5"/>
  <c r="AM2648" i="5" s="1"/>
  <c r="AL2647" i="5"/>
  <c r="AM2647" i="5" s="1"/>
  <c r="AL2646" i="5"/>
  <c r="AM2646" i="5" s="1"/>
  <c r="AL2645" i="5"/>
  <c r="AM2645" i="5" s="1"/>
  <c r="AL2644" i="5"/>
  <c r="AM2644" i="5" s="1"/>
  <c r="AL2643" i="5"/>
  <c r="AM2643" i="5" s="1"/>
  <c r="AL2642" i="5"/>
  <c r="AM2642" i="5" s="1"/>
  <c r="AL2641" i="5"/>
  <c r="AM2641" i="5" s="1"/>
  <c r="AL2640" i="5"/>
  <c r="AM2640" i="5" s="1"/>
  <c r="AL2639" i="5"/>
  <c r="AM2639" i="5" s="1"/>
  <c r="AL2638" i="5"/>
  <c r="AM2638" i="5" s="1"/>
  <c r="AL2637" i="5"/>
  <c r="AM2637" i="5" s="1"/>
  <c r="AL2636" i="5"/>
  <c r="AM2636" i="5" s="1"/>
  <c r="AL2635" i="5"/>
  <c r="AM2635" i="5" s="1"/>
  <c r="AL2634" i="5"/>
  <c r="AM2634" i="5" s="1"/>
  <c r="AL2633" i="5"/>
  <c r="AM2633" i="5" s="1"/>
  <c r="AL2632" i="5"/>
  <c r="AM2632" i="5" s="1"/>
  <c r="AL2631" i="5"/>
  <c r="AM2631" i="5" s="1"/>
  <c r="AL2630" i="5"/>
  <c r="AM2630" i="5" s="1"/>
  <c r="AL2629" i="5"/>
  <c r="AM2629" i="5" s="1"/>
  <c r="AL2628" i="5"/>
  <c r="AM2628" i="5" s="1"/>
  <c r="AL2627" i="5"/>
  <c r="AM2627" i="5" s="1"/>
  <c r="AL2626" i="5"/>
  <c r="AM2626" i="5" s="1"/>
  <c r="AL2625" i="5"/>
  <c r="AM2625" i="5" s="1"/>
  <c r="AL2624" i="5"/>
  <c r="AM2624" i="5" s="1"/>
  <c r="AL2623" i="5"/>
  <c r="AM2623" i="5" s="1"/>
  <c r="AL2622" i="5"/>
  <c r="AM2622" i="5" s="1"/>
  <c r="AL2621" i="5"/>
  <c r="AM2621" i="5" s="1"/>
  <c r="AL2620" i="5"/>
  <c r="AM2620" i="5" s="1"/>
  <c r="AL2619" i="5"/>
  <c r="AM2619" i="5" s="1"/>
  <c r="AL2618" i="5"/>
  <c r="AM2618" i="5" s="1"/>
  <c r="AL2617" i="5"/>
  <c r="AM2617" i="5" s="1"/>
  <c r="AL2616" i="5"/>
  <c r="AM2616" i="5" s="1"/>
  <c r="AL2615" i="5"/>
  <c r="AM2615" i="5" s="1"/>
  <c r="AL2614" i="5"/>
  <c r="AM2614" i="5" s="1"/>
  <c r="AL2613" i="5"/>
  <c r="AM2613" i="5" s="1"/>
  <c r="AL2612" i="5"/>
  <c r="AM2612" i="5" s="1"/>
  <c r="AL2611" i="5"/>
  <c r="AM2611" i="5" s="1"/>
  <c r="AL2610" i="5"/>
  <c r="AM2610" i="5" s="1"/>
  <c r="AL2609" i="5"/>
  <c r="AM2609" i="5" s="1"/>
  <c r="AX2576" i="5"/>
  <c r="AW2576" i="5"/>
  <c r="AV2576" i="5"/>
  <c r="AU2576" i="5"/>
  <c r="AT2576" i="5"/>
  <c r="AS2576" i="5"/>
  <c r="AR2576" i="5"/>
  <c r="AQ2576" i="5"/>
  <c r="AP2576" i="5"/>
  <c r="AX2575" i="5"/>
  <c r="AW2575" i="5"/>
  <c r="AV2575" i="5"/>
  <c r="AU2575" i="5"/>
  <c r="AT2575" i="5"/>
  <c r="AS2575" i="5"/>
  <c r="AR2575" i="5"/>
  <c r="AQ2575" i="5"/>
  <c r="AP2575" i="5"/>
  <c r="AX2574" i="5"/>
  <c r="AW2574" i="5"/>
  <c r="AV2574" i="5"/>
  <c r="AU2574" i="5"/>
  <c r="AT2574" i="5"/>
  <c r="AS2574" i="5"/>
  <c r="AR2574" i="5"/>
  <c r="AQ2574" i="5"/>
  <c r="AP2574" i="5"/>
  <c r="AX2573" i="5"/>
  <c r="AW2573" i="5"/>
  <c r="AV2573" i="5"/>
  <c r="AU2573" i="5"/>
  <c r="AT2573" i="5"/>
  <c r="AS2573" i="5"/>
  <c r="AR2573" i="5"/>
  <c r="AQ2573" i="5"/>
  <c r="AP2573" i="5"/>
  <c r="AX2572" i="5"/>
  <c r="AW2572" i="5"/>
  <c r="AV2572" i="5"/>
  <c r="AU2572" i="5"/>
  <c r="AT2572" i="5"/>
  <c r="AS2572" i="5"/>
  <c r="AR2572" i="5"/>
  <c r="AQ2572" i="5"/>
  <c r="AP2572" i="5"/>
  <c r="AX2571" i="5"/>
  <c r="AW2571" i="5"/>
  <c r="AV2571" i="5"/>
  <c r="AU2571" i="5"/>
  <c r="AT2571" i="5"/>
  <c r="AS2571" i="5"/>
  <c r="AR2571" i="5"/>
  <c r="AQ2571" i="5"/>
  <c r="AP2571" i="5"/>
  <c r="AX2570" i="5"/>
  <c r="AW2570" i="5"/>
  <c r="AV2570" i="5"/>
  <c r="AU2570" i="5"/>
  <c r="AT2570" i="5"/>
  <c r="AS2570" i="5"/>
  <c r="AR2570" i="5"/>
  <c r="AQ2570" i="5"/>
  <c r="AP2570" i="5"/>
  <c r="AX2569" i="5"/>
  <c r="AW2569" i="5"/>
  <c r="AV2569" i="5"/>
  <c r="AU2569" i="5"/>
  <c r="AT2569" i="5"/>
  <c r="AS2569" i="5"/>
  <c r="AR2569" i="5"/>
  <c r="AQ2569" i="5"/>
  <c r="AP2569" i="5"/>
  <c r="AX2568" i="5"/>
  <c r="AW2568" i="5"/>
  <c r="AV2568" i="5"/>
  <c r="AU2568" i="5"/>
  <c r="AT2568" i="5"/>
  <c r="AS2568" i="5"/>
  <c r="AR2568" i="5"/>
  <c r="AQ2568" i="5"/>
  <c r="AP2568" i="5"/>
  <c r="AX2567" i="5"/>
  <c r="AW2567" i="5"/>
  <c r="AV2567" i="5"/>
  <c r="AU2567" i="5"/>
  <c r="AT2567" i="5"/>
  <c r="AS2567" i="5"/>
  <c r="AR2567" i="5"/>
  <c r="AQ2567" i="5"/>
  <c r="AP2567" i="5"/>
  <c r="AX2566" i="5"/>
  <c r="AW2566" i="5"/>
  <c r="AV2566" i="5"/>
  <c r="AU2566" i="5"/>
  <c r="AT2566" i="5"/>
  <c r="AS2566" i="5"/>
  <c r="AR2566" i="5"/>
  <c r="AQ2566" i="5"/>
  <c r="AP2566" i="5"/>
  <c r="AX2565" i="5"/>
  <c r="AW2565" i="5"/>
  <c r="AV2565" i="5"/>
  <c r="AU2565" i="5"/>
  <c r="AT2565" i="5"/>
  <c r="AS2565" i="5"/>
  <c r="AR2565" i="5"/>
  <c r="AQ2565" i="5"/>
  <c r="AP2565" i="5"/>
  <c r="AX2564" i="5"/>
  <c r="AW2564" i="5"/>
  <c r="AV2564" i="5"/>
  <c r="AU2564" i="5"/>
  <c r="AT2564" i="5"/>
  <c r="AS2564" i="5"/>
  <c r="AR2564" i="5"/>
  <c r="AQ2564" i="5"/>
  <c r="AP2564" i="5"/>
  <c r="AX2563" i="5"/>
  <c r="AW2563" i="5"/>
  <c r="AV2563" i="5"/>
  <c r="AU2563" i="5"/>
  <c r="AT2563" i="5"/>
  <c r="AS2563" i="5"/>
  <c r="AR2563" i="5"/>
  <c r="AQ2563" i="5"/>
  <c r="AP2563" i="5"/>
  <c r="AX2562" i="5"/>
  <c r="AW2562" i="5"/>
  <c r="AV2562" i="5"/>
  <c r="AU2562" i="5"/>
  <c r="AT2562" i="5"/>
  <c r="AS2562" i="5"/>
  <c r="AR2562" i="5"/>
  <c r="AQ2562" i="5"/>
  <c r="AP2562" i="5"/>
  <c r="AX2561" i="5"/>
  <c r="AW2561" i="5"/>
  <c r="AV2561" i="5"/>
  <c r="AU2561" i="5"/>
  <c r="AT2561" i="5"/>
  <c r="AS2561" i="5"/>
  <c r="AR2561" i="5"/>
  <c r="AQ2561" i="5"/>
  <c r="AP2561" i="5"/>
  <c r="AX2560" i="5"/>
  <c r="AW2560" i="5"/>
  <c r="AV2560" i="5"/>
  <c r="AU2560" i="5"/>
  <c r="AT2560" i="5"/>
  <c r="AS2560" i="5"/>
  <c r="AR2560" i="5"/>
  <c r="AQ2560" i="5"/>
  <c r="AP2560" i="5"/>
  <c r="AX2559" i="5"/>
  <c r="AW2559" i="5"/>
  <c r="AV2559" i="5"/>
  <c r="AU2559" i="5"/>
  <c r="AT2559" i="5"/>
  <c r="AS2559" i="5"/>
  <c r="AR2559" i="5"/>
  <c r="AQ2559" i="5"/>
  <c r="AP2559" i="5"/>
  <c r="AX2558" i="5"/>
  <c r="AW2558" i="5"/>
  <c r="AV2558" i="5"/>
  <c r="AU2558" i="5"/>
  <c r="AT2558" i="5"/>
  <c r="AS2558" i="5"/>
  <c r="AR2558" i="5"/>
  <c r="AQ2558" i="5"/>
  <c r="AP2558" i="5"/>
  <c r="AX2557" i="5"/>
  <c r="AW2557" i="5"/>
  <c r="AV2557" i="5"/>
  <c r="AU2557" i="5"/>
  <c r="AT2557" i="5"/>
  <c r="AS2557" i="5"/>
  <c r="AR2557" i="5"/>
  <c r="AQ2557" i="5"/>
  <c r="AP2557" i="5"/>
  <c r="AX2556" i="5"/>
  <c r="AW2556" i="5"/>
  <c r="AV2556" i="5"/>
  <c r="AU2556" i="5"/>
  <c r="AT2556" i="5"/>
  <c r="AS2556" i="5"/>
  <c r="AR2556" i="5"/>
  <c r="AQ2556" i="5"/>
  <c r="AP2556" i="5"/>
  <c r="AX2555" i="5"/>
  <c r="AW2555" i="5"/>
  <c r="AV2555" i="5"/>
  <c r="AU2555" i="5"/>
  <c r="AT2555" i="5"/>
  <c r="AS2555" i="5"/>
  <c r="AR2555" i="5"/>
  <c r="AQ2555" i="5"/>
  <c r="AP2555" i="5"/>
  <c r="AX2554" i="5"/>
  <c r="AW2554" i="5"/>
  <c r="AV2554" i="5"/>
  <c r="AU2554" i="5"/>
  <c r="AT2554" i="5"/>
  <c r="AS2554" i="5"/>
  <c r="AR2554" i="5"/>
  <c r="AQ2554" i="5"/>
  <c r="AP2554" i="5"/>
  <c r="AX2553" i="5"/>
  <c r="AW2553" i="5"/>
  <c r="AV2553" i="5"/>
  <c r="AU2553" i="5"/>
  <c r="AT2553" i="5"/>
  <c r="AS2553" i="5"/>
  <c r="AR2553" i="5"/>
  <c r="AQ2553" i="5"/>
  <c r="AP2553" i="5"/>
  <c r="AX2552" i="5"/>
  <c r="AW2552" i="5"/>
  <c r="AV2552" i="5"/>
  <c r="AU2552" i="5"/>
  <c r="AT2552" i="5"/>
  <c r="AS2552" i="5"/>
  <c r="AR2552" i="5"/>
  <c r="AQ2552" i="5"/>
  <c r="AP2552" i="5"/>
  <c r="AX2551" i="5"/>
  <c r="AW2551" i="5"/>
  <c r="AV2551" i="5"/>
  <c r="AU2551" i="5"/>
  <c r="AT2551" i="5"/>
  <c r="AS2551" i="5"/>
  <c r="AR2551" i="5"/>
  <c r="AQ2551" i="5"/>
  <c r="AP2551" i="5"/>
  <c r="AX2550" i="5"/>
  <c r="AW2550" i="5"/>
  <c r="AV2550" i="5"/>
  <c r="AU2550" i="5"/>
  <c r="AT2550" i="5"/>
  <c r="AS2550" i="5"/>
  <c r="AR2550" i="5"/>
  <c r="AQ2550" i="5"/>
  <c r="AP2550" i="5"/>
  <c r="AX2549" i="5"/>
  <c r="AW2549" i="5"/>
  <c r="AV2549" i="5"/>
  <c r="AU2549" i="5"/>
  <c r="AT2549" i="5"/>
  <c r="AS2549" i="5"/>
  <c r="AR2549" i="5"/>
  <c r="AQ2549" i="5"/>
  <c r="AP2549" i="5"/>
  <c r="AX2548" i="5"/>
  <c r="AW2548" i="5"/>
  <c r="AV2548" i="5"/>
  <c r="AU2548" i="5"/>
  <c r="AT2548" i="5"/>
  <c r="AS2548" i="5"/>
  <c r="AR2548" i="5"/>
  <c r="AQ2548" i="5"/>
  <c r="AP2548" i="5"/>
  <c r="AX2547" i="5"/>
  <c r="AW2547" i="5"/>
  <c r="AV2547" i="5"/>
  <c r="AU2547" i="5"/>
  <c r="AT2547" i="5"/>
  <c r="AS2547" i="5"/>
  <c r="AR2547" i="5"/>
  <c r="AQ2547" i="5"/>
  <c r="AP2547" i="5"/>
  <c r="AX2546" i="5"/>
  <c r="AW2546" i="5"/>
  <c r="AV2546" i="5"/>
  <c r="AU2546" i="5"/>
  <c r="AT2546" i="5"/>
  <c r="AS2546" i="5"/>
  <c r="AR2546" i="5"/>
  <c r="AQ2546" i="5"/>
  <c r="AP2546" i="5"/>
  <c r="AX2545" i="5"/>
  <c r="AW2545" i="5"/>
  <c r="AV2545" i="5"/>
  <c r="AU2545" i="5"/>
  <c r="AT2545" i="5"/>
  <c r="AS2545" i="5"/>
  <c r="AR2545" i="5"/>
  <c r="AQ2545" i="5"/>
  <c r="AP2545" i="5"/>
  <c r="AX2544" i="5"/>
  <c r="AW2544" i="5"/>
  <c r="AV2544" i="5"/>
  <c r="AU2544" i="5"/>
  <c r="AT2544" i="5"/>
  <c r="AS2544" i="5"/>
  <c r="AR2544" i="5"/>
  <c r="AQ2544" i="5"/>
  <c r="AP2544" i="5"/>
  <c r="AX2543" i="5"/>
  <c r="AW2543" i="5"/>
  <c r="AV2543" i="5"/>
  <c r="AU2543" i="5"/>
  <c r="AT2543" i="5"/>
  <c r="AS2543" i="5"/>
  <c r="AR2543" i="5"/>
  <c r="AQ2543" i="5"/>
  <c r="AP2543" i="5"/>
  <c r="AX2542" i="5"/>
  <c r="AW2542" i="5"/>
  <c r="AV2542" i="5"/>
  <c r="AU2542" i="5"/>
  <c r="AT2542" i="5"/>
  <c r="AS2542" i="5"/>
  <c r="AR2542" i="5"/>
  <c r="AQ2542" i="5"/>
  <c r="AP2542" i="5"/>
  <c r="AX2541" i="5"/>
  <c r="AW2541" i="5"/>
  <c r="AV2541" i="5"/>
  <c r="AU2541" i="5"/>
  <c r="AT2541" i="5"/>
  <c r="AS2541" i="5"/>
  <c r="AR2541" i="5"/>
  <c r="AQ2541" i="5"/>
  <c r="AP2541" i="5"/>
  <c r="AX2540" i="5"/>
  <c r="AW2540" i="5"/>
  <c r="AV2540" i="5"/>
  <c r="AU2540" i="5"/>
  <c r="AT2540" i="5"/>
  <c r="AS2540" i="5"/>
  <c r="AR2540" i="5"/>
  <c r="AQ2540" i="5"/>
  <c r="AP2540" i="5"/>
  <c r="AX2539" i="5"/>
  <c r="AW2539" i="5"/>
  <c r="AV2539" i="5"/>
  <c r="AU2539" i="5"/>
  <c r="AT2539" i="5"/>
  <c r="AS2539" i="5"/>
  <c r="AR2539" i="5"/>
  <c r="AQ2539" i="5"/>
  <c r="AP2539" i="5"/>
  <c r="AX2538" i="5"/>
  <c r="AW2538" i="5"/>
  <c r="AV2538" i="5"/>
  <c r="AU2538" i="5"/>
  <c r="AT2538" i="5"/>
  <c r="AS2538" i="5"/>
  <c r="AR2538" i="5"/>
  <c r="AQ2538" i="5"/>
  <c r="AP2538" i="5"/>
  <c r="AX2537" i="5"/>
  <c r="AW2537" i="5"/>
  <c r="AV2537" i="5"/>
  <c r="AU2537" i="5"/>
  <c r="AT2537" i="5"/>
  <c r="AS2537" i="5"/>
  <c r="AR2537" i="5"/>
  <c r="AQ2537" i="5"/>
  <c r="AP2537" i="5"/>
  <c r="AX2536" i="5"/>
  <c r="AW2536" i="5"/>
  <c r="AV2536" i="5"/>
  <c r="AU2536" i="5"/>
  <c r="AT2536" i="5"/>
  <c r="AS2536" i="5"/>
  <c r="AR2536" i="5"/>
  <c r="AQ2536" i="5"/>
  <c r="AP2536" i="5"/>
  <c r="AX2535" i="5"/>
  <c r="AW2535" i="5"/>
  <c r="AV2535" i="5"/>
  <c r="AU2535" i="5"/>
  <c r="AT2535" i="5"/>
  <c r="AS2535" i="5"/>
  <c r="AR2535" i="5"/>
  <c r="AQ2535" i="5"/>
  <c r="AP2535" i="5"/>
  <c r="AX2534" i="5"/>
  <c r="AW2534" i="5"/>
  <c r="AV2534" i="5"/>
  <c r="AU2534" i="5"/>
  <c r="AT2534" i="5"/>
  <c r="AS2534" i="5"/>
  <c r="AR2534" i="5"/>
  <c r="AQ2534" i="5"/>
  <c r="AP2534" i="5"/>
  <c r="AX2533" i="5"/>
  <c r="AW2533" i="5"/>
  <c r="AV2533" i="5"/>
  <c r="AU2533" i="5"/>
  <c r="AT2533" i="5"/>
  <c r="AS2533" i="5"/>
  <c r="AR2533" i="5"/>
  <c r="AQ2533" i="5"/>
  <c r="AP2533" i="5"/>
  <c r="AX2532" i="5"/>
  <c r="AW2532" i="5"/>
  <c r="AV2532" i="5"/>
  <c r="AU2532" i="5"/>
  <c r="AT2532" i="5"/>
  <c r="AS2532" i="5"/>
  <c r="AR2532" i="5"/>
  <c r="AQ2532" i="5"/>
  <c r="AP2532" i="5"/>
  <c r="AX2531" i="5"/>
  <c r="AW2531" i="5"/>
  <c r="AV2531" i="5"/>
  <c r="AU2531" i="5"/>
  <c r="AT2531" i="5"/>
  <c r="AS2531" i="5"/>
  <c r="AR2531" i="5"/>
  <c r="AQ2531" i="5"/>
  <c r="AP2531" i="5"/>
  <c r="AX2530" i="5"/>
  <c r="AW2530" i="5"/>
  <c r="AV2530" i="5"/>
  <c r="AU2530" i="5"/>
  <c r="AT2530" i="5"/>
  <c r="AS2530" i="5"/>
  <c r="AR2530" i="5"/>
  <c r="AQ2530" i="5"/>
  <c r="AP2530" i="5"/>
  <c r="AX2529" i="5"/>
  <c r="AW2529" i="5"/>
  <c r="AV2529" i="5"/>
  <c r="AU2529" i="5"/>
  <c r="AT2529" i="5"/>
  <c r="AS2529" i="5"/>
  <c r="AR2529" i="5"/>
  <c r="AQ2529" i="5"/>
  <c r="AP2529" i="5"/>
  <c r="AX2528" i="5"/>
  <c r="AW2528" i="5"/>
  <c r="AV2528" i="5"/>
  <c r="AU2528" i="5"/>
  <c r="AT2528" i="5"/>
  <c r="AS2528" i="5"/>
  <c r="AR2528" i="5"/>
  <c r="AQ2528" i="5"/>
  <c r="AP2528" i="5"/>
  <c r="AX2527" i="5"/>
  <c r="AW2527" i="5"/>
  <c r="AV2527" i="5"/>
  <c r="AU2527" i="5"/>
  <c r="AT2527" i="5"/>
  <c r="AS2527" i="5"/>
  <c r="AR2527" i="5"/>
  <c r="AQ2527" i="5"/>
  <c r="AP2527" i="5"/>
  <c r="AX2526" i="5"/>
  <c r="AW2526" i="5"/>
  <c r="AV2526" i="5"/>
  <c r="AU2526" i="5"/>
  <c r="AT2526" i="5"/>
  <c r="AS2526" i="5"/>
  <c r="AR2526" i="5"/>
  <c r="AQ2526" i="5"/>
  <c r="AP2526" i="5"/>
  <c r="AX2525" i="5"/>
  <c r="AW2525" i="5"/>
  <c r="AV2525" i="5"/>
  <c r="AU2525" i="5"/>
  <c r="AT2525" i="5"/>
  <c r="AS2525" i="5"/>
  <c r="AR2525" i="5"/>
  <c r="AQ2525" i="5"/>
  <c r="AP2525" i="5"/>
  <c r="AX2524" i="5"/>
  <c r="AW2524" i="5"/>
  <c r="AV2524" i="5"/>
  <c r="AU2524" i="5"/>
  <c r="AT2524" i="5"/>
  <c r="AS2524" i="5"/>
  <c r="AR2524" i="5"/>
  <c r="AQ2524" i="5"/>
  <c r="AP2524" i="5"/>
  <c r="AX2523" i="5"/>
  <c r="AW2523" i="5"/>
  <c r="AV2523" i="5"/>
  <c r="AU2523" i="5"/>
  <c r="AT2523" i="5"/>
  <c r="AS2523" i="5"/>
  <c r="AR2523" i="5"/>
  <c r="AQ2523" i="5"/>
  <c r="AP2523" i="5"/>
  <c r="AX2522" i="5"/>
  <c r="AW2522" i="5"/>
  <c r="AV2522" i="5"/>
  <c r="AU2522" i="5"/>
  <c r="AT2522" i="5"/>
  <c r="AS2522" i="5"/>
  <c r="AR2522" i="5"/>
  <c r="AQ2522" i="5"/>
  <c r="AP2522" i="5"/>
  <c r="AX2521" i="5"/>
  <c r="AW2521" i="5"/>
  <c r="AV2521" i="5"/>
  <c r="AU2521" i="5"/>
  <c r="AT2521" i="5"/>
  <c r="AS2521" i="5"/>
  <c r="AR2521" i="5"/>
  <c r="AQ2521" i="5"/>
  <c r="AP2521" i="5"/>
  <c r="AX2520" i="5"/>
  <c r="AW2520" i="5"/>
  <c r="AV2520" i="5"/>
  <c r="AU2520" i="5"/>
  <c r="AT2520" i="5"/>
  <c r="AS2520" i="5"/>
  <c r="AR2520" i="5"/>
  <c r="AQ2520" i="5"/>
  <c r="AP2520" i="5"/>
  <c r="AX2519" i="5"/>
  <c r="AW2519" i="5"/>
  <c r="AV2519" i="5"/>
  <c r="AU2519" i="5"/>
  <c r="AT2519" i="5"/>
  <c r="AS2519" i="5"/>
  <c r="AR2519" i="5"/>
  <c r="AQ2519" i="5"/>
  <c r="AP2519" i="5"/>
  <c r="AX2518" i="5"/>
  <c r="AW2518" i="5"/>
  <c r="AV2518" i="5"/>
  <c r="AU2518" i="5"/>
  <c r="AT2518" i="5"/>
  <c r="AS2518" i="5"/>
  <c r="AR2518" i="5"/>
  <c r="AQ2518" i="5"/>
  <c r="AP2518" i="5"/>
  <c r="AX2517" i="5"/>
  <c r="AW2517" i="5"/>
  <c r="AV2517" i="5"/>
  <c r="AU2517" i="5"/>
  <c r="AT2517" i="5"/>
  <c r="AS2517" i="5"/>
  <c r="AR2517" i="5"/>
  <c r="AQ2517" i="5"/>
  <c r="AP2517" i="5"/>
  <c r="AX2516" i="5"/>
  <c r="AW2516" i="5"/>
  <c r="AV2516" i="5"/>
  <c r="AU2516" i="5"/>
  <c r="AT2516" i="5"/>
  <c r="AS2516" i="5"/>
  <c r="AR2516" i="5"/>
  <c r="AQ2516" i="5"/>
  <c r="AP2516" i="5"/>
  <c r="AX2515" i="5"/>
  <c r="AW2515" i="5"/>
  <c r="AV2515" i="5"/>
  <c r="AU2515" i="5"/>
  <c r="AT2515" i="5"/>
  <c r="AS2515" i="5"/>
  <c r="AR2515" i="5"/>
  <c r="AQ2515" i="5"/>
  <c r="AP2515" i="5"/>
  <c r="AX2514" i="5"/>
  <c r="AW2514" i="5"/>
  <c r="AV2514" i="5"/>
  <c r="AU2514" i="5"/>
  <c r="AT2514" i="5"/>
  <c r="AS2514" i="5"/>
  <c r="AR2514" i="5"/>
  <c r="AQ2514" i="5"/>
  <c r="AP2514" i="5"/>
  <c r="AX2513" i="5"/>
  <c r="AW2513" i="5"/>
  <c r="AV2513" i="5"/>
  <c r="AU2513" i="5"/>
  <c r="AT2513" i="5"/>
  <c r="AS2513" i="5"/>
  <c r="AR2513" i="5"/>
  <c r="AQ2513" i="5"/>
  <c r="AP2513" i="5"/>
  <c r="AX2512" i="5"/>
  <c r="AW2512" i="5"/>
  <c r="AV2512" i="5"/>
  <c r="AU2512" i="5"/>
  <c r="AT2512" i="5"/>
  <c r="AS2512" i="5"/>
  <c r="AR2512" i="5"/>
  <c r="AQ2512" i="5"/>
  <c r="AP2512" i="5"/>
  <c r="AX2511" i="5"/>
  <c r="AW2511" i="5"/>
  <c r="AV2511" i="5"/>
  <c r="AU2511" i="5"/>
  <c r="AT2511" i="5"/>
  <c r="AS2511" i="5"/>
  <c r="AR2511" i="5"/>
  <c r="AQ2511" i="5"/>
  <c r="AP2511" i="5"/>
  <c r="AX2510" i="5"/>
  <c r="AW2510" i="5"/>
  <c r="AV2510" i="5"/>
  <c r="AU2510" i="5"/>
  <c r="AT2510" i="5"/>
  <c r="AS2510" i="5"/>
  <c r="AR2510" i="5"/>
  <c r="AQ2510" i="5"/>
  <c r="AP2510" i="5"/>
  <c r="AX2509" i="5"/>
  <c r="AW2509" i="5"/>
  <c r="AV2509" i="5"/>
  <c r="AU2509" i="5"/>
  <c r="AT2509" i="5"/>
  <c r="AS2509" i="5"/>
  <c r="AR2509" i="5"/>
  <c r="AQ2509" i="5"/>
  <c r="AP2509" i="5"/>
  <c r="AX2508" i="5"/>
  <c r="AW2508" i="5"/>
  <c r="AV2508" i="5"/>
  <c r="AU2508" i="5"/>
  <c r="AT2508" i="5"/>
  <c r="AS2508" i="5"/>
  <c r="AR2508" i="5"/>
  <c r="AQ2508" i="5"/>
  <c r="AP2508" i="5"/>
  <c r="AX2507" i="5"/>
  <c r="AW2507" i="5"/>
  <c r="AV2507" i="5"/>
  <c r="AU2507" i="5"/>
  <c r="AT2507" i="5"/>
  <c r="AS2507" i="5"/>
  <c r="AR2507" i="5"/>
  <c r="AQ2507" i="5"/>
  <c r="AP2507" i="5"/>
  <c r="AX2506" i="5"/>
  <c r="AW2506" i="5"/>
  <c r="AV2506" i="5"/>
  <c r="AU2506" i="5"/>
  <c r="AT2506" i="5"/>
  <c r="AS2506" i="5"/>
  <c r="AR2506" i="5"/>
  <c r="AQ2506" i="5"/>
  <c r="AP2506" i="5"/>
  <c r="AX2505" i="5"/>
  <c r="AW2505" i="5"/>
  <c r="AV2505" i="5"/>
  <c r="AU2505" i="5"/>
  <c r="AT2505" i="5"/>
  <c r="AS2505" i="5"/>
  <c r="AR2505" i="5"/>
  <c r="AQ2505" i="5"/>
  <c r="AP2505" i="5"/>
  <c r="AX2504" i="5"/>
  <c r="AW2504" i="5"/>
  <c r="AV2504" i="5"/>
  <c r="AU2504" i="5"/>
  <c r="AT2504" i="5"/>
  <c r="AS2504" i="5"/>
  <c r="AR2504" i="5"/>
  <c r="AQ2504" i="5"/>
  <c r="AP2504" i="5"/>
  <c r="AX2503" i="5"/>
  <c r="AW2503" i="5"/>
  <c r="AV2503" i="5"/>
  <c r="AU2503" i="5"/>
  <c r="AT2503" i="5"/>
  <c r="AS2503" i="5"/>
  <c r="AR2503" i="5"/>
  <c r="AQ2503" i="5"/>
  <c r="AP2503" i="5"/>
  <c r="AX2502" i="5"/>
  <c r="AW2502" i="5"/>
  <c r="AV2502" i="5"/>
  <c r="AU2502" i="5"/>
  <c r="AT2502" i="5"/>
  <c r="AS2502" i="5"/>
  <c r="AR2502" i="5"/>
  <c r="AQ2502" i="5"/>
  <c r="AP2502" i="5"/>
  <c r="AX2501" i="5"/>
  <c r="AW2501" i="5"/>
  <c r="AV2501" i="5"/>
  <c r="AU2501" i="5"/>
  <c r="AT2501" i="5"/>
  <c r="AS2501" i="5"/>
  <c r="AR2501" i="5"/>
  <c r="AQ2501" i="5"/>
  <c r="AP2501" i="5"/>
  <c r="AX2500" i="5"/>
  <c r="AW2500" i="5"/>
  <c r="AV2500" i="5"/>
  <c r="AU2500" i="5"/>
  <c r="AT2500" i="5"/>
  <c r="AS2500" i="5"/>
  <c r="AR2500" i="5"/>
  <c r="AQ2500" i="5"/>
  <c r="AP2500" i="5"/>
  <c r="AX2499" i="5"/>
  <c r="AW2499" i="5"/>
  <c r="AV2499" i="5"/>
  <c r="AU2499" i="5"/>
  <c r="AT2499" i="5"/>
  <c r="AS2499" i="5"/>
  <c r="AR2499" i="5"/>
  <c r="AQ2499" i="5"/>
  <c r="AP2499" i="5"/>
  <c r="AX2498" i="5"/>
  <c r="AW2498" i="5"/>
  <c r="AV2498" i="5"/>
  <c r="AU2498" i="5"/>
  <c r="AT2498" i="5"/>
  <c r="AS2498" i="5"/>
  <c r="AR2498" i="5"/>
  <c r="AQ2498" i="5"/>
  <c r="AP2498" i="5"/>
  <c r="AX2497" i="5"/>
  <c r="AW2497" i="5"/>
  <c r="AV2497" i="5"/>
  <c r="AU2497" i="5"/>
  <c r="AT2497" i="5"/>
  <c r="AS2497" i="5"/>
  <c r="AR2497" i="5"/>
  <c r="AQ2497" i="5"/>
  <c r="AP2497" i="5"/>
  <c r="AX2496" i="5"/>
  <c r="AW2496" i="5"/>
  <c r="AV2496" i="5"/>
  <c r="AU2496" i="5"/>
  <c r="AT2496" i="5"/>
  <c r="AS2496" i="5"/>
  <c r="AR2496" i="5"/>
  <c r="AQ2496" i="5"/>
  <c r="AP2496" i="5"/>
  <c r="AX2495" i="5"/>
  <c r="AW2495" i="5"/>
  <c r="AV2495" i="5"/>
  <c r="AU2495" i="5"/>
  <c r="AT2495" i="5"/>
  <c r="AS2495" i="5"/>
  <c r="AR2495" i="5"/>
  <c r="AQ2495" i="5"/>
  <c r="AP2495" i="5"/>
  <c r="AX2494" i="5"/>
  <c r="AW2494" i="5"/>
  <c r="AV2494" i="5"/>
  <c r="AU2494" i="5"/>
  <c r="AT2494" i="5"/>
  <c r="AS2494" i="5"/>
  <c r="AR2494" i="5"/>
  <c r="AQ2494" i="5"/>
  <c r="AP2494" i="5"/>
  <c r="AX2493" i="5"/>
  <c r="AW2493" i="5"/>
  <c r="AV2493" i="5"/>
  <c r="AU2493" i="5"/>
  <c r="AT2493" i="5"/>
  <c r="AS2493" i="5"/>
  <c r="AR2493" i="5"/>
  <c r="AQ2493" i="5"/>
  <c r="AP2493" i="5"/>
  <c r="AX2492" i="5"/>
  <c r="AW2492" i="5"/>
  <c r="AV2492" i="5"/>
  <c r="AU2492" i="5"/>
  <c r="AT2492" i="5"/>
  <c r="AS2492" i="5"/>
  <c r="AR2492" i="5"/>
  <c r="AQ2492" i="5"/>
  <c r="AP2492" i="5"/>
  <c r="AX2491" i="5"/>
  <c r="AW2491" i="5"/>
  <c r="AV2491" i="5"/>
  <c r="AU2491" i="5"/>
  <c r="AT2491" i="5"/>
  <c r="AS2491" i="5"/>
  <c r="AR2491" i="5"/>
  <c r="AQ2491" i="5"/>
  <c r="AP2491" i="5"/>
  <c r="AX2490" i="5"/>
  <c r="AW2490" i="5"/>
  <c r="AV2490" i="5"/>
  <c r="AU2490" i="5"/>
  <c r="AT2490" i="5"/>
  <c r="AS2490" i="5"/>
  <c r="AR2490" i="5"/>
  <c r="AQ2490" i="5"/>
  <c r="AP2490" i="5"/>
  <c r="AX2489" i="5"/>
  <c r="AW2489" i="5"/>
  <c r="AV2489" i="5"/>
  <c r="AU2489" i="5"/>
  <c r="AT2489" i="5"/>
  <c r="AS2489" i="5"/>
  <c r="AR2489" i="5"/>
  <c r="AQ2489" i="5"/>
  <c r="AP2489" i="5"/>
  <c r="AX2488" i="5"/>
  <c r="AW2488" i="5"/>
  <c r="AV2488" i="5"/>
  <c r="AU2488" i="5"/>
  <c r="AT2488" i="5"/>
  <c r="AS2488" i="5"/>
  <c r="AR2488" i="5"/>
  <c r="AQ2488" i="5"/>
  <c r="AP2488" i="5"/>
  <c r="AX2487" i="5"/>
  <c r="AW2487" i="5"/>
  <c r="AV2487" i="5"/>
  <c r="AU2487" i="5"/>
  <c r="AT2487" i="5"/>
  <c r="AS2487" i="5"/>
  <c r="AR2487" i="5"/>
  <c r="AQ2487" i="5"/>
  <c r="AP2487" i="5"/>
  <c r="AX2486" i="5"/>
  <c r="AW2486" i="5"/>
  <c r="AV2486" i="5"/>
  <c r="AU2486" i="5"/>
  <c r="AT2486" i="5"/>
  <c r="AS2486" i="5"/>
  <c r="AR2486" i="5"/>
  <c r="AQ2486" i="5"/>
  <c r="AP2486" i="5"/>
  <c r="AX2485" i="5"/>
  <c r="AW2485" i="5"/>
  <c r="AV2485" i="5"/>
  <c r="AU2485" i="5"/>
  <c r="AT2485" i="5"/>
  <c r="AS2485" i="5"/>
  <c r="AR2485" i="5"/>
  <c r="AQ2485" i="5"/>
  <c r="AP2485" i="5"/>
  <c r="AX2484" i="5"/>
  <c r="AW2484" i="5"/>
  <c r="AV2484" i="5"/>
  <c r="AU2484" i="5"/>
  <c r="AT2484" i="5"/>
  <c r="AS2484" i="5"/>
  <c r="AR2484" i="5"/>
  <c r="AQ2484" i="5"/>
  <c r="AP2484" i="5"/>
  <c r="AX2483" i="5"/>
  <c r="AW2483" i="5"/>
  <c r="AV2483" i="5"/>
  <c r="AU2483" i="5"/>
  <c r="AT2483" i="5"/>
  <c r="AS2483" i="5"/>
  <c r="AR2483" i="5"/>
  <c r="AQ2483" i="5"/>
  <c r="AP2483" i="5"/>
  <c r="AX2482" i="5"/>
  <c r="AW2482" i="5"/>
  <c r="AV2482" i="5"/>
  <c r="AU2482" i="5"/>
  <c r="AT2482" i="5"/>
  <c r="AS2482" i="5"/>
  <c r="AR2482" i="5"/>
  <c r="AQ2482" i="5"/>
  <c r="AP2482" i="5"/>
  <c r="AX2481" i="5"/>
  <c r="AW2481" i="5"/>
  <c r="AV2481" i="5"/>
  <c r="AU2481" i="5"/>
  <c r="AT2481" i="5"/>
  <c r="AS2481" i="5"/>
  <c r="AR2481" i="5"/>
  <c r="AQ2481" i="5"/>
  <c r="AP2481" i="5"/>
  <c r="AX2480" i="5"/>
  <c r="AW2480" i="5"/>
  <c r="AV2480" i="5"/>
  <c r="AU2480" i="5"/>
  <c r="AT2480" i="5"/>
  <c r="AS2480" i="5"/>
  <c r="AR2480" i="5"/>
  <c r="AQ2480" i="5"/>
  <c r="AP2480" i="5"/>
  <c r="AX2479" i="5"/>
  <c r="AW2479" i="5"/>
  <c r="AV2479" i="5"/>
  <c r="AU2479" i="5"/>
  <c r="AT2479" i="5"/>
  <c r="AS2479" i="5"/>
  <c r="AR2479" i="5"/>
  <c r="AQ2479" i="5"/>
  <c r="AP2479" i="5"/>
  <c r="AX2478" i="5"/>
  <c r="AW2478" i="5"/>
  <c r="AV2478" i="5"/>
  <c r="AU2478" i="5"/>
  <c r="AT2478" i="5"/>
  <c r="AS2478" i="5"/>
  <c r="AR2478" i="5"/>
  <c r="AQ2478" i="5"/>
  <c r="AP2478" i="5"/>
  <c r="AX2477" i="5"/>
  <c r="AW2477" i="5"/>
  <c r="AV2477" i="5"/>
  <c r="AU2477" i="5"/>
  <c r="AT2477" i="5"/>
  <c r="AS2477" i="5"/>
  <c r="AR2477" i="5"/>
  <c r="AQ2477" i="5"/>
  <c r="AP2477" i="5"/>
  <c r="AX2476" i="5"/>
  <c r="AW2476" i="5"/>
  <c r="AV2476" i="5"/>
  <c r="AU2476" i="5"/>
  <c r="AT2476" i="5"/>
  <c r="AS2476" i="5"/>
  <c r="AR2476" i="5"/>
  <c r="AQ2476" i="5"/>
  <c r="AP2476" i="5"/>
  <c r="AX2475" i="5"/>
  <c r="AW2475" i="5"/>
  <c r="AV2475" i="5"/>
  <c r="AU2475" i="5"/>
  <c r="AT2475" i="5"/>
  <c r="AS2475" i="5"/>
  <c r="AR2475" i="5"/>
  <c r="AQ2475" i="5"/>
  <c r="AP2475" i="5"/>
  <c r="AX2474" i="5"/>
  <c r="AW2474" i="5"/>
  <c r="AV2474" i="5"/>
  <c r="AU2474" i="5"/>
  <c r="AT2474" i="5"/>
  <c r="AS2474" i="5"/>
  <c r="AR2474" i="5"/>
  <c r="AQ2474" i="5"/>
  <c r="AP2474" i="5"/>
  <c r="AX2473" i="5"/>
  <c r="AW2473" i="5"/>
  <c r="AV2473" i="5"/>
  <c r="AU2473" i="5"/>
  <c r="AT2473" i="5"/>
  <c r="AS2473" i="5"/>
  <c r="AR2473" i="5"/>
  <c r="AQ2473" i="5"/>
  <c r="AP2473" i="5"/>
  <c r="AX2472" i="5"/>
  <c r="AW2472" i="5"/>
  <c r="AV2472" i="5"/>
  <c r="AU2472" i="5"/>
  <c r="AT2472" i="5"/>
  <c r="AS2472" i="5"/>
  <c r="AR2472" i="5"/>
  <c r="AQ2472" i="5"/>
  <c r="AP2472" i="5"/>
  <c r="AX2471" i="5"/>
  <c r="AW2471" i="5"/>
  <c r="AV2471" i="5"/>
  <c r="AU2471" i="5"/>
  <c r="AT2471" i="5"/>
  <c r="AS2471" i="5"/>
  <c r="AR2471" i="5"/>
  <c r="AQ2471" i="5"/>
  <c r="AP2471" i="5"/>
  <c r="AX2470" i="5"/>
  <c r="AW2470" i="5"/>
  <c r="AV2470" i="5"/>
  <c r="AU2470" i="5"/>
  <c r="AT2470" i="5"/>
  <c r="AS2470" i="5"/>
  <c r="AR2470" i="5"/>
  <c r="AQ2470" i="5"/>
  <c r="AP2470" i="5"/>
  <c r="AX2469" i="5"/>
  <c r="AW2469" i="5"/>
  <c r="AV2469" i="5"/>
  <c r="AU2469" i="5"/>
  <c r="AT2469" i="5"/>
  <c r="AS2469" i="5"/>
  <c r="AR2469" i="5"/>
  <c r="AQ2469" i="5"/>
  <c r="AP2469" i="5"/>
  <c r="AX2468" i="5"/>
  <c r="AW2468" i="5"/>
  <c r="AV2468" i="5"/>
  <c r="AU2468" i="5"/>
  <c r="AT2468" i="5"/>
  <c r="AS2468" i="5"/>
  <c r="AR2468" i="5"/>
  <c r="AQ2468" i="5"/>
  <c r="AP2468" i="5"/>
  <c r="AX2467" i="5"/>
  <c r="AW2467" i="5"/>
  <c r="AV2467" i="5"/>
  <c r="AU2467" i="5"/>
  <c r="AT2467" i="5"/>
  <c r="AS2467" i="5"/>
  <c r="AR2467" i="5"/>
  <c r="AQ2467" i="5"/>
  <c r="AP2467" i="5"/>
  <c r="AX2466" i="5"/>
  <c r="AW2466" i="5"/>
  <c r="AV2466" i="5"/>
  <c r="AU2466" i="5"/>
  <c r="AT2466" i="5"/>
  <c r="AS2466" i="5"/>
  <c r="AR2466" i="5"/>
  <c r="AQ2466" i="5"/>
  <c r="AP2466" i="5"/>
  <c r="AX2465" i="5"/>
  <c r="AW2465" i="5"/>
  <c r="AV2465" i="5"/>
  <c r="AU2465" i="5"/>
  <c r="AT2465" i="5"/>
  <c r="AS2465" i="5"/>
  <c r="AR2465" i="5"/>
  <c r="AQ2465" i="5"/>
  <c r="AP2465" i="5"/>
  <c r="AX2464" i="5"/>
  <c r="AW2464" i="5"/>
  <c r="AV2464" i="5"/>
  <c r="AU2464" i="5"/>
  <c r="AT2464" i="5"/>
  <c r="AS2464" i="5"/>
  <c r="AR2464" i="5"/>
  <c r="AQ2464" i="5"/>
  <c r="AP2464" i="5"/>
  <c r="AX2463" i="5"/>
  <c r="AW2463" i="5"/>
  <c r="AV2463" i="5"/>
  <c r="AU2463" i="5"/>
  <c r="AT2463" i="5"/>
  <c r="AS2463" i="5"/>
  <c r="AR2463" i="5"/>
  <c r="AQ2463" i="5"/>
  <c r="AP2463" i="5"/>
  <c r="AX2462" i="5"/>
  <c r="AW2462" i="5"/>
  <c r="AV2462" i="5"/>
  <c r="AU2462" i="5"/>
  <c r="AT2462" i="5"/>
  <c r="AS2462" i="5"/>
  <c r="AR2462" i="5"/>
  <c r="AQ2462" i="5"/>
  <c r="AP2462" i="5"/>
  <c r="AX2461" i="5"/>
  <c r="AW2461" i="5"/>
  <c r="AV2461" i="5"/>
  <c r="AU2461" i="5"/>
  <c r="AT2461" i="5"/>
  <c r="AS2461" i="5"/>
  <c r="AR2461" i="5"/>
  <c r="AQ2461" i="5"/>
  <c r="AP2461" i="5"/>
  <c r="AX2460" i="5"/>
  <c r="AW2460" i="5"/>
  <c r="AV2460" i="5"/>
  <c r="AU2460" i="5"/>
  <c r="AT2460" i="5"/>
  <c r="AS2460" i="5"/>
  <c r="AR2460" i="5"/>
  <c r="AQ2460" i="5"/>
  <c r="AP2460" i="5"/>
  <c r="AX2459" i="5"/>
  <c r="AW2459" i="5"/>
  <c r="AV2459" i="5"/>
  <c r="AU2459" i="5"/>
  <c r="AT2459" i="5"/>
  <c r="AS2459" i="5"/>
  <c r="AR2459" i="5"/>
  <c r="AQ2459" i="5"/>
  <c r="AP2459" i="5"/>
  <c r="AX2458" i="5"/>
  <c r="AW2458" i="5"/>
  <c r="AV2458" i="5"/>
  <c r="AU2458" i="5"/>
  <c r="AT2458" i="5"/>
  <c r="AS2458" i="5"/>
  <c r="AR2458" i="5"/>
  <c r="AQ2458" i="5"/>
  <c r="AP2458" i="5"/>
  <c r="AX2457" i="5"/>
  <c r="AW2457" i="5"/>
  <c r="AV2457" i="5"/>
  <c r="AU2457" i="5"/>
  <c r="AT2457" i="5"/>
  <c r="AS2457" i="5"/>
  <c r="AQ2457" i="5"/>
  <c r="AR2457" i="5"/>
  <c r="AP2457" i="5"/>
  <c r="AL2576" i="5"/>
  <c r="AL2575" i="5"/>
  <c r="AL2574" i="5"/>
  <c r="AL2573" i="5"/>
  <c r="AL2572" i="5"/>
  <c r="AL2571" i="5"/>
  <c r="AL2570" i="5"/>
  <c r="AL2569" i="5"/>
  <c r="AL2568" i="5"/>
  <c r="AL2567" i="5"/>
  <c r="AL2566" i="5"/>
  <c r="AL2565" i="5"/>
  <c r="AN2565" i="5" s="1"/>
  <c r="AL2564" i="5"/>
  <c r="AL2563" i="5"/>
  <c r="AL2562" i="5"/>
  <c r="AL2561" i="5"/>
  <c r="AL2560" i="5"/>
  <c r="AL2559" i="5"/>
  <c r="AL2558" i="5"/>
  <c r="AL2557" i="5"/>
  <c r="AL2556" i="5"/>
  <c r="AL2555" i="5"/>
  <c r="AL2554" i="5"/>
  <c r="AL2553" i="5"/>
  <c r="AL2552" i="5"/>
  <c r="AL2551" i="5"/>
  <c r="AL2550" i="5"/>
  <c r="AL2549" i="5"/>
  <c r="AL2548" i="5"/>
  <c r="AL2547" i="5"/>
  <c r="AL2546" i="5"/>
  <c r="AL2545" i="5"/>
  <c r="AL2544" i="5"/>
  <c r="AL2543" i="5"/>
  <c r="AL2542" i="5"/>
  <c r="AL2541" i="5"/>
  <c r="AL2540" i="5"/>
  <c r="AL2539" i="5"/>
  <c r="AL2538" i="5"/>
  <c r="AL2537" i="5"/>
  <c r="AL2536" i="5"/>
  <c r="AL2535" i="5"/>
  <c r="AL2534" i="5"/>
  <c r="AL2533" i="5"/>
  <c r="AL2532" i="5"/>
  <c r="AL2531" i="5"/>
  <c r="AL2530" i="5"/>
  <c r="AL2529" i="5"/>
  <c r="AL2528" i="5"/>
  <c r="AL2527" i="5"/>
  <c r="AL2526" i="5"/>
  <c r="AL2525" i="5"/>
  <c r="AL2524" i="5"/>
  <c r="AL2523" i="5"/>
  <c r="AL2522" i="5"/>
  <c r="AL2521" i="5"/>
  <c r="AL2520" i="5"/>
  <c r="AL2519" i="5"/>
  <c r="AL2518" i="5"/>
  <c r="AL2517" i="5"/>
  <c r="AL2516" i="5"/>
  <c r="AL2515" i="5"/>
  <c r="AL2514" i="5"/>
  <c r="AL2513" i="5"/>
  <c r="AL2512" i="5"/>
  <c r="AL2511" i="5"/>
  <c r="AL2510" i="5"/>
  <c r="AL2509" i="5"/>
  <c r="AL2508" i="5"/>
  <c r="AL2507" i="5"/>
  <c r="AL2506" i="5"/>
  <c r="AL2505" i="5"/>
  <c r="AL2504" i="5"/>
  <c r="AL2503" i="5"/>
  <c r="AL2502" i="5"/>
  <c r="AL2501" i="5"/>
  <c r="AL2500" i="5"/>
  <c r="AL2499" i="5"/>
  <c r="AL2498" i="5"/>
  <c r="AL2497" i="5"/>
  <c r="AL2496" i="5"/>
  <c r="AL2495" i="5"/>
  <c r="AL2494" i="5"/>
  <c r="AL2493" i="5"/>
  <c r="AL2492" i="5"/>
  <c r="AL2491" i="5"/>
  <c r="AL2490" i="5"/>
  <c r="AL2489" i="5"/>
  <c r="AL2488" i="5"/>
  <c r="AL2487" i="5"/>
  <c r="AL2486" i="5"/>
  <c r="AL2485" i="5"/>
  <c r="AL2484" i="5"/>
  <c r="AL2483" i="5"/>
  <c r="AL2482" i="5"/>
  <c r="AL2481" i="5"/>
  <c r="AL2480" i="5"/>
  <c r="AL2479" i="5"/>
  <c r="AL2478" i="5"/>
  <c r="AL2477" i="5"/>
  <c r="AL2476" i="5"/>
  <c r="AL2475" i="5"/>
  <c r="AL2474" i="5"/>
  <c r="AL2473" i="5"/>
  <c r="AL2472" i="5"/>
  <c r="AL2471" i="5"/>
  <c r="AL2470" i="5"/>
  <c r="AL2469" i="5"/>
  <c r="AL2468" i="5"/>
  <c r="AL2467" i="5"/>
  <c r="AL2466" i="5"/>
  <c r="AL2465" i="5"/>
  <c r="AL2464" i="5"/>
  <c r="AL2463" i="5"/>
  <c r="AL2462" i="5"/>
  <c r="AL2461" i="5"/>
  <c r="AL2460" i="5"/>
  <c r="AL2459" i="5"/>
  <c r="AL2458" i="5"/>
  <c r="AL2457" i="5"/>
  <c r="AG2417" i="5"/>
  <c r="AL2434" i="5"/>
  <c r="AL2433" i="5"/>
  <c r="AL2432" i="5"/>
  <c r="AL2431" i="5"/>
  <c r="AL2430" i="5"/>
  <c r="AL2429" i="5"/>
  <c r="AL2428" i="5"/>
  <c r="AL2427" i="5"/>
  <c r="AL2426" i="5"/>
  <c r="AL2425" i="5"/>
  <c r="AL2424" i="5"/>
  <c r="AL2423" i="5"/>
  <c r="AL2422" i="5"/>
  <c r="AL2421" i="5"/>
  <c r="AL2420" i="5"/>
  <c r="AL2419" i="5"/>
  <c r="AG2437" i="5"/>
  <c r="AH2437" i="5" s="1"/>
  <c r="B2442" i="5" s="1"/>
  <c r="BA2403" i="5"/>
  <c r="AZ2403" i="5"/>
  <c r="AY2403" i="5"/>
  <c r="BA2402" i="5"/>
  <c r="AZ2402" i="5"/>
  <c r="AY2402" i="5"/>
  <c r="AV2403" i="5"/>
  <c r="AU2403" i="5"/>
  <c r="AT2403" i="5"/>
  <c r="AS2403" i="5"/>
  <c r="AR2403" i="5"/>
  <c r="AQ2403" i="5"/>
  <c r="AP2403" i="5"/>
  <c r="AO2403" i="5"/>
  <c r="AV2402" i="5"/>
  <c r="AU2402" i="5"/>
  <c r="AT2402" i="5"/>
  <c r="AS2402" i="5"/>
  <c r="AR2402" i="5"/>
  <c r="AQ2402" i="5"/>
  <c r="AP2402" i="5"/>
  <c r="AO2402" i="5"/>
  <c r="AL2405" i="5"/>
  <c r="AL2404" i="5"/>
  <c r="AL2403" i="5"/>
  <c r="AL2402" i="5"/>
  <c r="AL2401" i="5"/>
  <c r="AG2399" i="5"/>
  <c r="AB2406" i="5"/>
  <c r="AG2408" i="5"/>
  <c r="AH2408" i="5" s="1"/>
  <c r="B2413" i="5" s="1"/>
  <c r="AP2380" i="5"/>
  <c r="AP2379" i="5"/>
  <c r="AP2378" i="5"/>
  <c r="AP2377" i="5"/>
  <c r="AP2376" i="5"/>
  <c r="AP2375" i="5"/>
  <c r="AP2374" i="5"/>
  <c r="AN2380" i="5"/>
  <c r="AN2379" i="5"/>
  <c r="AN2378" i="5"/>
  <c r="AN2377" i="5"/>
  <c r="AN2376" i="5"/>
  <c r="AN2375" i="5"/>
  <c r="AO2380" i="5"/>
  <c r="AO2379" i="5"/>
  <c r="AO2378" i="5"/>
  <c r="AO2377" i="5"/>
  <c r="AO2376" i="5"/>
  <c r="AO2375" i="5"/>
  <c r="AO2374" i="5"/>
  <c r="AN2374" i="5"/>
  <c r="AN2357" i="5"/>
  <c r="B2365" i="5" s="1"/>
  <c r="AO2356" i="5"/>
  <c r="AP2356" i="5" s="1"/>
  <c r="AO2355" i="5"/>
  <c r="AP2355" i="5" s="1"/>
  <c r="AO2354" i="5"/>
  <c r="AP2354" i="5" s="1"/>
  <c r="AO2353" i="5"/>
  <c r="AP2353" i="5" s="1"/>
  <c r="AO2352" i="5"/>
  <c r="AP2352" i="5" s="1"/>
  <c r="AO2351" i="5"/>
  <c r="AP2351" i="5" s="1"/>
  <c r="AO2350" i="5"/>
  <c r="AP2350" i="5" s="1"/>
  <c r="AO2349" i="5"/>
  <c r="AP2349" i="5" s="1"/>
  <c r="AO2348" i="5"/>
  <c r="AP2348" i="5" s="1"/>
  <c r="AO2347" i="5"/>
  <c r="AP2347" i="5" s="1"/>
  <c r="AO2346" i="5"/>
  <c r="AP2346" i="5" s="1"/>
  <c r="AO2345" i="5"/>
  <c r="AP2345" i="5" s="1"/>
  <c r="AO2344" i="5"/>
  <c r="AP2344" i="5" s="1"/>
  <c r="AO2343" i="5"/>
  <c r="AP2343" i="5" s="1"/>
  <c r="AO2342" i="5"/>
  <c r="AP2342" i="5" s="1"/>
  <c r="AO2341" i="5"/>
  <c r="AP2341" i="5" s="1"/>
  <c r="AO2340" i="5"/>
  <c r="AP2340" i="5" s="1"/>
  <c r="AO2339" i="5"/>
  <c r="AP2339" i="5" s="1"/>
  <c r="AO2338" i="5"/>
  <c r="AP2338" i="5" s="1"/>
  <c r="AO2337" i="5"/>
  <c r="AP2337" i="5" s="1"/>
  <c r="AO2336" i="5"/>
  <c r="AP2336" i="5" s="1"/>
  <c r="AO2335" i="5"/>
  <c r="AP2335" i="5" s="1"/>
  <c r="AO2334" i="5"/>
  <c r="AP2334" i="5" s="1"/>
  <c r="AO2333" i="5"/>
  <c r="AP2333" i="5" s="1"/>
  <c r="AO2332" i="5"/>
  <c r="AP2332" i="5" s="1"/>
  <c r="AO2331" i="5"/>
  <c r="AP2331" i="5" s="1"/>
  <c r="AO2330" i="5"/>
  <c r="AP2330" i="5" s="1"/>
  <c r="AO2329" i="5"/>
  <c r="AP2329" i="5" s="1"/>
  <c r="AO2328" i="5"/>
  <c r="AP2328" i="5" s="1"/>
  <c r="AO2327" i="5"/>
  <c r="AP2327" i="5" s="1"/>
  <c r="AO2326" i="5"/>
  <c r="AP2326" i="5" s="1"/>
  <c r="AO2325" i="5"/>
  <c r="AP2325" i="5" s="1"/>
  <c r="AO2324" i="5"/>
  <c r="AP2324" i="5" s="1"/>
  <c r="AO2323" i="5"/>
  <c r="AP2323" i="5" s="1"/>
  <c r="AO2322" i="5"/>
  <c r="AP2322" i="5" s="1"/>
  <c r="AO2321" i="5"/>
  <c r="AP2321" i="5" s="1"/>
  <c r="AO2320" i="5"/>
  <c r="AP2320" i="5" s="1"/>
  <c r="AO2319" i="5"/>
  <c r="AP2319" i="5" s="1"/>
  <c r="AO2318" i="5"/>
  <c r="AP2318" i="5" s="1"/>
  <c r="AO2317" i="5"/>
  <c r="AP2317" i="5" s="1"/>
  <c r="AO2316" i="5"/>
  <c r="AP2316" i="5" s="1"/>
  <c r="AO2315" i="5"/>
  <c r="AP2315" i="5" s="1"/>
  <c r="AO2314" i="5"/>
  <c r="AP2314" i="5" s="1"/>
  <c r="AO2313" i="5"/>
  <c r="AP2313" i="5" s="1"/>
  <c r="AO2312" i="5"/>
  <c r="AP2312" i="5" s="1"/>
  <c r="AO2311" i="5"/>
  <c r="AP2311" i="5" s="1"/>
  <c r="AP2310" i="5"/>
  <c r="AO2310" i="5"/>
  <c r="AO2309" i="5"/>
  <c r="AP2309" i="5" s="1"/>
  <c r="AO2308" i="5"/>
  <c r="AP2308" i="5" s="1"/>
  <c r="AO2307" i="5"/>
  <c r="AP2307" i="5" s="1"/>
  <c r="AP2306" i="5"/>
  <c r="AO2306" i="5"/>
  <c r="AO2305" i="5"/>
  <c r="AP2305" i="5" s="1"/>
  <c r="AO2304" i="5"/>
  <c r="AP2304" i="5" s="1"/>
  <c r="AO2303" i="5"/>
  <c r="AP2303" i="5" s="1"/>
  <c r="AP2302" i="5"/>
  <c r="AO2302" i="5"/>
  <c r="AO2301" i="5"/>
  <c r="AP2301" i="5" s="1"/>
  <c r="AO2300" i="5"/>
  <c r="AP2300" i="5" s="1"/>
  <c r="AO2299" i="5"/>
  <c r="AP2299" i="5" s="1"/>
  <c r="AP2298" i="5"/>
  <c r="AO2298" i="5"/>
  <c r="AO2297" i="5"/>
  <c r="AP2297" i="5" s="1"/>
  <c r="AO2296" i="5"/>
  <c r="AP2296" i="5" s="1"/>
  <c r="AO2295" i="5"/>
  <c r="AP2295" i="5" s="1"/>
  <c r="AP2294" i="5"/>
  <c r="AO2294" i="5"/>
  <c r="AO2293" i="5"/>
  <c r="AP2293" i="5" s="1"/>
  <c r="AO2292" i="5"/>
  <c r="AP2292" i="5" s="1"/>
  <c r="AO2291" i="5"/>
  <c r="AP2291" i="5" s="1"/>
  <c r="AP2290" i="5"/>
  <c r="AO2290" i="5"/>
  <c r="AO2289" i="5"/>
  <c r="AP2289" i="5" s="1"/>
  <c r="AO2288" i="5"/>
  <c r="AP2288" i="5" s="1"/>
  <c r="AO2287" i="5"/>
  <c r="AP2287" i="5" s="1"/>
  <c r="AP2286" i="5"/>
  <c r="AO2286" i="5"/>
  <c r="AO2285" i="5"/>
  <c r="AP2285" i="5" s="1"/>
  <c r="AO2284" i="5"/>
  <c r="AP2284" i="5" s="1"/>
  <c r="AO2283" i="5"/>
  <c r="AP2283" i="5" s="1"/>
  <c r="AP2282" i="5"/>
  <c r="AO2282" i="5"/>
  <c r="AO2281" i="5"/>
  <c r="AP2281" i="5" s="1"/>
  <c r="AO2280" i="5"/>
  <c r="AP2280" i="5" s="1"/>
  <c r="AO2279" i="5"/>
  <c r="AP2279" i="5" s="1"/>
  <c r="AP2278" i="5"/>
  <c r="AO2278" i="5"/>
  <c r="AO2277" i="5"/>
  <c r="AP2277" i="5" s="1"/>
  <c r="AO2276" i="5"/>
  <c r="AP2276" i="5" s="1"/>
  <c r="AO2275" i="5"/>
  <c r="AP2275" i="5" s="1"/>
  <c r="AP2274" i="5"/>
  <c r="AO2274" i="5"/>
  <c r="AO2273" i="5"/>
  <c r="AP2273" i="5" s="1"/>
  <c r="AO2272" i="5"/>
  <c r="AP2272" i="5" s="1"/>
  <c r="AO2271" i="5"/>
  <c r="AP2271" i="5" s="1"/>
  <c r="AP2270" i="5"/>
  <c r="AO2270" i="5"/>
  <c r="AO2269" i="5"/>
  <c r="AP2269" i="5" s="1"/>
  <c r="AO2268" i="5"/>
  <c r="AP2268" i="5" s="1"/>
  <c r="AO2267" i="5"/>
  <c r="AP2267" i="5" s="1"/>
  <c r="AP2266" i="5"/>
  <c r="AO2266" i="5"/>
  <c r="AO2265" i="5"/>
  <c r="AP2265" i="5" s="1"/>
  <c r="AO2264" i="5"/>
  <c r="AP2264" i="5" s="1"/>
  <c r="AO2263" i="5"/>
  <c r="AP2263" i="5" s="1"/>
  <c r="AP2262" i="5"/>
  <c r="AO2262" i="5"/>
  <c r="AO2261" i="5"/>
  <c r="AP2261" i="5" s="1"/>
  <c r="AO2260" i="5"/>
  <c r="AP2260" i="5" s="1"/>
  <c r="AO2259" i="5"/>
  <c r="AP2259" i="5" s="1"/>
  <c r="AP2258" i="5"/>
  <c r="AO2258" i="5"/>
  <c r="AO2257" i="5"/>
  <c r="AP2257" i="5" s="1"/>
  <c r="AO2256" i="5"/>
  <c r="AP2256" i="5" s="1"/>
  <c r="AO2255" i="5"/>
  <c r="AP2255" i="5" s="1"/>
  <c r="AP2254" i="5"/>
  <c r="AO2254" i="5"/>
  <c r="AO2253" i="5"/>
  <c r="AP2253" i="5" s="1"/>
  <c r="AO2252" i="5"/>
  <c r="AP2252" i="5" s="1"/>
  <c r="AO2251" i="5"/>
  <c r="AP2251" i="5" s="1"/>
  <c r="AP2250" i="5"/>
  <c r="AO2250" i="5"/>
  <c r="AO2249" i="5"/>
  <c r="AP2249" i="5" s="1"/>
  <c r="AO2248" i="5"/>
  <c r="AP2248" i="5" s="1"/>
  <c r="AO2247" i="5"/>
  <c r="AP2247" i="5" s="1"/>
  <c r="AP2246" i="5"/>
  <c r="AO2246" i="5"/>
  <c r="AO2245" i="5"/>
  <c r="AP2245" i="5" s="1"/>
  <c r="AO2244" i="5"/>
  <c r="AP2244" i="5" s="1"/>
  <c r="AO2243" i="5"/>
  <c r="AP2243" i="5" s="1"/>
  <c r="AP2242" i="5"/>
  <c r="AO2242" i="5"/>
  <c r="AO2241" i="5"/>
  <c r="AP2241" i="5" s="1"/>
  <c r="AO2240" i="5"/>
  <c r="AP2240" i="5" s="1"/>
  <c r="AO2239" i="5"/>
  <c r="AP2239" i="5" s="1"/>
  <c r="AP2238" i="5"/>
  <c r="AO2238" i="5"/>
  <c r="AP2237" i="5"/>
  <c r="AO2237" i="5"/>
  <c r="AL1961" i="5"/>
  <c r="AL2356" i="5"/>
  <c r="AL2355" i="5"/>
  <c r="AL2354" i="5"/>
  <c r="AL2353" i="5"/>
  <c r="AL2352" i="5"/>
  <c r="AL2351" i="5"/>
  <c r="AL2350" i="5"/>
  <c r="AL2349" i="5"/>
  <c r="AL2348" i="5"/>
  <c r="AL2347" i="5"/>
  <c r="AL2346" i="5"/>
  <c r="AL2345" i="5"/>
  <c r="AL2344" i="5"/>
  <c r="AL2343" i="5"/>
  <c r="AL2342" i="5"/>
  <c r="AL2341" i="5"/>
  <c r="AL2340" i="5"/>
  <c r="AL2339" i="5"/>
  <c r="AL2338" i="5"/>
  <c r="AL2337" i="5"/>
  <c r="AL2336" i="5"/>
  <c r="AL2335" i="5"/>
  <c r="AL2334" i="5"/>
  <c r="AL2333" i="5"/>
  <c r="AL2332" i="5"/>
  <c r="AL2331" i="5"/>
  <c r="AL2330" i="5"/>
  <c r="AL2329" i="5"/>
  <c r="AL2328" i="5"/>
  <c r="AL2327" i="5"/>
  <c r="AL2326" i="5"/>
  <c r="AL2325" i="5"/>
  <c r="AL2324" i="5"/>
  <c r="AL2323" i="5"/>
  <c r="AL2322" i="5"/>
  <c r="AL2321" i="5"/>
  <c r="AL2320" i="5"/>
  <c r="AL2319" i="5"/>
  <c r="AL2318" i="5"/>
  <c r="AL2317" i="5"/>
  <c r="AL2316" i="5"/>
  <c r="AL2315" i="5"/>
  <c r="AL2314" i="5"/>
  <c r="AL2313" i="5"/>
  <c r="AL2312" i="5"/>
  <c r="AL2311" i="5"/>
  <c r="AL2310" i="5"/>
  <c r="AL2309" i="5"/>
  <c r="AL2308" i="5"/>
  <c r="AL2307" i="5"/>
  <c r="AL2306" i="5"/>
  <c r="AL2305" i="5"/>
  <c r="AL2304" i="5"/>
  <c r="AL2303" i="5"/>
  <c r="AL2302" i="5"/>
  <c r="AL2301" i="5"/>
  <c r="AL2300" i="5"/>
  <c r="AL2299" i="5"/>
  <c r="AL2298" i="5"/>
  <c r="AL2297" i="5"/>
  <c r="AL2296" i="5"/>
  <c r="AL2295" i="5"/>
  <c r="AL2294" i="5"/>
  <c r="AL2293" i="5"/>
  <c r="AL2292" i="5"/>
  <c r="AL2291" i="5"/>
  <c r="AL2290" i="5"/>
  <c r="AL2289" i="5"/>
  <c r="AL2288" i="5"/>
  <c r="AL2287" i="5"/>
  <c r="AL2286" i="5"/>
  <c r="AL2285" i="5"/>
  <c r="AL2284" i="5"/>
  <c r="AL2283" i="5"/>
  <c r="AL2282" i="5"/>
  <c r="AL2281" i="5"/>
  <c r="AL2280" i="5"/>
  <c r="AL2279" i="5"/>
  <c r="AL2278" i="5"/>
  <c r="AL2277" i="5"/>
  <c r="AL2276" i="5"/>
  <c r="AL2275" i="5"/>
  <c r="AL2274" i="5"/>
  <c r="AL2273" i="5"/>
  <c r="AL2272" i="5"/>
  <c r="AL2271" i="5"/>
  <c r="AL2270" i="5"/>
  <c r="AL2269" i="5"/>
  <c r="AL2268" i="5"/>
  <c r="AL2267" i="5"/>
  <c r="AL2266" i="5"/>
  <c r="AL2265" i="5"/>
  <c r="AL2264" i="5"/>
  <c r="AL2263" i="5"/>
  <c r="AL2262" i="5"/>
  <c r="AL2261" i="5"/>
  <c r="AL2260" i="5"/>
  <c r="AL2259" i="5"/>
  <c r="AL2258" i="5"/>
  <c r="AL2257" i="5"/>
  <c r="AL2256" i="5"/>
  <c r="AL2255" i="5"/>
  <c r="AL2254" i="5"/>
  <c r="AL2253" i="5"/>
  <c r="AL2252" i="5"/>
  <c r="AL2251" i="5"/>
  <c r="AL2250" i="5"/>
  <c r="AL2249" i="5"/>
  <c r="AL2248" i="5"/>
  <c r="AL2247" i="5"/>
  <c r="AL2246" i="5"/>
  <c r="AL2245" i="5"/>
  <c r="AL2244" i="5"/>
  <c r="AL2243" i="5"/>
  <c r="AL2242" i="5"/>
  <c r="AL2241" i="5"/>
  <c r="AL2240" i="5"/>
  <c r="AL2239" i="5"/>
  <c r="AL2238" i="5"/>
  <c r="AL2237" i="5"/>
  <c r="AL2217" i="5"/>
  <c r="AL2216" i="5"/>
  <c r="AL2215" i="5"/>
  <c r="AL2214" i="5"/>
  <c r="AL2213" i="5"/>
  <c r="AL2212" i="5"/>
  <c r="AL2211" i="5"/>
  <c r="AL2210" i="5"/>
  <c r="AL2209" i="5"/>
  <c r="AL2208" i="5"/>
  <c r="AL2207" i="5"/>
  <c r="AL2206" i="5"/>
  <c r="AL2205" i="5"/>
  <c r="AL2204" i="5"/>
  <c r="AL2203" i="5"/>
  <c r="AL2202" i="5"/>
  <c r="AL2201" i="5"/>
  <c r="AL2200" i="5"/>
  <c r="AL2199" i="5"/>
  <c r="AL2198" i="5"/>
  <c r="AL2197" i="5"/>
  <c r="AL2196" i="5"/>
  <c r="AL2195" i="5"/>
  <c r="AL2194" i="5"/>
  <c r="AL2193" i="5"/>
  <c r="AL2192" i="5"/>
  <c r="AL2191" i="5"/>
  <c r="AL2190" i="5"/>
  <c r="AL2189" i="5"/>
  <c r="AL2188" i="5"/>
  <c r="AL2187" i="5"/>
  <c r="AL2186" i="5"/>
  <c r="AL2185" i="5"/>
  <c r="AL2184" i="5"/>
  <c r="AL2183" i="5"/>
  <c r="AL2182" i="5"/>
  <c r="AL2181" i="5"/>
  <c r="AL2180" i="5"/>
  <c r="AL2179" i="5"/>
  <c r="AL2178" i="5"/>
  <c r="AL2177" i="5"/>
  <c r="AL2176" i="5"/>
  <c r="AL2175" i="5"/>
  <c r="AL2174" i="5"/>
  <c r="AL2173" i="5"/>
  <c r="AL2172" i="5"/>
  <c r="AL2171" i="5"/>
  <c r="AL2170" i="5"/>
  <c r="AL2169" i="5"/>
  <c r="AL2168" i="5"/>
  <c r="AL2167" i="5"/>
  <c r="AL2166" i="5"/>
  <c r="AL2165" i="5"/>
  <c r="AL2164" i="5"/>
  <c r="AL2163" i="5"/>
  <c r="AL2162" i="5"/>
  <c r="AL2161" i="5"/>
  <c r="AL2160" i="5"/>
  <c r="AL2159" i="5"/>
  <c r="AL2158" i="5"/>
  <c r="AL2157" i="5"/>
  <c r="AL2156" i="5"/>
  <c r="AL2155" i="5"/>
  <c r="AL2154" i="5"/>
  <c r="AL2153" i="5"/>
  <c r="AL2152" i="5"/>
  <c r="AL2151" i="5"/>
  <c r="AL2150" i="5"/>
  <c r="AL2149" i="5"/>
  <c r="AL2148" i="5"/>
  <c r="AL2147" i="5"/>
  <c r="AL2146" i="5"/>
  <c r="AL2145" i="5"/>
  <c r="AL2144" i="5"/>
  <c r="AL2143" i="5"/>
  <c r="AL2142" i="5"/>
  <c r="AL2141" i="5"/>
  <c r="AL2140" i="5"/>
  <c r="AL2139" i="5"/>
  <c r="AL2138" i="5"/>
  <c r="AL2137" i="5"/>
  <c r="AL2136" i="5"/>
  <c r="AL2135" i="5"/>
  <c r="AL2134" i="5"/>
  <c r="AL2133" i="5"/>
  <c r="AL2132" i="5"/>
  <c r="AL2131" i="5"/>
  <c r="AL2130" i="5"/>
  <c r="AL2129" i="5"/>
  <c r="AL2128" i="5"/>
  <c r="AL2127" i="5"/>
  <c r="AL2126" i="5"/>
  <c r="AL2125" i="5"/>
  <c r="AL2124" i="5"/>
  <c r="AL2123" i="5"/>
  <c r="AL2122" i="5"/>
  <c r="AL2121" i="5"/>
  <c r="AL2120" i="5"/>
  <c r="AL2119" i="5"/>
  <c r="AL2118" i="5"/>
  <c r="AL2117" i="5"/>
  <c r="AL2116" i="5"/>
  <c r="AL2115" i="5"/>
  <c r="AL2114" i="5"/>
  <c r="AL2113" i="5"/>
  <c r="AL2112" i="5"/>
  <c r="AL2111" i="5"/>
  <c r="AL2110" i="5"/>
  <c r="AL2109" i="5"/>
  <c r="AL2108" i="5"/>
  <c r="AL2107" i="5"/>
  <c r="AL2106" i="5"/>
  <c r="AL2105" i="5"/>
  <c r="AL2104" i="5"/>
  <c r="AL2103" i="5"/>
  <c r="AL2102" i="5"/>
  <c r="AL2101" i="5"/>
  <c r="AL2100" i="5"/>
  <c r="AL2099" i="5"/>
  <c r="AL2098" i="5"/>
  <c r="AL2080" i="5"/>
  <c r="AL2079" i="5"/>
  <c r="AL2078" i="5"/>
  <c r="AL2077" i="5"/>
  <c r="AL2076" i="5"/>
  <c r="AL2075" i="5"/>
  <c r="AL2074" i="5"/>
  <c r="AL2073" i="5"/>
  <c r="AL2072" i="5"/>
  <c r="AL2071" i="5"/>
  <c r="AL2070" i="5"/>
  <c r="AL2069" i="5"/>
  <c r="AL2068" i="5"/>
  <c r="AL2067" i="5"/>
  <c r="AL2066" i="5"/>
  <c r="AL2065" i="5"/>
  <c r="AL2064" i="5"/>
  <c r="AL2063" i="5"/>
  <c r="AL2062" i="5"/>
  <c r="AL2061" i="5"/>
  <c r="AL2060" i="5"/>
  <c r="AL2059" i="5"/>
  <c r="AL2058" i="5"/>
  <c r="AL2057" i="5"/>
  <c r="AL2056" i="5"/>
  <c r="AL2055" i="5"/>
  <c r="AL2054" i="5"/>
  <c r="AL2053" i="5"/>
  <c r="AL2052" i="5"/>
  <c r="AL2051" i="5"/>
  <c r="AL2050" i="5"/>
  <c r="AL2049" i="5"/>
  <c r="AL2048" i="5"/>
  <c r="AL2047" i="5"/>
  <c r="AL2046" i="5"/>
  <c r="AL2045" i="5"/>
  <c r="AL2044" i="5"/>
  <c r="AL2043" i="5"/>
  <c r="AL2042" i="5"/>
  <c r="AL2041" i="5"/>
  <c r="AL2040" i="5"/>
  <c r="AL2039" i="5"/>
  <c r="AL2038" i="5"/>
  <c r="AL2037" i="5"/>
  <c r="AL2036" i="5"/>
  <c r="AL2035" i="5"/>
  <c r="AL2034" i="5"/>
  <c r="AL2033" i="5"/>
  <c r="AL2032" i="5"/>
  <c r="AL2031" i="5"/>
  <c r="AL2030" i="5"/>
  <c r="AL2029" i="5"/>
  <c r="AL2028" i="5"/>
  <c r="AL2027" i="5"/>
  <c r="AL2026" i="5"/>
  <c r="AL2025" i="5"/>
  <c r="AL2024" i="5"/>
  <c r="AL2023" i="5"/>
  <c r="AL2022" i="5"/>
  <c r="AL2021" i="5"/>
  <c r="AL2020" i="5"/>
  <c r="AL2019" i="5"/>
  <c r="AL2018" i="5"/>
  <c r="AL2017" i="5"/>
  <c r="AL2016" i="5"/>
  <c r="AL2015" i="5"/>
  <c r="AL2014" i="5"/>
  <c r="AL2013" i="5"/>
  <c r="AL2012" i="5"/>
  <c r="AL2011" i="5"/>
  <c r="AL2010" i="5"/>
  <c r="AL2009" i="5"/>
  <c r="AL2008" i="5"/>
  <c r="AL2007" i="5"/>
  <c r="AL2006" i="5"/>
  <c r="AL2005" i="5"/>
  <c r="AL2004" i="5"/>
  <c r="AL2003" i="5"/>
  <c r="AL2002" i="5"/>
  <c r="AL2001" i="5"/>
  <c r="AL2000" i="5"/>
  <c r="AL1999" i="5"/>
  <c r="AL1998" i="5"/>
  <c r="AL1997" i="5"/>
  <c r="AL1996" i="5"/>
  <c r="AL1995" i="5"/>
  <c r="AL1994" i="5"/>
  <c r="AL1993" i="5"/>
  <c r="AL1992" i="5"/>
  <c r="AL1991" i="5"/>
  <c r="AL1990" i="5"/>
  <c r="AL1989" i="5"/>
  <c r="AL1988" i="5"/>
  <c r="AL1987" i="5"/>
  <c r="AL1986" i="5"/>
  <c r="AL1985" i="5"/>
  <c r="AL1984" i="5"/>
  <c r="AL1983" i="5"/>
  <c r="AL1982" i="5"/>
  <c r="AL1981" i="5"/>
  <c r="AL1980" i="5"/>
  <c r="AL1979" i="5"/>
  <c r="AL1978" i="5"/>
  <c r="AL1977" i="5"/>
  <c r="AL1976" i="5"/>
  <c r="AL1975" i="5"/>
  <c r="AL1974" i="5"/>
  <c r="AL1973" i="5"/>
  <c r="AL1972" i="5"/>
  <c r="AL1971" i="5"/>
  <c r="AL1970" i="5"/>
  <c r="AL1969" i="5"/>
  <c r="AL1968" i="5"/>
  <c r="AL1967" i="5"/>
  <c r="AL1966" i="5"/>
  <c r="AL1965" i="5"/>
  <c r="AL1964" i="5"/>
  <c r="AL1963" i="5"/>
  <c r="AL1962" i="5"/>
  <c r="AI1944" i="5"/>
  <c r="AI1943" i="5"/>
  <c r="AI1942" i="5"/>
  <c r="AI1941" i="5"/>
  <c r="AI1940" i="5"/>
  <c r="AI1939" i="5"/>
  <c r="AI1938" i="5"/>
  <c r="AI1937" i="5"/>
  <c r="AI1936" i="5"/>
  <c r="AI1935" i="5"/>
  <c r="AI1934" i="5"/>
  <c r="AI1933" i="5"/>
  <c r="AI1932" i="5"/>
  <c r="AI1931" i="5"/>
  <c r="AI1930" i="5"/>
  <c r="AI1929" i="5"/>
  <c r="AI1928" i="5"/>
  <c r="AI1927" i="5"/>
  <c r="AI1926" i="5"/>
  <c r="AI1925" i="5"/>
  <c r="AI1924" i="5"/>
  <c r="AI1923" i="5"/>
  <c r="AI1922" i="5"/>
  <c r="AI1921" i="5"/>
  <c r="AI1920" i="5"/>
  <c r="AI1919" i="5"/>
  <c r="AI1918" i="5"/>
  <c r="AI1917" i="5"/>
  <c r="AI1916" i="5"/>
  <c r="AI1915" i="5"/>
  <c r="AI1914" i="5"/>
  <c r="AI1913" i="5"/>
  <c r="AI1912" i="5"/>
  <c r="AI1911" i="5"/>
  <c r="AI1910" i="5"/>
  <c r="AI1909" i="5"/>
  <c r="AI1908" i="5"/>
  <c r="AI1907" i="5"/>
  <c r="AI1906" i="5"/>
  <c r="AI1905" i="5"/>
  <c r="AI1904" i="5"/>
  <c r="AI1903" i="5"/>
  <c r="AI1902" i="5"/>
  <c r="AI1901" i="5"/>
  <c r="AI1900" i="5"/>
  <c r="AI1899" i="5"/>
  <c r="AI1898" i="5"/>
  <c r="AI1897" i="5"/>
  <c r="AI1896" i="5"/>
  <c r="AI1895" i="5"/>
  <c r="AI1894" i="5"/>
  <c r="AI1893" i="5"/>
  <c r="AI1892" i="5"/>
  <c r="AI1891" i="5"/>
  <c r="AI1890" i="5"/>
  <c r="AI1889" i="5"/>
  <c r="AI1888" i="5"/>
  <c r="AI1887" i="5"/>
  <c r="AI1886" i="5"/>
  <c r="AI1885" i="5"/>
  <c r="AI1884" i="5"/>
  <c r="AI1883" i="5"/>
  <c r="AI1882" i="5"/>
  <c r="AI1881" i="5"/>
  <c r="AI1880" i="5"/>
  <c r="AI1879" i="5"/>
  <c r="AI1878" i="5"/>
  <c r="AI1877" i="5"/>
  <c r="AI1876" i="5"/>
  <c r="AI1875" i="5"/>
  <c r="AI1874" i="5"/>
  <c r="AI1873" i="5"/>
  <c r="AI1872" i="5"/>
  <c r="AI1871" i="5"/>
  <c r="AI1870" i="5"/>
  <c r="AI1869" i="5"/>
  <c r="AI1868" i="5"/>
  <c r="AI1867" i="5"/>
  <c r="AI1866" i="5"/>
  <c r="AI1865" i="5"/>
  <c r="AI1864" i="5"/>
  <c r="AI1863" i="5"/>
  <c r="AI1862" i="5"/>
  <c r="AI1861" i="5"/>
  <c r="AI1860" i="5"/>
  <c r="AI1859" i="5"/>
  <c r="AI1858" i="5"/>
  <c r="AI1857" i="5"/>
  <c r="AI1856" i="5"/>
  <c r="AI1855" i="5"/>
  <c r="AI1854" i="5"/>
  <c r="AI1853" i="5"/>
  <c r="AI1852" i="5"/>
  <c r="AI1851" i="5"/>
  <c r="AI1850" i="5"/>
  <c r="AI1849" i="5"/>
  <c r="AI1848" i="5"/>
  <c r="AI1847" i="5"/>
  <c r="AI1846" i="5"/>
  <c r="AI1845" i="5"/>
  <c r="AI1844" i="5"/>
  <c r="AI1843" i="5"/>
  <c r="AI1842" i="5"/>
  <c r="AI1841" i="5"/>
  <c r="AI1840" i="5"/>
  <c r="AI1839" i="5"/>
  <c r="AI1838" i="5"/>
  <c r="AI1837" i="5"/>
  <c r="AI1836" i="5"/>
  <c r="AI1835" i="5"/>
  <c r="AI1834" i="5"/>
  <c r="AI1833" i="5"/>
  <c r="AI1832" i="5"/>
  <c r="AI1831" i="5"/>
  <c r="AI1830" i="5"/>
  <c r="AI1829" i="5"/>
  <c r="AI1828" i="5"/>
  <c r="AI1827" i="5"/>
  <c r="AI1826" i="5"/>
  <c r="AI1825" i="5"/>
  <c r="AL1808" i="5"/>
  <c r="AL1807" i="5"/>
  <c r="AL1806" i="5"/>
  <c r="AL1805" i="5"/>
  <c r="AL1804" i="5"/>
  <c r="AL1803" i="5"/>
  <c r="AL1802" i="5"/>
  <c r="AL1801" i="5"/>
  <c r="AL1800" i="5"/>
  <c r="AL1799" i="5"/>
  <c r="AL1798" i="5"/>
  <c r="AL1797" i="5"/>
  <c r="AL1796" i="5"/>
  <c r="AL1795" i="5"/>
  <c r="AL1794" i="5"/>
  <c r="AL1793" i="5"/>
  <c r="AL1792" i="5"/>
  <c r="AL1791" i="5"/>
  <c r="AL1790" i="5"/>
  <c r="AL1789" i="5"/>
  <c r="AL1788" i="5"/>
  <c r="AL1787" i="5"/>
  <c r="AL1786" i="5"/>
  <c r="AL1785" i="5"/>
  <c r="AL1784" i="5"/>
  <c r="AL1783" i="5"/>
  <c r="AL1782" i="5"/>
  <c r="AL1781" i="5"/>
  <c r="AL1780" i="5"/>
  <c r="AL1779" i="5"/>
  <c r="AL1778" i="5"/>
  <c r="AL1777" i="5"/>
  <c r="AL1776" i="5"/>
  <c r="AL1775" i="5"/>
  <c r="AL1774" i="5"/>
  <c r="AL1773" i="5"/>
  <c r="AL1772" i="5"/>
  <c r="AL1771" i="5"/>
  <c r="AL1770" i="5"/>
  <c r="AL1769" i="5"/>
  <c r="AL1768" i="5"/>
  <c r="AL1767" i="5"/>
  <c r="AL1766" i="5"/>
  <c r="AL1765" i="5"/>
  <c r="AL1764" i="5"/>
  <c r="AL1763" i="5"/>
  <c r="AL1762" i="5"/>
  <c r="AL1761" i="5"/>
  <c r="AL1760" i="5"/>
  <c r="AL1759" i="5"/>
  <c r="AL1758" i="5"/>
  <c r="AL1757" i="5"/>
  <c r="AL1756" i="5"/>
  <c r="AL1755" i="5"/>
  <c r="AL1754" i="5"/>
  <c r="AL1753" i="5"/>
  <c r="AL1752" i="5"/>
  <c r="AL1751" i="5"/>
  <c r="AL1750" i="5"/>
  <c r="AL1749" i="5"/>
  <c r="AL1748" i="5"/>
  <c r="AL1747" i="5"/>
  <c r="AL1746" i="5"/>
  <c r="AL1745" i="5"/>
  <c r="AL1744" i="5"/>
  <c r="AL1743" i="5"/>
  <c r="AL1742" i="5"/>
  <c r="AL1741" i="5"/>
  <c r="AL1740" i="5"/>
  <c r="AL1739" i="5"/>
  <c r="AL1738" i="5"/>
  <c r="AL1737" i="5"/>
  <c r="AL1736" i="5"/>
  <c r="AL1735" i="5"/>
  <c r="AL1734" i="5"/>
  <c r="AL1733" i="5"/>
  <c r="AL1732" i="5"/>
  <c r="AL1731" i="5"/>
  <c r="AL1730" i="5"/>
  <c r="AL1729" i="5"/>
  <c r="AL1728" i="5"/>
  <c r="AL1727" i="5"/>
  <c r="AL1726" i="5"/>
  <c r="AL1725" i="5"/>
  <c r="AL1724" i="5"/>
  <c r="AL1723" i="5"/>
  <c r="AL1722" i="5"/>
  <c r="AL1721" i="5"/>
  <c r="AL1720" i="5"/>
  <c r="AL1719" i="5"/>
  <c r="AL1718" i="5"/>
  <c r="AL1717" i="5"/>
  <c r="AL1716" i="5"/>
  <c r="AL1715" i="5"/>
  <c r="AL1714" i="5"/>
  <c r="AL1713" i="5"/>
  <c r="AL1712" i="5"/>
  <c r="AL1711" i="5"/>
  <c r="AL1710" i="5"/>
  <c r="AL1709" i="5"/>
  <c r="AL1708" i="5"/>
  <c r="AL1707" i="5"/>
  <c r="AL1706" i="5"/>
  <c r="AL1705" i="5"/>
  <c r="AL1704" i="5"/>
  <c r="AL1703" i="5"/>
  <c r="AL1702" i="5"/>
  <c r="AL1701" i="5"/>
  <c r="AL1700" i="5"/>
  <c r="AL1699" i="5"/>
  <c r="AL1698" i="5"/>
  <c r="AL1697" i="5"/>
  <c r="AL1696" i="5"/>
  <c r="AL1695" i="5"/>
  <c r="AL1694" i="5"/>
  <c r="AL1693" i="5"/>
  <c r="AL1692" i="5"/>
  <c r="AL1691" i="5"/>
  <c r="AL1690" i="5"/>
  <c r="D1689" i="5"/>
  <c r="D1690" i="5"/>
  <c r="D1551" i="5"/>
  <c r="D1552" i="5"/>
  <c r="AL1551" i="5"/>
  <c r="AL1689" i="5"/>
  <c r="AL1670" i="5"/>
  <c r="AL1669" i="5"/>
  <c r="AL1668" i="5"/>
  <c r="AL1667" i="5"/>
  <c r="AL1666" i="5"/>
  <c r="AL1665" i="5"/>
  <c r="AL1664" i="5"/>
  <c r="AL1663" i="5"/>
  <c r="AL1662" i="5"/>
  <c r="AL1661" i="5"/>
  <c r="AL1660" i="5"/>
  <c r="AL1659" i="5"/>
  <c r="AL1658" i="5"/>
  <c r="AL1657" i="5"/>
  <c r="AL1656" i="5"/>
  <c r="AL1655" i="5"/>
  <c r="AL1654" i="5"/>
  <c r="AL1653" i="5"/>
  <c r="AL1652" i="5"/>
  <c r="AL1651" i="5"/>
  <c r="AL1650" i="5"/>
  <c r="AL1649" i="5"/>
  <c r="AL1648" i="5"/>
  <c r="AL1647" i="5"/>
  <c r="AL1646" i="5"/>
  <c r="AL1645" i="5"/>
  <c r="AL1644" i="5"/>
  <c r="AL1643" i="5"/>
  <c r="AL1642" i="5"/>
  <c r="AL1641" i="5"/>
  <c r="AL1640" i="5"/>
  <c r="AL1639" i="5"/>
  <c r="AL1638" i="5"/>
  <c r="AL1637" i="5"/>
  <c r="AL1636" i="5"/>
  <c r="AL1635" i="5"/>
  <c r="AL1634" i="5"/>
  <c r="AL1633" i="5"/>
  <c r="AL1632" i="5"/>
  <c r="AL1631" i="5"/>
  <c r="AL1630" i="5"/>
  <c r="AL1629" i="5"/>
  <c r="AL1628" i="5"/>
  <c r="AL1627" i="5"/>
  <c r="AL1626" i="5"/>
  <c r="AL1625" i="5"/>
  <c r="AL1624" i="5"/>
  <c r="AL1623" i="5"/>
  <c r="AL1622" i="5"/>
  <c r="AL1621" i="5"/>
  <c r="AL1620" i="5"/>
  <c r="AL1619" i="5"/>
  <c r="AL1618" i="5"/>
  <c r="AL1617" i="5"/>
  <c r="AL1616" i="5"/>
  <c r="AL1615" i="5"/>
  <c r="AL1614" i="5"/>
  <c r="AL1613" i="5"/>
  <c r="AL1612" i="5"/>
  <c r="AL1611" i="5"/>
  <c r="AL1610" i="5"/>
  <c r="AL1609" i="5"/>
  <c r="AL1608" i="5"/>
  <c r="AL1607" i="5"/>
  <c r="AL1606" i="5"/>
  <c r="AL1605" i="5"/>
  <c r="AL1604" i="5"/>
  <c r="AL1603" i="5"/>
  <c r="AL1602" i="5"/>
  <c r="AL1601" i="5"/>
  <c r="AL1600" i="5"/>
  <c r="AL1599" i="5"/>
  <c r="AL1598" i="5"/>
  <c r="AL1597" i="5"/>
  <c r="AL1596" i="5"/>
  <c r="AL1595" i="5"/>
  <c r="AL1594" i="5"/>
  <c r="AL1593" i="5"/>
  <c r="AL1592" i="5"/>
  <c r="AL1591" i="5"/>
  <c r="AL1590" i="5"/>
  <c r="AL1589" i="5"/>
  <c r="AL1588" i="5"/>
  <c r="AL1587" i="5"/>
  <c r="AL1586" i="5"/>
  <c r="AL1585" i="5"/>
  <c r="AL1584" i="5"/>
  <c r="AL1583" i="5"/>
  <c r="AL1582" i="5"/>
  <c r="AL1581" i="5"/>
  <c r="AL1580" i="5"/>
  <c r="AL1579" i="5"/>
  <c r="AL1578" i="5"/>
  <c r="AL1577" i="5"/>
  <c r="AL1576" i="5"/>
  <c r="AL1575" i="5"/>
  <c r="AL1574" i="5"/>
  <c r="AL1573" i="5"/>
  <c r="AL1572" i="5"/>
  <c r="AL1571" i="5"/>
  <c r="AL1570" i="5"/>
  <c r="AL1569" i="5"/>
  <c r="AL1568" i="5"/>
  <c r="AL1567" i="5"/>
  <c r="AL1566" i="5"/>
  <c r="AL1565" i="5"/>
  <c r="AL1564" i="5"/>
  <c r="AL1563" i="5"/>
  <c r="AL1562" i="5"/>
  <c r="AL1561" i="5"/>
  <c r="AL1560" i="5"/>
  <c r="AL1559" i="5"/>
  <c r="AL1558" i="5"/>
  <c r="AL1557" i="5"/>
  <c r="AL1556" i="5"/>
  <c r="AL1555" i="5"/>
  <c r="AL1554" i="5"/>
  <c r="AL1553" i="5"/>
  <c r="AL1552" i="5"/>
  <c r="AP1528" i="5"/>
  <c r="AP1520" i="5"/>
  <c r="AP1518" i="5"/>
  <c r="AP1512" i="5"/>
  <c r="AP1504" i="5"/>
  <c r="AP1502" i="5"/>
  <c r="AP1496" i="5"/>
  <c r="AO1533" i="5"/>
  <c r="AP1533" i="5" s="1"/>
  <c r="AO1532" i="5"/>
  <c r="AP1532" i="5" s="1"/>
  <c r="AO1531" i="5"/>
  <c r="AP1531" i="5" s="1"/>
  <c r="AO1530" i="5"/>
  <c r="AP1530" i="5" s="1"/>
  <c r="AO1529" i="5"/>
  <c r="AP1529" i="5" s="1"/>
  <c r="AO1528" i="5"/>
  <c r="AO1527" i="5"/>
  <c r="AP1527" i="5" s="1"/>
  <c r="AO1526" i="5"/>
  <c r="AP1526" i="5" s="1"/>
  <c r="AO1525" i="5"/>
  <c r="AP1525" i="5" s="1"/>
  <c r="AO1524" i="5"/>
  <c r="AP1524" i="5" s="1"/>
  <c r="AO1523" i="5"/>
  <c r="AP1523" i="5" s="1"/>
  <c r="AO1522" i="5"/>
  <c r="AP1522" i="5" s="1"/>
  <c r="AO1521" i="5"/>
  <c r="AP1521" i="5" s="1"/>
  <c r="AO1520" i="5"/>
  <c r="AO1519" i="5"/>
  <c r="AP1519" i="5" s="1"/>
  <c r="AO1518" i="5"/>
  <c r="AO1517" i="5"/>
  <c r="AP1517" i="5" s="1"/>
  <c r="AO1516" i="5"/>
  <c r="AP1516" i="5" s="1"/>
  <c r="AO1515" i="5"/>
  <c r="AP1515" i="5" s="1"/>
  <c r="AO1514" i="5"/>
  <c r="AP1514" i="5" s="1"/>
  <c r="AO1513" i="5"/>
  <c r="AP1513" i="5" s="1"/>
  <c r="AO1512" i="5"/>
  <c r="AO1511" i="5"/>
  <c r="AP1511" i="5" s="1"/>
  <c r="AO1510" i="5"/>
  <c r="AP1510" i="5" s="1"/>
  <c r="AO1509" i="5"/>
  <c r="AP1509" i="5" s="1"/>
  <c r="AO1508" i="5"/>
  <c r="AP1508" i="5" s="1"/>
  <c r="AO1507" i="5"/>
  <c r="AP1507" i="5" s="1"/>
  <c r="AO1506" i="5"/>
  <c r="AP1506" i="5" s="1"/>
  <c r="AO1505" i="5"/>
  <c r="AP1505" i="5" s="1"/>
  <c r="AO1504" i="5"/>
  <c r="AO1503" i="5"/>
  <c r="AP1503" i="5" s="1"/>
  <c r="AO1502" i="5"/>
  <c r="AO1501" i="5"/>
  <c r="AP1501" i="5" s="1"/>
  <c r="AO1500" i="5"/>
  <c r="AP1500" i="5" s="1"/>
  <c r="AO1499" i="5"/>
  <c r="AP1499" i="5" s="1"/>
  <c r="AO1498" i="5"/>
  <c r="AP1498" i="5" s="1"/>
  <c r="AO1497" i="5"/>
  <c r="AP1497" i="5" s="1"/>
  <c r="AO1496" i="5"/>
  <c r="AO1495" i="5"/>
  <c r="AP1495" i="5" s="1"/>
  <c r="AO1494" i="5"/>
  <c r="AP1494" i="5" s="1"/>
  <c r="AO1493" i="5"/>
  <c r="AP1493" i="5" s="1"/>
  <c r="AO1492" i="5"/>
  <c r="AP1492" i="5" s="1"/>
  <c r="AO1491" i="5"/>
  <c r="AP1491" i="5" s="1"/>
  <c r="AO1490" i="5"/>
  <c r="AP1490" i="5" s="1"/>
  <c r="AO1489" i="5"/>
  <c r="AP1489" i="5" s="1"/>
  <c r="AO1488" i="5"/>
  <c r="AP1488" i="5" s="1"/>
  <c r="AO1487" i="5"/>
  <c r="AP1487" i="5" s="1"/>
  <c r="AO1486" i="5"/>
  <c r="AP1486" i="5" s="1"/>
  <c r="AO1485" i="5"/>
  <c r="AP1485" i="5" s="1"/>
  <c r="AO1484" i="5"/>
  <c r="AP1484" i="5" s="1"/>
  <c r="AO1483" i="5"/>
  <c r="AP1483" i="5" s="1"/>
  <c r="AO1482" i="5"/>
  <c r="AP1482" i="5" s="1"/>
  <c r="AO1481" i="5"/>
  <c r="AP1481" i="5" s="1"/>
  <c r="AO1480" i="5"/>
  <c r="AP1480" i="5" s="1"/>
  <c r="AO1479" i="5"/>
  <c r="AP1479" i="5" s="1"/>
  <c r="AO1478" i="5"/>
  <c r="AP1478" i="5" s="1"/>
  <c r="AO1477" i="5"/>
  <c r="AP1477" i="5" s="1"/>
  <c r="AO1476" i="5"/>
  <c r="AP1476" i="5" s="1"/>
  <c r="AO1475" i="5"/>
  <c r="AP1475" i="5" s="1"/>
  <c r="AO1474" i="5"/>
  <c r="AP1474" i="5" s="1"/>
  <c r="AO1473" i="5"/>
  <c r="AP1473" i="5" s="1"/>
  <c r="AO1472" i="5"/>
  <c r="AP1472" i="5" s="1"/>
  <c r="AO1471" i="5"/>
  <c r="AP1471" i="5" s="1"/>
  <c r="AO1470" i="5"/>
  <c r="AP1470" i="5" s="1"/>
  <c r="AO1469" i="5"/>
  <c r="AP1469" i="5" s="1"/>
  <c r="AO1468" i="5"/>
  <c r="AP1468" i="5" s="1"/>
  <c r="AO1467" i="5"/>
  <c r="AP1467" i="5" s="1"/>
  <c r="AO1466" i="5"/>
  <c r="AP1466" i="5" s="1"/>
  <c r="AO1465" i="5"/>
  <c r="AP1465" i="5" s="1"/>
  <c r="AO1464" i="5"/>
  <c r="AP1464" i="5" s="1"/>
  <c r="AO1463" i="5"/>
  <c r="AP1463" i="5" s="1"/>
  <c r="AO1462" i="5"/>
  <c r="AP1462" i="5" s="1"/>
  <c r="AO1461" i="5"/>
  <c r="AP1461" i="5" s="1"/>
  <c r="AO1460" i="5"/>
  <c r="AP1460" i="5" s="1"/>
  <c r="AO1459" i="5"/>
  <c r="AP1459" i="5" s="1"/>
  <c r="AO1458" i="5"/>
  <c r="AP1458" i="5" s="1"/>
  <c r="AO1457" i="5"/>
  <c r="AP1457" i="5" s="1"/>
  <c r="AO1456" i="5"/>
  <c r="AP1456" i="5" s="1"/>
  <c r="AO1455" i="5"/>
  <c r="AP1455" i="5" s="1"/>
  <c r="AO1454" i="5"/>
  <c r="AP1454" i="5" s="1"/>
  <c r="AO1453" i="5"/>
  <c r="AP1453" i="5" s="1"/>
  <c r="AO1452" i="5"/>
  <c r="AP1452" i="5" s="1"/>
  <c r="AO1451" i="5"/>
  <c r="AP1451" i="5" s="1"/>
  <c r="AO1450" i="5"/>
  <c r="AP1450" i="5" s="1"/>
  <c r="AO1449" i="5"/>
  <c r="AP1449" i="5" s="1"/>
  <c r="AO1448" i="5"/>
  <c r="AP1448" i="5" s="1"/>
  <c r="AO1447" i="5"/>
  <c r="AP1447" i="5" s="1"/>
  <c r="AO1446" i="5"/>
  <c r="AP1446" i="5" s="1"/>
  <c r="AO1445" i="5"/>
  <c r="AP1445" i="5" s="1"/>
  <c r="AO1444" i="5"/>
  <c r="AP1444" i="5" s="1"/>
  <c r="AO1443" i="5"/>
  <c r="AP1443" i="5" s="1"/>
  <c r="AO1442" i="5"/>
  <c r="AP1442" i="5" s="1"/>
  <c r="AO1441" i="5"/>
  <c r="AP1441" i="5" s="1"/>
  <c r="AO1440" i="5"/>
  <c r="AP1440" i="5" s="1"/>
  <c r="AO1439" i="5"/>
  <c r="AP1439" i="5" s="1"/>
  <c r="AO1438" i="5"/>
  <c r="AP1438" i="5" s="1"/>
  <c r="AO1437" i="5"/>
  <c r="AP1437" i="5" s="1"/>
  <c r="AO1436" i="5"/>
  <c r="AP1436" i="5" s="1"/>
  <c r="AO1435" i="5"/>
  <c r="AP1435" i="5" s="1"/>
  <c r="AO1434" i="5"/>
  <c r="AP1434" i="5" s="1"/>
  <c r="AO1433" i="5"/>
  <c r="AP1433" i="5" s="1"/>
  <c r="AO1432" i="5"/>
  <c r="AP1432" i="5" s="1"/>
  <c r="AO1431" i="5"/>
  <c r="AP1431" i="5" s="1"/>
  <c r="AO1430" i="5"/>
  <c r="AP1430" i="5" s="1"/>
  <c r="AO1429" i="5"/>
  <c r="AP1429" i="5" s="1"/>
  <c r="AO1428" i="5"/>
  <c r="AP1428" i="5" s="1"/>
  <c r="AO1427" i="5"/>
  <c r="AP1427" i="5" s="1"/>
  <c r="AO1426" i="5"/>
  <c r="AP1426" i="5" s="1"/>
  <c r="AO1425" i="5"/>
  <c r="AP1425" i="5" s="1"/>
  <c r="AO1424" i="5"/>
  <c r="AP1424" i="5" s="1"/>
  <c r="AO1423" i="5"/>
  <c r="AP1423" i="5" s="1"/>
  <c r="AO1422" i="5"/>
  <c r="AP1422" i="5" s="1"/>
  <c r="AO1421" i="5"/>
  <c r="AP1421" i="5" s="1"/>
  <c r="AO1420" i="5"/>
  <c r="AP1420" i="5" s="1"/>
  <c r="AO1419" i="5"/>
  <c r="AP1419" i="5" s="1"/>
  <c r="AO1418" i="5"/>
  <c r="AP1418" i="5" s="1"/>
  <c r="AO1417" i="5"/>
  <c r="AP1417" i="5" s="1"/>
  <c r="AO1416" i="5"/>
  <c r="AP1416" i="5" s="1"/>
  <c r="AO1415" i="5"/>
  <c r="AP1415" i="5" s="1"/>
  <c r="AO1414" i="5"/>
  <c r="AP1414" i="5" s="1"/>
  <c r="AL1533" i="5"/>
  <c r="AL1532" i="5"/>
  <c r="AL1531" i="5"/>
  <c r="AL1530" i="5"/>
  <c r="AL1529" i="5"/>
  <c r="AL1528" i="5"/>
  <c r="AL1527" i="5"/>
  <c r="AL1526" i="5"/>
  <c r="AL1525" i="5"/>
  <c r="AL1524" i="5"/>
  <c r="AL1523" i="5"/>
  <c r="AL1522" i="5"/>
  <c r="AL1521" i="5"/>
  <c r="AL1520" i="5"/>
  <c r="AL1519" i="5"/>
  <c r="AL1518" i="5"/>
  <c r="AL1517" i="5"/>
  <c r="AL1516" i="5"/>
  <c r="AL1515" i="5"/>
  <c r="AL1514" i="5"/>
  <c r="AL1513" i="5"/>
  <c r="AL1512" i="5"/>
  <c r="AL1511" i="5"/>
  <c r="AL1510" i="5"/>
  <c r="AL1509" i="5"/>
  <c r="AL1508" i="5"/>
  <c r="AL1507" i="5"/>
  <c r="AL1506" i="5"/>
  <c r="AL1505" i="5"/>
  <c r="AL1504" i="5"/>
  <c r="AL1503" i="5"/>
  <c r="AL1502" i="5"/>
  <c r="AL1501" i="5"/>
  <c r="AL1500" i="5"/>
  <c r="AL1499" i="5"/>
  <c r="AL1498" i="5"/>
  <c r="AL1497" i="5"/>
  <c r="AL1496" i="5"/>
  <c r="AL1495" i="5"/>
  <c r="AL1494" i="5"/>
  <c r="AL1493" i="5"/>
  <c r="AL1492" i="5"/>
  <c r="AL1491" i="5"/>
  <c r="AL1490" i="5"/>
  <c r="AL1489" i="5"/>
  <c r="AL1488" i="5"/>
  <c r="AL1487" i="5"/>
  <c r="AL1486" i="5"/>
  <c r="AL1485" i="5"/>
  <c r="AL1484" i="5"/>
  <c r="AL1483" i="5"/>
  <c r="AL1482" i="5"/>
  <c r="AL1481" i="5"/>
  <c r="AL1480" i="5"/>
  <c r="AL1479" i="5"/>
  <c r="AL1478" i="5"/>
  <c r="AL1477" i="5"/>
  <c r="AL1476" i="5"/>
  <c r="AL1475" i="5"/>
  <c r="AL1474" i="5"/>
  <c r="AL1473" i="5"/>
  <c r="AL1472" i="5"/>
  <c r="AL1471" i="5"/>
  <c r="AL1470" i="5"/>
  <c r="AL1469" i="5"/>
  <c r="AL1468" i="5"/>
  <c r="AL1467" i="5"/>
  <c r="AL1466" i="5"/>
  <c r="AL1465" i="5"/>
  <c r="AL1464" i="5"/>
  <c r="AL1463" i="5"/>
  <c r="AL1462" i="5"/>
  <c r="AL1461" i="5"/>
  <c r="AL1460" i="5"/>
  <c r="AL1459" i="5"/>
  <c r="AL1458" i="5"/>
  <c r="AL1457" i="5"/>
  <c r="AL1456" i="5"/>
  <c r="AL1455" i="5"/>
  <c r="AL1454" i="5"/>
  <c r="AL1453" i="5"/>
  <c r="AL1452" i="5"/>
  <c r="AL1451" i="5"/>
  <c r="AL1450" i="5"/>
  <c r="AL1449" i="5"/>
  <c r="AL1448" i="5"/>
  <c r="AL1447" i="5"/>
  <c r="AL1446" i="5"/>
  <c r="AL1445" i="5"/>
  <c r="AL1444" i="5"/>
  <c r="AL1443" i="5"/>
  <c r="AL1442" i="5"/>
  <c r="AL1441" i="5"/>
  <c r="AL1440" i="5"/>
  <c r="AL1439" i="5"/>
  <c r="AL1438" i="5"/>
  <c r="AL1437" i="5"/>
  <c r="AL1436" i="5"/>
  <c r="AL1435" i="5"/>
  <c r="AL1434" i="5"/>
  <c r="AL1433" i="5"/>
  <c r="AL1432" i="5"/>
  <c r="AL1431" i="5"/>
  <c r="AL1430" i="5"/>
  <c r="AL1429" i="5"/>
  <c r="AL1428" i="5"/>
  <c r="AL1427" i="5"/>
  <c r="AL1426" i="5"/>
  <c r="AL1425" i="5"/>
  <c r="AL1424" i="5"/>
  <c r="AL1423" i="5"/>
  <c r="AL1422" i="5"/>
  <c r="AL1421" i="5"/>
  <c r="AL1420" i="5"/>
  <c r="AL1419" i="5"/>
  <c r="AL1418" i="5"/>
  <c r="AL1417" i="5"/>
  <c r="AL1416" i="5"/>
  <c r="AL1415" i="5"/>
  <c r="AO1396" i="5"/>
  <c r="AN1396" i="5"/>
  <c r="AM1396" i="5"/>
  <c r="AL1396" i="5"/>
  <c r="AK1396" i="5"/>
  <c r="AH1396" i="5"/>
  <c r="AG1396" i="5"/>
  <c r="AJ1396" i="5" s="1"/>
  <c r="AO1395" i="5"/>
  <c r="AN1395" i="5"/>
  <c r="AM1395" i="5"/>
  <c r="AL1395" i="5"/>
  <c r="AK1395" i="5"/>
  <c r="AH1395" i="5"/>
  <c r="AG1395" i="5"/>
  <c r="AJ1395" i="5" s="1"/>
  <c r="AO1394" i="5"/>
  <c r="AN1394" i="5"/>
  <c r="AM1394" i="5"/>
  <c r="AL1394" i="5"/>
  <c r="AK1394" i="5"/>
  <c r="AH1394" i="5"/>
  <c r="AG1394" i="5"/>
  <c r="AJ1394" i="5" s="1"/>
  <c r="AO1393" i="5"/>
  <c r="AN1393" i="5"/>
  <c r="AM1393" i="5"/>
  <c r="AL1393" i="5"/>
  <c r="AK1393" i="5"/>
  <c r="AH1393" i="5"/>
  <c r="AG1393" i="5"/>
  <c r="AJ1393" i="5" s="1"/>
  <c r="AO1392" i="5"/>
  <c r="AN1392" i="5"/>
  <c r="AM1392" i="5"/>
  <c r="AL1392" i="5"/>
  <c r="AK1392" i="5"/>
  <c r="AH1392" i="5"/>
  <c r="AG1392" i="5"/>
  <c r="AJ1392" i="5" s="1"/>
  <c r="AO1391" i="5"/>
  <c r="AN1391" i="5"/>
  <c r="AM1391" i="5"/>
  <c r="AL1391" i="5"/>
  <c r="AK1391" i="5"/>
  <c r="AH1391" i="5"/>
  <c r="AG1391" i="5"/>
  <c r="AJ1391" i="5" s="1"/>
  <c r="AO1390" i="5"/>
  <c r="AN1390" i="5"/>
  <c r="AM1390" i="5"/>
  <c r="AL1390" i="5"/>
  <c r="AK1390" i="5"/>
  <c r="AH1390" i="5"/>
  <c r="AG1390" i="5"/>
  <c r="AJ1390" i="5" s="1"/>
  <c r="AO1389" i="5"/>
  <c r="AN1389" i="5"/>
  <c r="AM1389" i="5"/>
  <c r="AL1389" i="5"/>
  <c r="AK1389" i="5"/>
  <c r="AH1389" i="5"/>
  <c r="AG1389" i="5"/>
  <c r="AJ1389" i="5" s="1"/>
  <c r="AO1388" i="5"/>
  <c r="AN1388" i="5"/>
  <c r="AM1388" i="5"/>
  <c r="AL1388" i="5"/>
  <c r="AK1388" i="5"/>
  <c r="AH1388" i="5"/>
  <c r="AG1388" i="5"/>
  <c r="AJ1388" i="5" s="1"/>
  <c r="AO1387" i="5"/>
  <c r="AN1387" i="5"/>
  <c r="AM1387" i="5"/>
  <c r="AL1387" i="5"/>
  <c r="AK1387" i="5"/>
  <c r="AH1387" i="5"/>
  <c r="AG1387" i="5"/>
  <c r="AJ1387" i="5" s="1"/>
  <c r="AO1386" i="5"/>
  <c r="AN1386" i="5"/>
  <c r="AM1386" i="5"/>
  <c r="AL1386" i="5"/>
  <c r="AK1386" i="5"/>
  <c r="AH1386" i="5"/>
  <c r="AG1386" i="5"/>
  <c r="AJ1386" i="5" s="1"/>
  <c r="AO1385" i="5"/>
  <c r="AN1385" i="5"/>
  <c r="AM1385" i="5"/>
  <c r="AL1385" i="5"/>
  <c r="AK1385" i="5"/>
  <c r="AH1385" i="5"/>
  <c r="AG1385" i="5"/>
  <c r="AJ1385" i="5" s="1"/>
  <c r="AO1384" i="5"/>
  <c r="AN1384" i="5"/>
  <c r="AM1384" i="5"/>
  <c r="AL1384" i="5"/>
  <c r="AK1384" i="5"/>
  <c r="AH1384" i="5"/>
  <c r="AG1384" i="5"/>
  <c r="AJ1384" i="5" s="1"/>
  <c r="AO1383" i="5"/>
  <c r="AN1383" i="5"/>
  <c r="AM1383" i="5"/>
  <c r="AL1383" i="5"/>
  <c r="AK1383" i="5"/>
  <c r="AH1383" i="5"/>
  <c r="AG1383" i="5"/>
  <c r="AJ1383" i="5" s="1"/>
  <c r="AO1382" i="5"/>
  <c r="AN1382" i="5"/>
  <c r="AM1382" i="5"/>
  <c r="AL1382" i="5"/>
  <c r="AK1382" i="5"/>
  <c r="AH1382" i="5"/>
  <c r="AG1382" i="5"/>
  <c r="AJ1382" i="5" s="1"/>
  <c r="AO1381" i="5"/>
  <c r="AN1381" i="5"/>
  <c r="AM1381" i="5"/>
  <c r="AL1381" i="5"/>
  <c r="AK1381" i="5"/>
  <c r="AH1381" i="5"/>
  <c r="AG1381" i="5"/>
  <c r="AJ1381" i="5" s="1"/>
  <c r="AO1380" i="5"/>
  <c r="AN1380" i="5"/>
  <c r="AM1380" i="5"/>
  <c r="AL1380" i="5"/>
  <c r="AK1380" i="5"/>
  <c r="AH1380" i="5"/>
  <c r="AG1380" i="5"/>
  <c r="AJ1380" i="5" s="1"/>
  <c r="AO1379" i="5"/>
  <c r="AN1379" i="5"/>
  <c r="AM1379" i="5"/>
  <c r="AL1379" i="5"/>
  <c r="AK1379" i="5"/>
  <c r="AH1379" i="5"/>
  <c r="AG1379" i="5"/>
  <c r="AJ1379" i="5" s="1"/>
  <c r="AO1378" i="5"/>
  <c r="AN1378" i="5"/>
  <c r="AM1378" i="5"/>
  <c r="AL1378" i="5"/>
  <c r="AK1378" i="5"/>
  <c r="AH1378" i="5"/>
  <c r="AG1378" i="5"/>
  <c r="AJ1378" i="5" s="1"/>
  <c r="AO1377" i="5"/>
  <c r="AN1377" i="5"/>
  <c r="AM1377" i="5"/>
  <c r="AL1377" i="5"/>
  <c r="AK1377" i="5"/>
  <c r="AH1377" i="5"/>
  <c r="AG1377" i="5"/>
  <c r="AJ1377" i="5" s="1"/>
  <c r="AO1376" i="5"/>
  <c r="AN1376" i="5"/>
  <c r="AM1376" i="5"/>
  <c r="AL1376" i="5"/>
  <c r="AK1376" i="5"/>
  <c r="AH1376" i="5"/>
  <c r="AG1376" i="5"/>
  <c r="AJ1376" i="5" s="1"/>
  <c r="AO1375" i="5"/>
  <c r="AN1375" i="5"/>
  <c r="AM1375" i="5"/>
  <c r="AL1375" i="5"/>
  <c r="AK1375" i="5"/>
  <c r="AH1375" i="5"/>
  <c r="AG1375" i="5"/>
  <c r="AJ1375" i="5" s="1"/>
  <c r="AO1374" i="5"/>
  <c r="AN1374" i="5"/>
  <c r="AM1374" i="5"/>
  <c r="AL1374" i="5"/>
  <c r="AK1374" i="5"/>
  <c r="AJ1374" i="5"/>
  <c r="AH1374" i="5"/>
  <c r="AG1374" i="5"/>
  <c r="AO1373" i="5"/>
  <c r="AN1373" i="5"/>
  <c r="AM1373" i="5"/>
  <c r="AL1373" i="5"/>
  <c r="AK1373" i="5"/>
  <c r="AH1373" i="5"/>
  <c r="AG1373" i="5"/>
  <c r="AJ1373" i="5" s="1"/>
  <c r="AO1372" i="5"/>
  <c r="AN1372" i="5"/>
  <c r="AM1372" i="5"/>
  <c r="AL1372" i="5"/>
  <c r="AK1372" i="5"/>
  <c r="AH1372" i="5"/>
  <c r="AG1372" i="5"/>
  <c r="AJ1372" i="5" s="1"/>
  <c r="AO1371" i="5"/>
  <c r="AN1371" i="5"/>
  <c r="AM1371" i="5"/>
  <c r="AL1371" i="5"/>
  <c r="AK1371" i="5"/>
  <c r="AH1371" i="5"/>
  <c r="AG1371" i="5"/>
  <c r="AJ1371" i="5" s="1"/>
  <c r="AO1370" i="5"/>
  <c r="AN1370" i="5"/>
  <c r="AM1370" i="5"/>
  <c r="AL1370" i="5"/>
  <c r="AK1370" i="5"/>
  <c r="AJ1370" i="5"/>
  <c r="AH1370" i="5"/>
  <c r="AG1370" i="5"/>
  <c r="AO1369" i="5"/>
  <c r="AN1369" i="5"/>
  <c r="AM1369" i="5"/>
  <c r="AL1369" i="5"/>
  <c r="AK1369" i="5"/>
  <c r="AH1369" i="5"/>
  <c r="AG1369" i="5"/>
  <c r="AJ1369" i="5" s="1"/>
  <c r="AO1368" i="5"/>
  <c r="AN1368" i="5"/>
  <c r="AM1368" i="5"/>
  <c r="AL1368" i="5"/>
  <c r="AK1368" i="5"/>
  <c r="AH1368" i="5"/>
  <c r="AG1368" i="5"/>
  <c r="AJ1368" i="5" s="1"/>
  <c r="AO1367" i="5"/>
  <c r="AN1367" i="5"/>
  <c r="AM1367" i="5"/>
  <c r="AL1367" i="5"/>
  <c r="AK1367" i="5"/>
  <c r="AH1367" i="5"/>
  <c r="AG1367" i="5"/>
  <c r="AJ1367" i="5" s="1"/>
  <c r="AO1366" i="5"/>
  <c r="AN1366" i="5"/>
  <c r="AM1366" i="5"/>
  <c r="AL1366" i="5"/>
  <c r="AK1366" i="5"/>
  <c r="AH1366" i="5"/>
  <c r="AG1366" i="5"/>
  <c r="AJ1366" i="5" s="1"/>
  <c r="AO1365" i="5"/>
  <c r="AN1365" i="5"/>
  <c r="AM1365" i="5"/>
  <c r="AL1365" i="5"/>
  <c r="AK1365" i="5"/>
  <c r="AH1365" i="5"/>
  <c r="AG1365" i="5"/>
  <c r="AJ1365" i="5" s="1"/>
  <c r="AO1364" i="5"/>
  <c r="AN1364" i="5"/>
  <c r="AM1364" i="5"/>
  <c r="AL1364" i="5"/>
  <c r="AK1364" i="5"/>
  <c r="AH1364" i="5"/>
  <c r="AG1364" i="5"/>
  <c r="AJ1364" i="5" s="1"/>
  <c r="AO1363" i="5"/>
  <c r="AN1363" i="5"/>
  <c r="AM1363" i="5"/>
  <c r="AL1363" i="5"/>
  <c r="AK1363" i="5"/>
  <c r="AH1363" i="5"/>
  <c r="AG1363" i="5"/>
  <c r="AJ1363" i="5" s="1"/>
  <c r="AO1362" i="5"/>
  <c r="AN1362" i="5"/>
  <c r="AM1362" i="5"/>
  <c r="AL1362" i="5"/>
  <c r="AK1362" i="5"/>
  <c r="AH1362" i="5"/>
  <c r="AG1362" i="5"/>
  <c r="AO1361" i="5"/>
  <c r="AN1361" i="5"/>
  <c r="AM1361" i="5"/>
  <c r="AL1361" i="5"/>
  <c r="AK1361" i="5"/>
  <c r="AH1361" i="5"/>
  <c r="AG1361" i="5"/>
  <c r="AJ1361" i="5" s="1"/>
  <c r="AO1360" i="5"/>
  <c r="AN1360" i="5"/>
  <c r="AM1360" i="5"/>
  <c r="AL1360" i="5"/>
  <c r="AK1360" i="5"/>
  <c r="AH1360" i="5"/>
  <c r="AG1360" i="5"/>
  <c r="AJ1360" i="5" s="1"/>
  <c r="AO1359" i="5"/>
  <c r="AN1359" i="5"/>
  <c r="AM1359" i="5"/>
  <c r="AL1359" i="5"/>
  <c r="AK1359" i="5"/>
  <c r="AH1359" i="5"/>
  <c r="AG1359" i="5"/>
  <c r="AJ1359" i="5" s="1"/>
  <c r="AO1358" i="5"/>
  <c r="AN1358" i="5"/>
  <c r="AM1358" i="5"/>
  <c r="AL1358" i="5"/>
  <c r="AK1358" i="5"/>
  <c r="AH1358" i="5"/>
  <c r="AG1358" i="5"/>
  <c r="AJ1358" i="5" s="1"/>
  <c r="AO1357" i="5"/>
  <c r="AN1357" i="5"/>
  <c r="AM1357" i="5"/>
  <c r="AL1357" i="5"/>
  <c r="AK1357" i="5"/>
  <c r="AH1357" i="5"/>
  <c r="AG1357" i="5"/>
  <c r="AJ1357" i="5" s="1"/>
  <c r="AO1356" i="5"/>
  <c r="AN1356" i="5"/>
  <c r="AM1356" i="5"/>
  <c r="AL1356" i="5"/>
  <c r="AK1356" i="5"/>
  <c r="AH1356" i="5"/>
  <c r="AG1356" i="5"/>
  <c r="AJ1356" i="5" s="1"/>
  <c r="AO1355" i="5"/>
  <c r="AN1355" i="5"/>
  <c r="AM1355" i="5"/>
  <c r="AL1355" i="5"/>
  <c r="AK1355" i="5"/>
  <c r="AH1355" i="5"/>
  <c r="AG1355" i="5"/>
  <c r="AJ1355" i="5" s="1"/>
  <c r="AO1354" i="5"/>
  <c r="AN1354" i="5"/>
  <c r="AM1354" i="5"/>
  <c r="AL1354" i="5"/>
  <c r="AK1354" i="5"/>
  <c r="AH1354" i="5"/>
  <c r="AG1354" i="5"/>
  <c r="AJ1354" i="5" s="1"/>
  <c r="AO1353" i="5"/>
  <c r="AN1353" i="5"/>
  <c r="AM1353" i="5"/>
  <c r="AL1353" i="5"/>
  <c r="AK1353" i="5"/>
  <c r="AH1353" i="5"/>
  <c r="AG1353" i="5"/>
  <c r="AJ1353" i="5" s="1"/>
  <c r="AO1352" i="5"/>
  <c r="AN1352" i="5"/>
  <c r="AM1352" i="5"/>
  <c r="AL1352" i="5"/>
  <c r="AK1352" i="5"/>
  <c r="AH1352" i="5"/>
  <c r="AG1352" i="5"/>
  <c r="AJ1352" i="5" s="1"/>
  <c r="AO1351" i="5"/>
  <c r="AN1351" i="5"/>
  <c r="AM1351" i="5"/>
  <c r="AL1351" i="5"/>
  <c r="AK1351" i="5"/>
  <c r="AJ1351" i="5"/>
  <c r="AH1351" i="5"/>
  <c r="AG1351" i="5"/>
  <c r="AO1350" i="5"/>
  <c r="AN1350" i="5"/>
  <c r="AM1350" i="5"/>
  <c r="AL1350" i="5"/>
  <c r="AK1350" i="5"/>
  <c r="AH1350" i="5"/>
  <c r="AG1350" i="5"/>
  <c r="AO1349" i="5"/>
  <c r="AN1349" i="5"/>
  <c r="AM1349" i="5"/>
  <c r="AL1349" i="5"/>
  <c r="AK1349" i="5"/>
  <c r="AH1349" i="5"/>
  <c r="AG1349" i="5"/>
  <c r="AJ1349" i="5" s="1"/>
  <c r="AO1348" i="5"/>
  <c r="AN1348" i="5"/>
  <c r="AM1348" i="5"/>
  <c r="AL1348" i="5"/>
  <c r="AK1348" i="5"/>
  <c r="AH1348" i="5"/>
  <c r="AG1348" i="5"/>
  <c r="AJ1348" i="5" s="1"/>
  <c r="AO1347" i="5"/>
  <c r="AN1347" i="5"/>
  <c r="AM1347" i="5"/>
  <c r="AL1347" i="5"/>
  <c r="AK1347" i="5"/>
  <c r="AH1347" i="5"/>
  <c r="AG1347" i="5"/>
  <c r="AJ1347" i="5" s="1"/>
  <c r="AO1346" i="5"/>
  <c r="AN1346" i="5"/>
  <c r="AM1346" i="5"/>
  <c r="AL1346" i="5"/>
  <c r="AK1346" i="5"/>
  <c r="AH1346" i="5"/>
  <c r="AG1346" i="5"/>
  <c r="AJ1346" i="5" s="1"/>
  <c r="AO1345" i="5"/>
  <c r="AN1345" i="5"/>
  <c r="AM1345" i="5"/>
  <c r="AL1345" i="5"/>
  <c r="AK1345" i="5"/>
  <c r="AH1345" i="5"/>
  <c r="AG1345" i="5"/>
  <c r="AJ1345" i="5" s="1"/>
  <c r="AO1344" i="5"/>
  <c r="AN1344" i="5"/>
  <c r="AM1344" i="5"/>
  <c r="AL1344" i="5"/>
  <c r="AK1344" i="5"/>
  <c r="AH1344" i="5"/>
  <c r="AG1344" i="5"/>
  <c r="AJ1344" i="5" s="1"/>
  <c r="AO1343" i="5"/>
  <c r="AN1343" i="5"/>
  <c r="AM1343" i="5"/>
  <c r="AL1343" i="5"/>
  <c r="AK1343" i="5"/>
  <c r="AJ1343" i="5"/>
  <c r="AH1343" i="5"/>
  <c r="AG1343" i="5"/>
  <c r="AO1342" i="5"/>
  <c r="AN1342" i="5"/>
  <c r="AM1342" i="5"/>
  <c r="AL1342" i="5"/>
  <c r="AK1342" i="5"/>
  <c r="AJ1342" i="5"/>
  <c r="AH1342" i="5"/>
  <c r="AG1342" i="5"/>
  <c r="AO1341" i="5"/>
  <c r="AN1341" i="5"/>
  <c r="AM1341" i="5"/>
  <c r="AL1341" i="5"/>
  <c r="AK1341" i="5"/>
  <c r="AH1341" i="5"/>
  <c r="AG1341" i="5"/>
  <c r="AJ1341" i="5" s="1"/>
  <c r="AO1340" i="5"/>
  <c r="AN1340" i="5"/>
  <c r="AM1340" i="5"/>
  <c r="AL1340" i="5"/>
  <c r="AK1340" i="5"/>
  <c r="AH1340" i="5"/>
  <c r="AG1340" i="5"/>
  <c r="AJ1340" i="5" s="1"/>
  <c r="AO1339" i="5"/>
  <c r="AN1339" i="5"/>
  <c r="AM1339" i="5"/>
  <c r="AL1339" i="5"/>
  <c r="AK1339" i="5"/>
  <c r="AH1339" i="5"/>
  <c r="AG1339" i="5"/>
  <c r="AJ1339" i="5" s="1"/>
  <c r="AO1338" i="5"/>
  <c r="AN1338" i="5"/>
  <c r="AM1338" i="5"/>
  <c r="AL1338" i="5"/>
  <c r="AK1338" i="5"/>
  <c r="AH1338" i="5"/>
  <c r="AG1338" i="5"/>
  <c r="AJ1338" i="5" s="1"/>
  <c r="AO1337" i="5"/>
  <c r="AN1337" i="5"/>
  <c r="AM1337" i="5"/>
  <c r="AL1337" i="5"/>
  <c r="AK1337" i="5"/>
  <c r="AH1337" i="5"/>
  <c r="AG1337" i="5"/>
  <c r="AJ1337" i="5" s="1"/>
  <c r="AO1336" i="5"/>
  <c r="AN1336" i="5"/>
  <c r="AM1336" i="5"/>
  <c r="AL1336" i="5"/>
  <c r="AK1336" i="5"/>
  <c r="AH1336" i="5"/>
  <c r="AG1336" i="5"/>
  <c r="AJ1336" i="5" s="1"/>
  <c r="AO1335" i="5"/>
  <c r="AN1335" i="5"/>
  <c r="AM1335" i="5"/>
  <c r="AL1335" i="5"/>
  <c r="AK1335" i="5"/>
  <c r="AH1335" i="5"/>
  <c r="AG1335" i="5"/>
  <c r="AJ1335" i="5" s="1"/>
  <c r="AO1334" i="5"/>
  <c r="AN1334" i="5"/>
  <c r="AM1334" i="5"/>
  <c r="AL1334" i="5"/>
  <c r="AK1334" i="5"/>
  <c r="AH1334" i="5"/>
  <c r="AG1334" i="5"/>
  <c r="AO1333" i="5"/>
  <c r="AN1333" i="5"/>
  <c r="AM1333" i="5"/>
  <c r="AL1333" i="5"/>
  <c r="AK1333" i="5"/>
  <c r="AH1333" i="5"/>
  <c r="AG1333" i="5"/>
  <c r="AJ1333" i="5" s="1"/>
  <c r="AO1332" i="5"/>
  <c r="AN1332" i="5"/>
  <c r="AM1332" i="5"/>
  <c r="AL1332" i="5"/>
  <c r="AK1332" i="5"/>
  <c r="AH1332" i="5"/>
  <c r="AG1332" i="5"/>
  <c r="AJ1332" i="5" s="1"/>
  <c r="AO1331" i="5"/>
  <c r="AN1331" i="5"/>
  <c r="AM1331" i="5"/>
  <c r="AL1331" i="5"/>
  <c r="AK1331" i="5"/>
  <c r="AH1331" i="5"/>
  <c r="AG1331" i="5"/>
  <c r="AJ1331" i="5" s="1"/>
  <c r="AO1330" i="5"/>
  <c r="AN1330" i="5"/>
  <c r="AM1330" i="5"/>
  <c r="AL1330" i="5"/>
  <c r="AK1330" i="5"/>
  <c r="AH1330" i="5"/>
  <c r="AG1330" i="5"/>
  <c r="AJ1330" i="5" s="1"/>
  <c r="AO1329" i="5"/>
  <c r="AN1329" i="5"/>
  <c r="AM1329" i="5"/>
  <c r="AL1329" i="5"/>
  <c r="AK1329" i="5"/>
  <c r="AH1329" i="5"/>
  <c r="AG1329" i="5"/>
  <c r="AJ1329" i="5" s="1"/>
  <c r="AO1328" i="5"/>
  <c r="AN1328" i="5"/>
  <c r="AM1328" i="5"/>
  <c r="AL1328" i="5"/>
  <c r="AK1328" i="5"/>
  <c r="AH1328" i="5"/>
  <c r="AG1328" i="5"/>
  <c r="AJ1328" i="5" s="1"/>
  <c r="AO1327" i="5"/>
  <c r="AN1327" i="5"/>
  <c r="AM1327" i="5"/>
  <c r="AL1327" i="5"/>
  <c r="AK1327" i="5"/>
  <c r="AH1327" i="5"/>
  <c r="AG1327" i="5"/>
  <c r="AJ1327" i="5" s="1"/>
  <c r="AO1326" i="5"/>
  <c r="AN1326" i="5"/>
  <c r="AM1326" i="5"/>
  <c r="AL1326" i="5"/>
  <c r="AK1326" i="5"/>
  <c r="AH1326" i="5"/>
  <c r="AG1326" i="5"/>
  <c r="AJ1326" i="5" s="1"/>
  <c r="AO1325" i="5"/>
  <c r="AN1325" i="5"/>
  <c r="AM1325" i="5"/>
  <c r="AL1325" i="5"/>
  <c r="AK1325" i="5"/>
  <c r="AH1325" i="5"/>
  <c r="AG1325" i="5"/>
  <c r="AJ1325" i="5" s="1"/>
  <c r="AO1324" i="5"/>
  <c r="AN1324" i="5"/>
  <c r="AM1324" i="5"/>
  <c r="AL1324" i="5"/>
  <c r="AK1324" i="5"/>
  <c r="AH1324" i="5"/>
  <c r="AG1324" i="5"/>
  <c r="AJ1324" i="5" s="1"/>
  <c r="AO1323" i="5"/>
  <c r="AN1323" i="5"/>
  <c r="AM1323" i="5"/>
  <c r="AL1323" i="5"/>
  <c r="AK1323" i="5"/>
  <c r="AH1323" i="5"/>
  <c r="AG1323" i="5"/>
  <c r="AJ1323" i="5" s="1"/>
  <c r="AO1322" i="5"/>
  <c r="AN1322" i="5"/>
  <c r="AM1322" i="5"/>
  <c r="AL1322" i="5"/>
  <c r="AK1322" i="5"/>
  <c r="AH1322" i="5"/>
  <c r="AG1322" i="5"/>
  <c r="AJ1322" i="5" s="1"/>
  <c r="AO1321" i="5"/>
  <c r="AN1321" i="5"/>
  <c r="AM1321" i="5"/>
  <c r="AL1321" i="5"/>
  <c r="AK1321" i="5"/>
  <c r="AH1321" i="5"/>
  <c r="AG1321" i="5"/>
  <c r="AJ1321" i="5" s="1"/>
  <c r="AO1320" i="5"/>
  <c r="AN1320" i="5"/>
  <c r="AM1320" i="5"/>
  <c r="AL1320" i="5"/>
  <c r="AK1320" i="5"/>
  <c r="AH1320" i="5"/>
  <c r="AG1320" i="5"/>
  <c r="AJ1320" i="5" s="1"/>
  <c r="AO1319" i="5"/>
  <c r="AN1319" i="5"/>
  <c r="AM1319" i="5"/>
  <c r="AL1319" i="5"/>
  <c r="AK1319" i="5"/>
  <c r="AJ1319" i="5"/>
  <c r="AH1319" i="5"/>
  <c r="AG1319" i="5"/>
  <c r="AO1318" i="5"/>
  <c r="AN1318" i="5"/>
  <c r="AM1318" i="5"/>
  <c r="AL1318" i="5"/>
  <c r="AK1318" i="5"/>
  <c r="AH1318" i="5"/>
  <c r="AG1318" i="5"/>
  <c r="AO1317" i="5"/>
  <c r="AN1317" i="5"/>
  <c r="AM1317" i="5"/>
  <c r="AL1317" i="5"/>
  <c r="AK1317" i="5"/>
  <c r="AH1317" i="5"/>
  <c r="AG1317" i="5"/>
  <c r="AJ1317" i="5" s="1"/>
  <c r="AO1316" i="5"/>
  <c r="AN1316" i="5"/>
  <c r="AM1316" i="5"/>
  <c r="AL1316" i="5"/>
  <c r="AK1316" i="5"/>
  <c r="AH1316" i="5"/>
  <c r="AG1316" i="5"/>
  <c r="AJ1316" i="5" s="1"/>
  <c r="AO1315" i="5"/>
  <c r="AN1315" i="5"/>
  <c r="AM1315" i="5"/>
  <c r="AL1315" i="5"/>
  <c r="AK1315" i="5"/>
  <c r="AH1315" i="5"/>
  <c r="AG1315" i="5"/>
  <c r="AJ1315" i="5" s="1"/>
  <c r="AO1314" i="5"/>
  <c r="AN1314" i="5"/>
  <c r="AM1314" i="5"/>
  <c r="AL1314" i="5"/>
  <c r="AK1314" i="5"/>
  <c r="AH1314" i="5"/>
  <c r="AG1314" i="5"/>
  <c r="AJ1314" i="5" s="1"/>
  <c r="AO1313" i="5"/>
  <c r="AN1313" i="5"/>
  <c r="AM1313" i="5"/>
  <c r="AL1313" i="5"/>
  <c r="AK1313" i="5"/>
  <c r="AH1313" i="5"/>
  <c r="AG1313" i="5"/>
  <c r="AJ1313" i="5" s="1"/>
  <c r="AO1312" i="5"/>
  <c r="AN1312" i="5"/>
  <c r="AM1312" i="5"/>
  <c r="AL1312" i="5"/>
  <c r="AK1312" i="5"/>
  <c r="AH1312" i="5"/>
  <c r="AG1312" i="5"/>
  <c r="AJ1312" i="5" s="1"/>
  <c r="AO1311" i="5"/>
  <c r="AN1311" i="5"/>
  <c r="AM1311" i="5"/>
  <c r="AL1311" i="5"/>
  <c r="AK1311" i="5"/>
  <c r="AJ1311" i="5"/>
  <c r="AH1311" i="5"/>
  <c r="AG1311" i="5"/>
  <c r="AO1310" i="5"/>
  <c r="AN1310" i="5"/>
  <c r="AM1310" i="5"/>
  <c r="AL1310" i="5"/>
  <c r="AK1310" i="5"/>
  <c r="AJ1310" i="5"/>
  <c r="AH1310" i="5"/>
  <c r="AG1310" i="5"/>
  <c r="AO1309" i="5"/>
  <c r="AN1309" i="5"/>
  <c r="AM1309" i="5"/>
  <c r="AL1309" i="5"/>
  <c r="AK1309" i="5"/>
  <c r="AH1309" i="5"/>
  <c r="AG1309" i="5"/>
  <c r="AJ1309" i="5" s="1"/>
  <c r="AO1308" i="5"/>
  <c r="AN1308" i="5"/>
  <c r="AM1308" i="5"/>
  <c r="AL1308" i="5"/>
  <c r="AK1308" i="5"/>
  <c r="AH1308" i="5"/>
  <c r="AG1308" i="5"/>
  <c r="AJ1308" i="5" s="1"/>
  <c r="AO1307" i="5"/>
  <c r="AN1307" i="5"/>
  <c r="AM1307" i="5"/>
  <c r="AL1307" i="5"/>
  <c r="AK1307" i="5"/>
  <c r="AH1307" i="5"/>
  <c r="AG1307" i="5"/>
  <c r="AJ1307" i="5" s="1"/>
  <c r="AO1306" i="5"/>
  <c r="AN1306" i="5"/>
  <c r="AM1306" i="5"/>
  <c r="AL1306" i="5"/>
  <c r="AK1306" i="5"/>
  <c r="AH1306" i="5"/>
  <c r="AG1306" i="5"/>
  <c r="AJ1306" i="5" s="1"/>
  <c r="AO1305" i="5"/>
  <c r="AN1305" i="5"/>
  <c r="AM1305" i="5"/>
  <c r="AL1305" i="5"/>
  <c r="AK1305" i="5"/>
  <c r="AH1305" i="5"/>
  <c r="AG1305" i="5"/>
  <c r="AJ1305" i="5" s="1"/>
  <c r="AO1304" i="5"/>
  <c r="AN1304" i="5"/>
  <c r="AM1304" i="5"/>
  <c r="AL1304" i="5"/>
  <c r="AK1304" i="5"/>
  <c r="AH1304" i="5"/>
  <c r="AG1304" i="5"/>
  <c r="AJ1304" i="5" s="1"/>
  <c r="AO1303" i="5"/>
  <c r="AN1303" i="5"/>
  <c r="AM1303" i="5"/>
  <c r="AL1303" i="5"/>
  <c r="AK1303" i="5"/>
  <c r="AH1303" i="5"/>
  <c r="AG1303" i="5"/>
  <c r="AJ1303" i="5" s="1"/>
  <c r="AO1302" i="5"/>
  <c r="AN1302" i="5"/>
  <c r="AM1302" i="5"/>
  <c r="AL1302" i="5"/>
  <c r="AK1302" i="5"/>
  <c r="AH1302" i="5"/>
  <c r="AG1302" i="5"/>
  <c r="AO1301" i="5"/>
  <c r="AN1301" i="5"/>
  <c r="AM1301" i="5"/>
  <c r="AL1301" i="5"/>
  <c r="AK1301" i="5"/>
  <c r="AH1301" i="5"/>
  <c r="AG1301" i="5"/>
  <c r="AJ1301" i="5" s="1"/>
  <c r="AO1300" i="5"/>
  <c r="AN1300" i="5"/>
  <c r="AM1300" i="5"/>
  <c r="AL1300" i="5"/>
  <c r="AK1300" i="5"/>
  <c r="AH1300" i="5"/>
  <c r="AG1300" i="5"/>
  <c r="AJ1300" i="5" s="1"/>
  <c r="AO1299" i="5"/>
  <c r="AN1299" i="5"/>
  <c r="AM1299" i="5"/>
  <c r="AL1299" i="5"/>
  <c r="AK1299" i="5"/>
  <c r="AH1299" i="5"/>
  <c r="AG1299" i="5"/>
  <c r="AJ1299" i="5" s="1"/>
  <c r="AO1298" i="5"/>
  <c r="AN1298" i="5"/>
  <c r="AM1298" i="5"/>
  <c r="AL1298" i="5"/>
  <c r="AK1298" i="5"/>
  <c r="AH1298" i="5"/>
  <c r="AG1298" i="5"/>
  <c r="AJ1298" i="5" s="1"/>
  <c r="AO1297" i="5"/>
  <c r="AN1297" i="5"/>
  <c r="AM1297" i="5"/>
  <c r="AL1297" i="5"/>
  <c r="AK1297" i="5"/>
  <c r="AH1297" i="5"/>
  <c r="AG1297" i="5"/>
  <c r="AJ1297" i="5" s="1"/>
  <c r="AO1296" i="5"/>
  <c r="AN1296" i="5"/>
  <c r="AM1296" i="5"/>
  <c r="AL1296" i="5"/>
  <c r="AK1296" i="5"/>
  <c r="AH1296" i="5"/>
  <c r="AG1296" i="5"/>
  <c r="AJ1296" i="5" s="1"/>
  <c r="AO1295" i="5"/>
  <c r="AN1295" i="5"/>
  <c r="AM1295" i="5"/>
  <c r="AL1295" i="5"/>
  <c r="AK1295" i="5"/>
  <c r="AJ1295" i="5"/>
  <c r="AH1295" i="5"/>
  <c r="AG1295" i="5"/>
  <c r="AO1294" i="5"/>
  <c r="AN1294" i="5"/>
  <c r="AM1294" i="5"/>
  <c r="AL1294" i="5"/>
  <c r="AK1294" i="5"/>
  <c r="AJ1294" i="5"/>
  <c r="AH1294" i="5"/>
  <c r="AG1294" i="5"/>
  <c r="AO1293" i="5"/>
  <c r="AN1293" i="5"/>
  <c r="AM1293" i="5"/>
  <c r="AL1293" i="5"/>
  <c r="AK1293" i="5"/>
  <c r="AH1293" i="5"/>
  <c r="AG1293" i="5"/>
  <c r="AJ1293" i="5" s="1"/>
  <c r="AO1292" i="5"/>
  <c r="AN1292" i="5"/>
  <c r="AM1292" i="5"/>
  <c r="AL1292" i="5"/>
  <c r="AK1292" i="5"/>
  <c r="AH1292" i="5"/>
  <c r="AG1292" i="5"/>
  <c r="AJ1292" i="5" s="1"/>
  <c r="AO1291" i="5"/>
  <c r="AN1291" i="5"/>
  <c r="AM1291" i="5"/>
  <c r="AL1291" i="5"/>
  <c r="AK1291" i="5"/>
  <c r="AH1291" i="5"/>
  <c r="AG1291" i="5"/>
  <c r="AJ1291" i="5" s="1"/>
  <c r="AO1290" i="5"/>
  <c r="AN1290" i="5"/>
  <c r="AM1290" i="5"/>
  <c r="AL1290" i="5"/>
  <c r="AK1290" i="5"/>
  <c r="AH1290" i="5"/>
  <c r="AG1290" i="5"/>
  <c r="AJ1290" i="5" s="1"/>
  <c r="AO1289" i="5"/>
  <c r="AN1289" i="5"/>
  <c r="AM1289" i="5"/>
  <c r="AL1289" i="5"/>
  <c r="AK1289" i="5"/>
  <c r="AH1289" i="5"/>
  <c r="AG1289" i="5"/>
  <c r="AJ1289" i="5" s="1"/>
  <c r="AO1288" i="5"/>
  <c r="AN1288" i="5"/>
  <c r="AM1288" i="5"/>
  <c r="AL1288" i="5"/>
  <c r="AK1288" i="5"/>
  <c r="AH1288" i="5"/>
  <c r="AG1288" i="5"/>
  <c r="AJ1288" i="5" s="1"/>
  <c r="AO1287" i="5"/>
  <c r="AN1287" i="5"/>
  <c r="AM1287" i="5"/>
  <c r="AL1287" i="5"/>
  <c r="AK1287" i="5"/>
  <c r="AH1287" i="5"/>
  <c r="AG1287" i="5"/>
  <c r="AJ1287" i="5" s="1"/>
  <c r="AO1286" i="5"/>
  <c r="AN1286" i="5"/>
  <c r="AM1286" i="5"/>
  <c r="AL1286" i="5"/>
  <c r="AK1286" i="5"/>
  <c r="AH1286" i="5"/>
  <c r="AG1286" i="5"/>
  <c r="AO1285" i="5"/>
  <c r="AN1285" i="5"/>
  <c r="AM1285" i="5"/>
  <c r="AL1285" i="5"/>
  <c r="AK1285" i="5"/>
  <c r="AH1285" i="5"/>
  <c r="AG1285" i="5"/>
  <c r="AJ1285" i="5" s="1"/>
  <c r="AO1284" i="5"/>
  <c r="AN1284" i="5"/>
  <c r="AM1284" i="5"/>
  <c r="AL1284" i="5"/>
  <c r="AK1284" i="5"/>
  <c r="AH1284" i="5"/>
  <c r="AG1284" i="5"/>
  <c r="AJ1284" i="5" s="1"/>
  <c r="AO1283" i="5"/>
  <c r="AN1283" i="5"/>
  <c r="AM1283" i="5"/>
  <c r="AL1283" i="5"/>
  <c r="AK1283" i="5"/>
  <c r="AH1283" i="5"/>
  <c r="AG1283" i="5"/>
  <c r="AO1282" i="5"/>
  <c r="AN1282" i="5"/>
  <c r="AM1282" i="5"/>
  <c r="AL1282" i="5"/>
  <c r="AK1282" i="5"/>
  <c r="AH1282" i="5"/>
  <c r="AG1282" i="5"/>
  <c r="AO1281" i="5"/>
  <c r="AN1281" i="5"/>
  <c r="AM1281" i="5"/>
  <c r="AL1281" i="5"/>
  <c r="AK1281" i="5"/>
  <c r="AH1281" i="5"/>
  <c r="AG1281" i="5"/>
  <c r="AO1280" i="5"/>
  <c r="AN1280" i="5"/>
  <c r="AM1280" i="5"/>
  <c r="AL1280" i="5"/>
  <c r="AK1280" i="5"/>
  <c r="AH1280" i="5"/>
  <c r="AG1280" i="5"/>
  <c r="AO1279" i="5"/>
  <c r="AN1279" i="5"/>
  <c r="AM1279" i="5"/>
  <c r="AL1279" i="5"/>
  <c r="AK1279" i="5"/>
  <c r="AH1279" i="5"/>
  <c r="AG1279" i="5"/>
  <c r="AO1278" i="5"/>
  <c r="AN1278" i="5"/>
  <c r="AM1278" i="5"/>
  <c r="AL1278" i="5"/>
  <c r="AK1278" i="5"/>
  <c r="AH1278" i="5"/>
  <c r="AG1278" i="5"/>
  <c r="AO1277" i="5"/>
  <c r="AN1277" i="5"/>
  <c r="AM1277" i="5"/>
  <c r="AL1277" i="5"/>
  <c r="AK1277" i="5"/>
  <c r="AH1277" i="5"/>
  <c r="AG1277" i="5"/>
  <c r="AQ1270" i="5"/>
  <c r="AQ1269" i="5"/>
  <c r="AQ1268" i="5"/>
  <c r="AQ1267" i="5"/>
  <c r="AQ1266" i="5"/>
  <c r="AQ1265" i="5"/>
  <c r="AQ1264" i="5"/>
  <c r="AQ1263" i="5"/>
  <c r="AQ1262" i="5"/>
  <c r="AQ1261" i="5"/>
  <c r="AQ1260" i="5"/>
  <c r="AQ1259" i="5"/>
  <c r="AQ1258" i="5"/>
  <c r="AQ1257" i="5"/>
  <c r="AQ1256" i="5"/>
  <c r="AQ1255" i="5"/>
  <c r="AQ1254" i="5"/>
  <c r="AQ1253" i="5"/>
  <c r="AQ1252" i="5"/>
  <c r="AQ1251" i="5"/>
  <c r="AQ1250" i="5"/>
  <c r="AQ1249" i="5"/>
  <c r="AQ1248" i="5"/>
  <c r="AQ1247" i="5"/>
  <c r="AQ1246" i="5"/>
  <c r="AQ1245" i="5"/>
  <c r="AQ1244" i="5"/>
  <c r="AQ1243" i="5"/>
  <c r="AQ1242" i="5"/>
  <c r="AQ1241" i="5"/>
  <c r="AQ1240" i="5"/>
  <c r="AQ1239" i="5"/>
  <c r="AQ1238" i="5"/>
  <c r="AQ1237" i="5"/>
  <c r="AQ1236" i="5"/>
  <c r="AQ1235" i="5"/>
  <c r="AQ1234" i="5"/>
  <c r="AQ1233" i="5"/>
  <c r="AQ1232" i="5"/>
  <c r="AQ1231" i="5"/>
  <c r="AQ1230" i="5"/>
  <c r="AQ1229" i="5"/>
  <c r="AQ1228" i="5"/>
  <c r="AQ1227" i="5"/>
  <c r="AQ1226" i="5"/>
  <c r="AQ1225" i="5"/>
  <c r="AQ1224" i="5"/>
  <c r="AQ1223" i="5"/>
  <c r="AQ1222" i="5"/>
  <c r="AQ1221" i="5"/>
  <c r="AQ1220" i="5"/>
  <c r="AQ1219" i="5"/>
  <c r="AQ1218" i="5"/>
  <c r="AQ1217" i="5"/>
  <c r="AQ1216" i="5"/>
  <c r="AQ1215" i="5"/>
  <c r="AQ1214" i="5"/>
  <c r="AQ1213" i="5"/>
  <c r="AQ1212" i="5"/>
  <c r="AQ1211" i="5"/>
  <c r="AQ1210" i="5"/>
  <c r="AQ1209" i="5"/>
  <c r="AQ1208" i="5"/>
  <c r="AQ1207" i="5"/>
  <c r="AQ1206" i="5"/>
  <c r="AQ1205" i="5"/>
  <c r="AQ1204" i="5"/>
  <c r="AQ1203" i="5"/>
  <c r="AQ1202" i="5"/>
  <c r="AQ1201" i="5"/>
  <c r="AQ1200" i="5"/>
  <c r="AQ1199" i="5"/>
  <c r="AQ1198" i="5"/>
  <c r="AQ1197" i="5"/>
  <c r="AQ1196" i="5"/>
  <c r="AQ1195" i="5"/>
  <c r="AQ1194" i="5"/>
  <c r="AQ1193" i="5"/>
  <c r="AQ1192" i="5"/>
  <c r="AQ1191" i="5"/>
  <c r="AQ1190" i="5"/>
  <c r="AQ1189" i="5"/>
  <c r="AQ1188" i="5"/>
  <c r="AQ1187" i="5"/>
  <c r="AQ1186" i="5"/>
  <c r="AQ1185" i="5"/>
  <c r="AQ1184" i="5"/>
  <c r="AQ1183" i="5"/>
  <c r="AQ1182" i="5"/>
  <c r="AQ1181" i="5"/>
  <c r="AQ1180" i="5"/>
  <c r="AQ1179" i="5"/>
  <c r="AQ1178" i="5"/>
  <c r="AQ1177" i="5"/>
  <c r="AQ1176" i="5"/>
  <c r="AQ1175" i="5"/>
  <c r="AQ1174" i="5"/>
  <c r="AQ1173" i="5"/>
  <c r="AQ1172" i="5"/>
  <c r="AQ1171" i="5"/>
  <c r="AQ1170" i="5"/>
  <c r="AQ1169" i="5"/>
  <c r="AQ1168" i="5"/>
  <c r="AQ1167" i="5"/>
  <c r="AQ1166" i="5"/>
  <c r="AQ1165" i="5"/>
  <c r="AQ1164" i="5"/>
  <c r="AQ1163" i="5"/>
  <c r="AQ1162" i="5"/>
  <c r="AQ1161" i="5"/>
  <c r="AQ1160" i="5"/>
  <c r="AQ1159" i="5"/>
  <c r="AQ1158" i="5"/>
  <c r="AQ1157" i="5"/>
  <c r="AQ1156" i="5"/>
  <c r="AQ1155" i="5"/>
  <c r="AQ1154" i="5"/>
  <c r="AQ1153" i="5"/>
  <c r="AQ1152" i="5"/>
  <c r="AQ1151" i="5"/>
  <c r="AP1263" i="5"/>
  <c r="AP1255" i="5"/>
  <c r="AP1247" i="5"/>
  <c r="AP1239" i="5"/>
  <c r="AP1231" i="5"/>
  <c r="AP1223" i="5"/>
  <c r="AP1215" i="5"/>
  <c r="AP1207" i="5"/>
  <c r="AP1199" i="5"/>
  <c r="AP1191" i="5"/>
  <c r="AP1183" i="5"/>
  <c r="AP1175" i="5"/>
  <c r="AP1167" i="5"/>
  <c r="AP1159" i="5"/>
  <c r="AO1270" i="5"/>
  <c r="AP1270" i="5" s="1"/>
  <c r="AO1269" i="5"/>
  <c r="AP1269" i="5" s="1"/>
  <c r="AO1268" i="5"/>
  <c r="AP1268" i="5" s="1"/>
  <c r="AO1267" i="5"/>
  <c r="AP1267" i="5" s="1"/>
  <c r="AO1266" i="5"/>
  <c r="AP1266" i="5" s="1"/>
  <c r="AO1265" i="5"/>
  <c r="AP1265" i="5" s="1"/>
  <c r="AO1264" i="5"/>
  <c r="AP1264" i="5" s="1"/>
  <c r="AO1263" i="5"/>
  <c r="AO1262" i="5"/>
  <c r="AP1262" i="5" s="1"/>
  <c r="AO1261" i="5"/>
  <c r="AP1261" i="5" s="1"/>
  <c r="AO1260" i="5"/>
  <c r="AP1260" i="5" s="1"/>
  <c r="AO1259" i="5"/>
  <c r="AP1259" i="5" s="1"/>
  <c r="AO1258" i="5"/>
  <c r="AP1258" i="5" s="1"/>
  <c r="AO1257" i="5"/>
  <c r="AP1257" i="5" s="1"/>
  <c r="AO1256" i="5"/>
  <c r="AP1256" i="5" s="1"/>
  <c r="AO1255" i="5"/>
  <c r="AO1254" i="5"/>
  <c r="AP1254" i="5" s="1"/>
  <c r="AO1253" i="5"/>
  <c r="AP1253" i="5" s="1"/>
  <c r="AO1252" i="5"/>
  <c r="AP1252" i="5" s="1"/>
  <c r="AO1251" i="5"/>
  <c r="AP1251" i="5" s="1"/>
  <c r="AO1250" i="5"/>
  <c r="AP1250" i="5" s="1"/>
  <c r="AO1249" i="5"/>
  <c r="AP1249" i="5" s="1"/>
  <c r="AO1248" i="5"/>
  <c r="AP1248" i="5" s="1"/>
  <c r="AO1247" i="5"/>
  <c r="AO1246" i="5"/>
  <c r="AP1246" i="5" s="1"/>
  <c r="AO1245" i="5"/>
  <c r="AP1245" i="5" s="1"/>
  <c r="AO1244" i="5"/>
  <c r="AP1244" i="5" s="1"/>
  <c r="AO1243" i="5"/>
  <c r="AP1243" i="5" s="1"/>
  <c r="AO1242" i="5"/>
  <c r="AP1242" i="5" s="1"/>
  <c r="AO1241" i="5"/>
  <c r="AP1241" i="5" s="1"/>
  <c r="AO1240" i="5"/>
  <c r="AP1240" i="5" s="1"/>
  <c r="AO1239" i="5"/>
  <c r="AO1238" i="5"/>
  <c r="AP1238" i="5" s="1"/>
  <c r="AO1237" i="5"/>
  <c r="AP1237" i="5" s="1"/>
  <c r="AO1236" i="5"/>
  <c r="AP1236" i="5" s="1"/>
  <c r="AO1235" i="5"/>
  <c r="AP1235" i="5" s="1"/>
  <c r="AO1234" i="5"/>
  <c r="AP1234" i="5" s="1"/>
  <c r="AO1233" i="5"/>
  <c r="AP1233" i="5" s="1"/>
  <c r="AO1232" i="5"/>
  <c r="AP1232" i="5" s="1"/>
  <c r="AO1231" i="5"/>
  <c r="AO1230" i="5"/>
  <c r="AP1230" i="5" s="1"/>
  <c r="AO1229" i="5"/>
  <c r="AP1229" i="5" s="1"/>
  <c r="AO1228" i="5"/>
  <c r="AP1228" i="5" s="1"/>
  <c r="AO1227" i="5"/>
  <c r="AP1227" i="5" s="1"/>
  <c r="AO1226" i="5"/>
  <c r="AP1226" i="5" s="1"/>
  <c r="AO1225" i="5"/>
  <c r="AP1225" i="5" s="1"/>
  <c r="AO1224" i="5"/>
  <c r="AP1224" i="5" s="1"/>
  <c r="AO1223" i="5"/>
  <c r="AO1222" i="5"/>
  <c r="AP1222" i="5" s="1"/>
  <c r="AO1221" i="5"/>
  <c r="AP1221" i="5" s="1"/>
  <c r="AO1220" i="5"/>
  <c r="AP1220" i="5" s="1"/>
  <c r="AO1219" i="5"/>
  <c r="AP1219" i="5" s="1"/>
  <c r="AO1218" i="5"/>
  <c r="AP1218" i="5" s="1"/>
  <c r="AO1217" i="5"/>
  <c r="AP1217" i="5" s="1"/>
  <c r="AO1216" i="5"/>
  <c r="AP1216" i="5" s="1"/>
  <c r="AO1215" i="5"/>
  <c r="AO1214" i="5"/>
  <c r="AP1214" i="5" s="1"/>
  <c r="AO1213" i="5"/>
  <c r="AP1213" i="5" s="1"/>
  <c r="AO1212" i="5"/>
  <c r="AP1212" i="5" s="1"/>
  <c r="AO1211" i="5"/>
  <c r="AP1211" i="5" s="1"/>
  <c r="AO1210" i="5"/>
  <c r="AP1210" i="5" s="1"/>
  <c r="AO1209" i="5"/>
  <c r="AP1209" i="5" s="1"/>
  <c r="AO1208" i="5"/>
  <c r="AP1208" i="5" s="1"/>
  <c r="AO1207" i="5"/>
  <c r="AO1206" i="5"/>
  <c r="AP1206" i="5" s="1"/>
  <c r="AO1205" i="5"/>
  <c r="AP1205" i="5" s="1"/>
  <c r="AO1204" i="5"/>
  <c r="AP1204" i="5" s="1"/>
  <c r="AO1203" i="5"/>
  <c r="AP1203" i="5" s="1"/>
  <c r="AO1202" i="5"/>
  <c r="AP1202" i="5" s="1"/>
  <c r="AO1201" i="5"/>
  <c r="AP1201" i="5" s="1"/>
  <c r="AO1200" i="5"/>
  <c r="AP1200" i="5" s="1"/>
  <c r="AO1199" i="5"/>
  <c r="AO1198" i="5"/>
  <c r="AP1198" i="5" s="1"/>
  <c r="AO1197" i="5"/>
  <c r="AP1197" i="5" s="1"/>
  <c r="AO1196" i="5"/>
  <c r="AP1196" i="5" s="1"/>
  <c r="AO1195" i="5"/>
  <c r="AP1195" i="5" s="1"/>
  <c r="AO1194" i="5"/>
  <c r="AP1194" i="5" s="1"/>
  <c r="AO1193" i="5"/>
  <c r="AP1193" i="5" s="1"/>
  <c r="AO1192" i="5"/>
  <c r="AP1192" i="5" s="1"/>
  <c r="AO1191" i="5"/>
  <c r="AO1190" i="5"/>
  <c r="AP1190" i="5" s="1"/>
  <c r="AO1189" i="5"/>
  <c r="AP1189" i="5" s="1"/>
  <c r="AO1188" i="5"/>
  <c r="AP1188" i="5" s="1"/>
  <c r="AO1187" i="5"/>
  <c r="AP1187" i="5" s="1"/>
  <c r="AO1186" i="5"/>
  <c r="AP1186" i="5" s="1"/>
  <c r="AO1185" i="5"/>
  <c r="AP1185" i="5" s="1"/>
  <c r="AO1184" i="5"/>
  <c r="AP1184" i="5" s="1"/>
  <c r="AO1183" i="5"/>
  <c r="AO1182" i="5"/>
  <c r="AP1182" i="5" s="1"/>
  <c r="AO1181" i="5"/>
  <c r="AP1181" i="5" s="1"/>
  <c r="AO1180" i="5"/>
  <c r="AP1180" i="5" s="1"/>
  <c r="AO1179" i="5"/>
  <c r="AP1179" i="5" s="1"/>
  <c r="AO1178" i="5"/>
  <c r="AP1178" i="5" s="1"/>
  <c r="AO1177" i="5"/>
  <c r="AP1177" i="5" s="1"/>
  <c r="AO1176" i="5"/>
  <c r="AP1176" i="5" s="1"/>
  <c r="AO1175" i="5"/>
  <c r="AO1174" i="5"/>
  <c r="AP1174" i="5" s="1"/>
  <c r="AO1173" i="5"/>
  <c r="AP1173" i="5" s="1"/>
  <c r="AO1172" i="5"/>
  <c r="AP1172" i="5" s="1"/>
  <c r="AO1171" i="5"/>
  <c r="AP1171" i="5" s="1"/>
  <c r="AO1170" i="5"/>
  <c r="AP1170" i="5" s="1"/>
  <c r="AO1169" i="5"/>
  <c r="AP1169" i="5" s="1"/>
  <c r="AO1168" i="5"/>
  <c r="AP1168" i="5" s="1"/>
  <c r="AO1167" i="5"/>
  <c r="AO1166" i="5"/>
  <c r="AP1166" i="5" s="1"/>
  <c r="AO1165" i="5"/>
  <c r="AP1165" i="5" s="1"/>
  <c r="AO1164" i="5"/>
  <c r="AP1164" i="5" s="1"/>
  <c r="AO1163" i="5"/>
  <c r="AP1163" i="5" s="1"/>
  <c r="AO1162" i="5"/>
  <c r="AP1162" i="5" s="1"/>
  <c r="AO1161" i="5"/>
  <c r="AP1161" i="5" s="1"/>
  <c r="AO1160" i="5"/>
  <c r="AP1160" i="5" s="1"/>
  <c r="AO1159" i="5"/>
  <c r="AO1158" i="5"/>
  <c r="AP1158" i="5" s="1"/>
  <c r="AO1157" i="5"/>
  <c r="AO1156" i="5"/>
  <c r="AO1155" i="5"/>
  <c r="AO1154" i="5"/>
  <c r="AO1153" i="5"/>
  <c r="AO1152" i="5"/>
  <c r="AO1151" i="5"/>
  <c r="AN1270" i="5"/>
  <c r="AM1270" i="5"/>
  <c r="AL1270" i="5"/>
  <c r="AK1270" i="5"/>
  <c r="AN1269" i="5"/>
  <c r="AM1269" i="5"/>
  <c r="AL1269" i="5"/>
  <c r="AK1269" i="5"/>
  <c r="AN1268" i="5"/>
  <c r="AM1268" i="5"/>
  <c r="AL1268" i="5"/>
  <c r="AK1268" i="5"/>
  <c r="AN1267" i="5"/>
  <c r="AM1267" i="5"/>
  <c r="AL1267" i="5"/>
  <c r="AK1267" i="5"/>
  <c r="AN1266" i="5"/>
  <c r="AM1266" i="5"/>
  <c r="AL1266" i="5"/>
  <c r="AK1266" i="5"/>
  <c r="AN1265" i="5"/>
  <c r="AM1265" i="5"/>
  <c r="AL1265" i="5"/>
  <c r="AK1265" i="5"/>
  <c r="AN1264" i="5"/>
  <c r="AM1264" i="5"/>
  <c r="AL1264" i="5"/>
  <c r="AK1264" i="5"/>
  <c r="AN1263" i="5"/>
  <c r="AM1263" i="5"/>
  <c r="AL1263" i="5"/>
  <c r="AK1263" i="5"/>
  <c r="AN1262" i="5"/>
  <c r="AM1262" i="5"/>
  <c r="AL1262" i="5"/>
  <c r="AK1262" i="5"/>
  <c r="AN1261" i="5"/>
  <c r="AM1261" i="5"/>
  <c r="AL1261" i="5"/>
  <c r="AK1261" i="5"/>
  <c r="AN1260" i="5"/>
  <c r="AM1260" i="5"/>
  <c r="AL1260" i="5"/>
  <c r="AK1260" i="5"/>
  <c r="AN1259" i="5"/>
  <c r="AM1259" i="5"/>
  <c r="AL1259" i="5"/>
  <c r="AK1259" i="5"/>
  <c r="AN1258" i="5"/>
  <c r="AM1258" i="5"/>
  <c r="AL1258" i="5"/>
  <c r="AK1258" i="5"/>
  <c r="AN1257" i="5"/>
  <c r="AM1257" i="5"/>
  <c r="AL1257" i="5"/>
  <c r="AK1257" i="5"/>
  <c r="AN1256" i="5"/>
  <c r="AM1256" i="5"/>
  <c r="AL1256" i="5"/>
  <c r="AK1256" i="5"/>
  <c r="AN1255" i="5"/>
  <c r="AM1255" i="5"/>
  <c r="AL1255" i="5"/>
  <c r="AK1255" i="5"/>
  <c r="AN1254" i="5"/>
  <c r="AM1254" i="5"/>
  <c r="AL1254" i="5"/>
  <c r="AK1254" i="5"/>
  <c r="AN1253" i="5"/>
  <c r="AM1253" i="5"/>
  <c r="AL1253" i="5"/>
  <c r="AK1253" i="5"/>
  <c r="AN1252" i="5"/>
  <c r="AM1252" i="5"/>
  <c r="AL1252" i="5"/>
  <c r="AK1252" i="5"/>
  <c r="AN1251" i="5"/>
  <c r="AM1251" i="5"/>
  <c r="AL1251" i="5"/>
  <c r="AK1251" i="5"/>
  <c r="AN1250" i="5"/>
  <c r="AM1250" i="5"/>
  <c r="AL1250" i="5"/>
  <c r="AK1250" i="5"/>
  <c r="AN1249" i="5"/>
  <c r="AM1249" i="5"/>
  <c r="AL1249" i="5"/>
  <c r="AK1249" i="5"/>
  <c r="AN1248" i="5"/>
  <c r="AM1248" i="5"/>
  <c r="AL1248" i="5"/>
  <c r="AK1248" i="5"/>
  <c r="AN1247" i="5"/>
  <c r="AM1247" i="5"/>
  <c r="AL1247" i="5"/>
  <c r="AK1247" i="5"/>
  <c r="AN1246" i="5"/>
  <c r="AM1246" i="5"/>
  <c r="AL1246" i="5"/>
  <c r="AK1246" i="5"/>
  <c r="AN1245" i="5"/>
  <c r="AM1245" i="5"/>
  <c r="AL1245" i="5"/>
  <c r="AK1245" i="5"/>
  <c r="AN1244" i="5"/>
  <c r="AM1244" i="5"/>
  <c r="AL1244" i="5"/>
  <c r="AK1244" i="5"/>
  <c r="AN1243" i="5"/>
  <c r="AM1243" i="5"/>
  <c r="AL1243" i="5"/>
  <c r="AK1243" i="5"/>
  <c r="AN1242" i="5"/>
  <c r="AM1242" i="5"/>
  <c r="AL1242" i="5"/>
  <c r="AK1242" i="5"/>
  <c r="AN1241" i="5"/>
  <c r="AM1241" i="5"/>
  <c r="AL1241" i="5"/>
  <c r="AK1241" i="5"/>
  <c r="AN1240" i="5"/>
  <c r="AM1240" i="5"/>
  <c r="AL1240" i="5"/>
  <c r="AK1240" i="5"/>
  <c r="AN1239" i="5"/>
  <c r="AM1239" i="5"/>
  <c r="AL1239" i="5"/>
  <c r="AK1239" i="5"/>
  <c r="AN1238" i="5"/>
  <c r="AM1238" i="5"/>
  <c r="AL1238" i="5"/>
  <c r="AK1238" i="5"/>
  <c r="AN1237" i="5"/>
  <c r="AM1237" i="5"/>
  <c r="AL1237" i="5"/>
  <c r="AK1237" i="5"/>
  <c r="AN1236" i="5"/>
  <c r="AM1236" i="5"/>
  <c r="AL1236" i="5"/>
  <c r="AK1236" i="5"/>
  <c r="AN1235" i="5"/>
  <c r="AM1235" i="5"/>
  <c r="AL1235" i="5"/>
  <c r="AK1235" i="5"/>
  <c r="AN1234" i="5"/>
  <c r="AM1234" i="5"/>
  <c r="AL1234" i="5"/>
  <c r="AK1234" i="5"/>
  <c r="AN1233" i="5"/>
  <c r="AM1233" i="5"/>
  <c r="AL1233" i="5"/>
  <c r="AK1233" i="5"/>
  <c r="AN1232" i="5"/>
  <c r="AM1232" i="5"/>
  <c r="AL1232" i="5"/>
  <c r="AK1232" i="5"/>
  <c r="AN1231" i="5"/>
  <c r="AM1231" i="5"/>
  <c r="AL1231" i="5"/>
  <c r="AK1231" i="5"/>
  <c r="AN1230" i="5"/>
  <c r="AM1230" i="5"/>
  <c r="AL1230" i="5"/>
  <c r="AK1230" i="5"/>
  <c r="AN1229" i="5"/>
  <c r="AM1229" i="5"/>
  <c r="AL1229" i="5"/>
  <c r="AK1229" i="5"/>
  <c r="AN1228" i="5"/>
  <c r="AM1228" i="5"/>
  <c r="AL1228" i="5"/>
  <c r="AK1228" i="5"/>
  <c r="AN1227" i="5"/>
  <c r="AM1227" i="5"/>
  <c r="AL1227" i="5"/>
  <c r="AK1227" i="5"/>
  <c r="AN1226" i="5"/>
  <c r="AM1226" i="5"/>
  <c r="AL1226" i="5"/>
  <c r="AK1226" i="5"/>
  <c r="AN1225" i="5"/>
  <c r="AM1225" i="5"/>
  <c r="AL1225" i="5"/>
  <c r="AK1225" i="5"/>
  <c r="AN1224" i="5"/>
  <c r="AM1224" i="5"/>
  <c r="AL1224" i="5"/>
  <c r="AK1224" i="5"/>
  <c r="AN1223" i="5"/>
  <c r="AM1223" i="5"/>
  <c r="AL1223" i="5"/>
  <c r="AK1223" i="5"/>
  <c r="AN1222" i="5"/>
  <c r="AM1222" i="5"/>
  <c r="AL1222" i="5"/>
  <c r="AK1222" i="5"/>
  <c r="AN1221" i="5"/>
  <c r="AM1221" i="5"/>
  <c r="AL1221" i="5"/>
  <c r="AK1221" i="5"/>
  <c r="AN1220" i="5"/>
  <c r="AM1220" i="5"/>
  <c r="AL1220" i="5"/>
  <c r="AK1220" i="5"/>
  <c r="AN1219" i="5"/>
  <c r="AM1219" i="5"/>
  <c r="AL1219" i="5"/>
  <c r="AK1219" i="5"/>
  <c r="AN1218" i="5"/>
  <c r="AM1218" i="5"/>
  <c r="AL1218" i="5"/>
  <c r="AK1218" i="5"/>
  <c r="AN1217" i="5"/>
  <c r="AM1217" i="5"/>
  <c r="AL1217" i="5"/>
  <c r="AK1217" i="5"/>
  <c r="AN1216" i="5"/>
  <c r="AM1216" i="5"/>
  <c r="AL1216" i="5"/>
  <c r="AK1216" i="5"/>
  <c r="AN1215" i="5"/>
  <c r="AM1215" i="5"/>
  <c r="AL1215" i="5"/>
  <c r="AK1215" i="5"/>
  <c r="AN1214" i="5"/>
  <c r="AM1214" i="5"/>
  <c r="AL1214" i="5"/>
  <c r="AK1214" i="5"/>
  <c r="AN1213" i="5"/>
  <c r="AM1213" i="5"/>
  <c r="AL1213" i="5"/>
  <c r="AK1213" i="5"/>
  <c r="AN1212" i="5"/>
  <c r="AM1212" i="5"/>
  <c r="AL1212" i="5"/>
  <c r="AK1212" i="5"/>
  <c r="AN1211" i="5"/>
  <c r="AM1211" i="5"/>
  <c r="AL1211" i="5"/>
  <c r="AK1211" i="5"/>
  <c r="AN1210" i="5"/>
  <c r="AM1210" i="5"/>
  <c r="AL1210" i="5"/>
  <c r="AK1210" i="5"/>
  <c r="AN1209" i="5"/>
  <c r="AM1209" i="5"/>
  <c r="AL1209" i="5"/>
  <c r="AK1209" i="5"/>
  <c r="AN1208" i="5"/>
  <c r="AM1208" i="5"/>
  <c r="AL1208" i="5"/>
  <c r="AK1208" i="5"/>
  <c r="AN1207" i="5"/>
  <c r="AM1207" i="5"/>
  <c r="AL1207" i="5"/>
  <c r="AK1207" i="5"/>
  <c r="AN1206" i="5"/>
  <c r="AM1206" i="5"/>
  <c r="AL1206" i="5"/>
  <c r="AK1206" i="5"/>
  <c r="AN1205" i="5"/>
  <c r="AM1205" i="5"/>
  <c r="AL1205" i="5"/>
  <c r="AK1205" i="5"/>
  <c r="AN1204" i="5"/>
  <c r="AM1204" i="5"/>
  <c r="AL1204" i="5"/>
  <c r="AK1204" i="5"/>
  <c r="AN1203" i="5"/>
  <c r="AM1203" i="5"/>
  <c r="AL1203" i="5"/>
  <c r="AK1203" i="5"/>
  <c r="AN1202" i="5"/>
  <c r="AM1202" i="5"/>
  <c r="AL1202" i="5"/>
  <c r="AK1202" i="5"/>
  <c r="AN1201" i="5"/>
  <c r="AM1201" i="5"/>
  <c r="AL1201" i="5"/>
  <c r="AK1201" i="5"/>
  <c r="AN1200" i="5"/>
  <c r="AM1200" i="5"/>
  <c r="AL1200" i="5"/>
  <c r="AK1200" i="5"/>
  <c r="AN1199" i="5"/>
  <c r="AM1199" i="5"/>
  <c r="AL1199" i="5"/>
  <c r="AK1199" i="5"/>
  <c r="AN1198" i="5"/>
  <c r="AM1198" i="5"/>
  <c r="AL1198" i="5"/>
  <c r="AK1198" i="5"/>
  <c r="AN1197" i="5"/>
  <c r="AM1197" i="5"/>
  <c r="AL1197" i="5"/>
  <c r="AK1197" i="5"/>
  <c r="AN1196" i="5"/>
  <c r="AM1196" i="5"/>
  <c r="AL1196" i="5"/>
  <c r="AK1196" i="5"/>
  <c r="AN1195" i="5"/>
  <c r="AM1195" i="5"/>
  <c r="AL1195" i="5"/>
  <c r="AK1195" i="5"/>
  <c r="AN1194" i="5"/>
  <c r="AM1194" i="5"/>
  <c r="AL1194" i="5"/>
  <c r="AK1194" i="5"/>
  <c r="AN1193" i="5"/>
  <c r="AM1193" i="5"/>
  <c r="AL1193" i="5"/>
  <c r="AK1193" i="5"/>
  <c r="AN1192" i="5"/>
  <c r="AM1192" i="5"/>
  <c r="AL1192" i="5"/>
  <c r="AK1192" i="5"/>
  <c r="AN1191" i="5"/>
  <c r="AM1191" i="5"/>
  <c r="AL1191" i="5"/>
  <c r="AK1191" i="5"/>
  <c r="AN1190" i="5"/>
  <c r="AM1190" i="5"/>
  <c r="AL1190" i="5"/>
  <c r="AK1190" i="5"/>
  <c r="AN1189" i="5"/>
  <c r="AM1189" i="5"/>
  <c r="AL1189" i="5"/>
  <c r="AK1189" i="5"/>
  <c r="AN1188" i="5"/>
  <c r="AM1188" i="5"/>
  <c r="AL1188" i="5"/>
  <c r="AK1188" i="5"/>
  <c r="AN1187" i="5"/>
  <c r="AM1187" i="5"/>
  <c r="AL1187" i="5"/>
  <c r="AK1187" i="5"/>
  <c r="AN1186" i="5"/>
  <c r="AM1186" i="5"/>
  <c r="AL1186" i="5"/>
  <c r="AK1186" i="5"/>
  <c r="AN1185" i="5"/>
  <c r="AM1185" i="5"/>
  <c r="AL1185" i="5"/>
  <c r="AK1185" i="5"/>
  <c r="AN1184" i="5"/>
  <c r="AM1184" i="5"/>
  <c r="AL1184" i="5"/>
  <c r="AK1184" i="5"/>
  <c r="AN1183" i="5"/>
  <c r="AM1183" i="5"/>
  <c r="AL1183" i="5"/>
  <c r="AK1183" i="5"/>
  <c r="AN1182" i="5"/>
  <c r="AM1182" i="5"/>
  <c r="AL1182" i="5"/>
  <c r="AK1182" i="5"/>
  <c r="AN1181" i="5"/>
  <c r="AM1181" i="5"/>
  <c r="AL1181" i="5"/>
  <c r="AK1181" i="5"/>
  <c r="AN1180" i="5"/>
  <c r="AM1180" i="5"/>
  <c r="AL1180" i="5"/>
  <c r="AK1180" i="5"/>
  <c r="AN1179" i="5"/>
  <c r="AM1179" i="5"/>
  <c r="AL1179" i="5"/>
  <c r="AK1179" i="5"/>
  <c r="AN1178" i="5"/>
  <c r="AM1178" i="5"/>
  <c r="AL1178" i="5"/>
  <c r="AK1178" i="5"/>
  <c r="AN1177" i="5"/>
  <c r="AM1177" i="5"/>
  <c r="AL1177" i="5"/>
  <c r="AK1177" i="5"/>
  <c r="AN1176" i="5"/>
  <c r="AM1176" i="5"/>
  <c r="AL1176" i="5"/>
  <c r="AK1176" i="5"/>
  <c r="AN1175" i="5"/>
  <c r="AM1175" i="5"/>
  <c r="AL1175" i="5"/>
  <c r="AK1175" i="5"/>
  <c r="AN1174" i="5"/>
  <c r="AM1174" i="5"/>
  <c r="AL1174" i="5"/>
  <c r="AK1174" i="5"/>
  <c r="AN1173" i="5"/>
  <c r="AM1173" i="5"/>
  <c r="AL1173" i="5"/>
  <c r="AK1173" i="5"/>
  <c r="AN1172" i="5"/>
  <c r="AM1172" i="5"/>
  <c r="AL1172" i="5"/>
  <c r="AK1172" i="5"/>
  <c r="AN1171" i="5"/>
  <c r="AM1171" i="5"/>
  <c r="AL1171" i="5"/>
  <c r="AK1171" i="5"/>
  <c r="AN1170" i="5"/>
  <c r="AM1170" i="5"/>
  <c r="AL1170" i="5"/>
  <c r="AK1170" i="5"/>
  <c r="AN1169" i="5"/>
  <c r="AM1169" i="5"/>
  <c r="AL1169" i="5"/>
  <c r="AK1169" i="5"/>
  <c r="AN1168" i="5"/>
  <c r="AM1168" i="5"/>
  <c r="AL1168" i="5"/>
  <c r="AK1168" i="5"/>
  <c r="AN1167" i="5"/>
  <c r="AM1167" i="5"/>
  <c r="AL1167" i="5"/>
  <c r="AK1167" i="5"/>
  <c r="AN1166" i="5"/>
  <c r="AM1166" i="5"/>
  <c r="AL1166" i="5"/>
  <c r="AK1166" i="5"/>
  <c r="AN1165" i="5"/>
  <c r="AM1165" i="5"/>
  <c r="AL1165" i="5"/>
  <c r="AK1165" i="5"/>
  <c r="AN1164" i="5"/>
  <c r="AM1164" i="5"/>
  <c r="AL1164" i="5"/>
  <c r="AK1164" i="5"/>
  <c r="AN1163" i="5"/>
  <c r="AM1163" i="5"/>
  <c r="AL1163" i="5"/>
  <c r="AK1163" i="5"/>
  <c r="AN1162" i="5"/>
  <c r="AM1162" i="5"/>
  <c r="AL1162" i="5"/>
  <c r="AK1162" i="5"/>
  <c r="AN1161" i="5"/>
  <c r="AM1161" i="5"/>
  <c r="AL1161" i="5"/>
  <c r="AK1161" i="5"/>
  <c r="AN1160" i="5"/>
  <c r="AM1160" i="5"/>
  <c r="AL1160" i="5"/>
  <c r="AK1160" i="5"/>
  <c r="AN1159" i="5"/>
  <c r="AM1159" i="5"/>
  <c r="AL1159" i="5"/>
  <c r="AK1159" i="5"/>
  <c r="AN1158" i="5"/>
  <c r="AM1158" i="5"/>
  <c r="AL1158" i="5"/>
  <c r="AK1158" i="5"/>
  <c r="AN1157" i="5"/>
  <c r="AM1157" i="5"/>
  <c r="AL1157" i="5"/>
  <c r="AK1157" i="5"/>
  <c r="AN1156" i="5"/>
  <c r="AM1156" i="5"/>
  <c r="AL1156" i="5"/>
  <c r="AK1156" i="5"/>
  <c r="AN1155" i="5"/>
  <c r="AM1155" i="5"/>
  <c r="AL1155" i="5"/>
  <c r="AK1155" i="5"/>
  <c r="AN1154" i="5"/>
  <c r="AM1154" i="5"/>
  <c r="AL1154" i="5"/>
  <c r="AK1154" i="5"/>
  <c r="AN1153" i="5"/>
  <c r="AM1153" i="5"/>
  <c r="AL1153" i="5"/>
  <c r="AK1153" i="5"/>
  <c r="AN1152" i="5"/>
  <c r="AM1152" i="5"/>
  <c r="AL1152" i="5"/>
  <c r="AK1152" i="5"/>
  <c r="AN1151" i="5"/>
  <c r="AM1151" i="5"/>
  <c r="AM1271" i="5" s="1"/>
  <c r="AL1151" i="5"/>
  <c r="AL1271" i="5" s="1"/>
  <c r="AK1151" i="5"/>
  <c r="AH1270" i="5"/>
  <c r="AG1270" i="5"/>
  <c r="AH1269" i="5"/>
  <c r="AG1269" i="5"/>
  <c r="AH1268" i="5"/>
  <c r="AG1268" i="5"/>
  <c r="AH1267" i="5"/>
  <c r="AG1267" i="5"/>
  <c r="AH1266" i="5"/>
  <c r="AG1266" i="5"/>
  <c r="AH1265" i="5"/>
  <c r="AG1265" i="5"/>
  <c r="AH1264" i="5"/>
  <c r="AG1264" i="5"/>
  <c r="AH1263" i="5"/>
  <c r="AG1263" i="5"/>
  <c r="AH1262" i="5"/>
  <c r="AG1262" i="5"/>
  <c r="AH1261" i="5"/>
  <c r="AG1261" i="5"/>
  <c r="AH1260" i="5"/>
  <c r="AG1260" i="5"/>
  <c r="AH1259" i="5"/>
  <c r="AG1259" i="5"/>
  <c r="AH1258" i="5"/>
  <c r="AG1258" i="5"/>
  <c r="AH1257" i="5"/>
  <c r="AG1257" i="5"/>
  <c r="AH1256" i="5"/>
  <c r="AG1256" i="5"/>
  <c r="AH1255" i="5"/>
  <c r="AG1255" i="5"/>
  <c r="AH1254" i="5"/>
  <c r="AG1254" i="5"/>
  <c r="AH1253" i="5"/>
  <c r="AG1253" i="5"/>
  <c r="AH1252" i="5"/>
  <c r="AG1252" i="5"/>
  <c r="AH1251" i="5"/>
  <c r="AG1251" i="5"/>
  <c r="AH1250" i="5"/>
  <c r="AG1250" i="5"/>
  <c r="AH1249" i="5"/>
  <c r="AG1249" i="5"/>
  <c r="AH1248" i="5"/>
  <c r="AG1248" i="5"/>
  <c r="AH1247" i="5"/>
  <c r="AG1247" i="5"/>
  <c r="AH1246" i="5"/>
  <c r="AG1246" i="5"/>
  <c r="AH1245" i="5"/>
  <c r="AG1245" i="5"/>
  <c r="AH1244" i="5"/>
  <c r="AG1244" i="5"/>
  <c r="AH1243" i="5"/>
  <c r="AG1243" i="5"/>
  <c r="AH1242" i="5"/>
  <c r="AG1242" i="5"/>
  <c r="AH1241" i="5"/>
  <c r="AG1241" i="5"/>
  <c r="AH1240" i="5"/>
  <c r="AG1240" i="5"/>
  <c r="AH1239" i="5"/>
  <c r="AG1239" i="5"/>
  <c r="AH1238" i="5"/>
  <c r="AG1238" i="5"/>
  <c r="AH1237" i="5"/>
  <c r="AG1237" i="5"/>
  <c r="AH1236" i="5"/>
  <c r="AG1236" i="5"/>
  <c r="AH1235" i="5"/>
  <c r="AG1235" i="5"/>
  <c r="AH1234" i="5"/>
  <c r="AG1234" i="5"/>
  <c r="AH1233" i="5"/>
  <c r="AG1233" i="5"/>
  <c r="AH1232" i="5"/>
  <c r="AG1232" i="5"/>
  <c r="AH1231" i="5"/>
  <c r="AG1231" i="5"/>
  <c r="AH1230" i="5"/>
  <c r="AG1230" i="5"/>
  <c r="AH1229" i="5"/>
  <c r="AG1229" i="5"/>
  <c r="AH1228" i="5"/>
  <c r="AG1228" i="5"/>
  <c r="AH1227" i="5"/>
  <c r="AG1227" i="5"/>
  <c r="AH1226" i="5"/>
  <c r="AG1226" i="5"/>
  <c r="AH1225" i="5"/>
  <c r="AG1225" i="5"/>
  <c r="AH1224" i="5"/>
  <c r="AG1224" i="5"/>
  <c r="AH1223" i="5"/>
  <c r="AG1223" i="5"/>
  <c r="AH1222" i="5"/>
  <c r="AG1222" i="5"/>
  <c r="AH1221" i="5"/>
  <c r="AG1221" i="5"/>
  <c r="AH1220" i="5"/>
  <c r="AG1220" i="5"/>
  <c r="AH1219" i="5"/>
  <c r="AG1219" i="5"/>
  <c r="AH1218" i="5"/>
  <c r="AG1218" i="5"/>
  <c r="AH1217" i="5"/>
  <c r="AG1217" i="5"/>
  <c r="AH1216" i="5"/>
  <c r="AG1216" i="5"/>
  <c r="AH1215" i="5"/>
  <c r="AG1215" i="5"/>
  <c r="AH1214" i="5"/>
  <c r="AG1214" i="5"/>
  <c r="AH1213" i="5"/>
  <c r="AG1213" i="5"/>
  <c r="AH1212" i="5"/>
  <c r="AG1212" i="5"/>
  <c r="AH1211" i="5"/>
  <c r="AG1211" i="5"/>
  <c r="AH1210" i="5"/>
  <c r="AG1210" i="5"/>
  <c r="AH1209" i="5"/>
  <c r="AG1209" i="5"/>
  <c r="AH1208" i="5"/>
  <c r="AG1208" i="5"/>
  <c r="AH1207" i="5"/>
  <c r="AG1207" i="5"/>
  <c r="AH1206" i="5"/>
  <c r="AG1206" i="5"/>
  <c r="AH1205" i="5"/>
  <c r="AG1205" i="5"/>
  <c r="AH1204" i="5"/>
  <c r="AG1204" i="5"/>
  <c r="AH1203" i="5"/>
  <c r="AG1203" i="5"/>
  <c r="AH1202" i="5"/>
  <c r="AG1202" i="5"/>
  <c r="AH1201" i="5"/>
  <c r="AG1201" i="5"/>
  <c r="AH1200" i="5"/>
  <c r="AG1200" i="5"/>
  <c r="AH1199" i="5"/>
  <c r="AG1199" i="5"/>
  <c r="AH1198" i="5"/>
  <c r="AG1198" i="5"/>
  <c r="AH1197" i="5"/>
  <c r="AG1197" i="5"/>
  <c r="AH1196" i="5"/>
  <c r="AG1196" i="5"/>
  <c r="AH1195" i="5"/>
  <c r="AG1195" i="5"/>
  <c r="AH1194" i="5"/>
  <c r="AG1194" i="5"/>
  <c r="AH1193" i="5"/>
  <c r="AG1193" i="5"/>
  <c r="AH1192" i="5"/>
  <c r="AG1192" i="5"/>
  <c r="AH1191" i="5"/>
  <c r="AG1191" i="5"/>
  <c r="AH1190" i="5"/>
  <c r="AG1190" i="5"/>
  <c r="AH1189" i="5"/>
  <c r="AG1189" i="5"/>
  <c r="AH1188" i="5"/>
  <c r="AG1188" i="5"/>
  <c r="AH1187" i="5"/>
  <c r="AG1187" i="5"/>
  <c r="AH1186" i="5"/>
  <c r="AG1186" i="5"/>
  <c r="AH1185" i="5"/>
  <c r="AG1185" i="5"/>
  <c r="AH1184" i="5"/>
  <c r="AG1184" i="5"/>
  <c r="AH1183" i="5"/>
  <c r="AG1183" i="5"/>
  <c r="AH1182" i="5"/>
  <c r="AG1182" i="5"/>
  <c r="AH1181" i="5"/>
  <c r="AG1181" i="5"/>
  <c r="AH1180" i="5"/>
  <c r="AG1180" i="5"/>
  <c r="AH1179" i="5"/>
  <c r="AG1179" i="5"/>
  <c r="AH1178" i="5"/>
  <c r="AG1178" i="5"/>
  <c r="AH1177" i="5"/>
  <c r="AG1177" i="5"/>
  <c r="AH1176" i="5"/>
  <c r="AG1176" i="5"/>
  <c r="AH1175" i="5"/>
  <c r="AG1175" i="5"/>
  <c r="AH1174" i="5"/>
  <c r="AG1174" i="5"/>
  <c r="AH1173" i="5"/>
  <c r="AG1173" i="5"/>
  <c r="AH1172" i="5"/>
  <c r="AG1172" i="5"/>
  <c r="AH1171" i="5"/>
  <c r="AG1171" i="5"/>
  <c r="AH1170" i="5"/>
  <c r="AG1170" i="5"/>
  <c r="AH1169" i="5"/>
  <c r="AG1169" i="5"/>
  <c r="AH1168" i="5"/>
  <c r="AG1168" i="5"/>
  <c r="AH1167" i="5"/>
  <c r="AG1167" i="5"/>
  <c r="AH1166" i="5"/>
  <c r="AG1166" i="5"/>
  <c r="AH1165" i="5"/>
  <c r="AG1165" i="5"/>
  <c r="AH1164" i="5"/>
  <c r="AG1164" i="5"/>
  <c r="AH1163" i="5"/>
  <c r="AG1163" i="5"/>
  <c r="AH1162" i="5"/>
  <c r="AG1162" i="5"/>
  <c r="AH1161" i="5"/>
  <c r="AG1161" i="5"/>
  <c r="AH1160" i="5"/>
  <c r="AG1160" i="5"/>
  <c r="AH1159" i="5"/>
  <c r="AG1159" i="5"/>
  <c r="AH1158" i="5"/>
  <c r="AG1158" i="5"/>
  <c r="AH1157" i="5"/>
  <c r="AG1157" i="5"/>
  <c r="AH1156" i="5"/>
  <c r="AG1156" i="5"/>
  <c r="AH1155" i="5"/>
  <c r="AG1155" i="5"/>
  <c r="AH1154" i="5"/>
  <c r="AG1154" i="5"/>
  <c r="AH1153" i="5"/>
  <c r="AG1153" i="5"/>
  <c r="AH1152" i="5"/>
  <c r="AG1152" i="5"/>
  <c r="D1151" i="5"/>
  <c r="F1151" i="5" s="1"/>
  <c r="AH1151" i="5"/>
  <c r="AG1151" i="5"/>
  <c r="AQ1128" i="5"/>
  <c r="AP1128" i="5"/>
  <c r="AO1128" i="5"/>
  <c r="AL1128" i="5"/>
  <c r="AQ1127" i="5"/>
  <c r="AP1127" i="5"/>
  <c r="AO1127" i="5"/>
  <c r="AL1127" i="5"/>
  <c r="AQ1126" i="5"/>
  <c r="AP1126" i="5"/>
  <c r="AO1126" i="5"/>
  <c r="AL1126" i="5"/>
  <c r="AQ1125" i="5"/>
  <c r="AP1125" i="5"/>
  <c r="AO1125" i="5"/>
  <c r="AL1125" i="5"/>
  <c r="AQ1124" i="5"/>
  <c r="AP1124" i="5"/>
  <c r="AO1124" i="5"/>
  <c r="AL1124" i="5"/>
  <c r="AQ1123" i="5"/>
  <c r="AP1123" i="5"/>
  <c r="AO1123" i="5"/>
  <c r="AL1123" i="5"/>
  <c r="AQ1122" i="5"/>
  <c r="AP1122" i="5"/>
  <c r="AO1122" i="5"/>
  <c r="AL1122" i="5"/>
  <c r="AQ1121" i="5"/>
  <c r="AP1121" i="5"/>
  <c r="AO1121" i="5"/>
  <c r="AL1121" i="5"/>
  <c r="AQ1120" i="5"/>
  <c r="AP1120" i="5"/>
  <c r="AO1120" i="5"/>
  <c r="AL1120" i="5"/>
  <c r="AQ1119" i="5"/>
  <c r="AP1119" i="5"/>
  <c r="AO1119" i="5"/>
  <c r="AL1119" i="5"/>
  <c r="AQ1118" i="5"/>
  <c r="AP1118" i="5"/>
  <c r="AO1118" i="5"/>
  <c r="AL1118" i="5"/>
  <c r="AQ1117" i="5"/>
  <c r="AP1117" i="5"/>
  <c r="AO1117" i="5"/>
  <c r="AL1117" i="5"/>
  <c r="AQ1116" i="5"/>
  <c r="AP1116" i="5"/>
  <c r="AO1116" i="5"/>
  <c r="AL1116" i="5"/>
  <c r="AQ1115" i="5"/>
  <c r="AP1115" i="5"/>
  <c r="AO1115" i="5"/>
  <c r="AL1115" i="5"/>
  <c r="AQ1114" i="5"/>
  <c r="AP1114" i="5"/>
  <c r="AO1114" i="5"/>
  <c r="AL1114" i="5"/>
  <c r="AQ1113" i="5"/>
  <c r="AP1113" i="5"/>
  <c r="AO1113" i="5"/>
  <c r="AL1113" i="5"/>
  <c r="AQ1112" i="5"/>
  <c r="AP1112" i="5"/>
  <c r="AO1112" i="5"/>
  <c r="AL1112" i="5"/>
  <c r="AQ1111" i="5"/>
  <c r="AP1111" i="5"/>
  <c r="AO1111" i="5"/>
  <c r="AL1111" i="5"/>
  <c r="AQ1110" i="5"/>
  <c r="AP1110" i="5"/>
  <c r="AO1110" i="5"/>
  <c r="AL1110" i="5"/>
  <c r="AQ1109" i="5"/>
  <c r="AP1109" i="5"/>
  <c r="AO1109" i="5"/>
  <c r="AL1109" i="5"/>
  <c r="AQ1108" i="5"/>
  <c r="AP1108" i="5"/>
  <c r="AO1108" i="5"/>
  <c r="AL1108" i="5"/>
  <c r="AQ1107" i="5"/>
  <c r="AP1107" i="5"/>
  <c r="AO1107" i="5"/>
  <c r="AL1107" i="5"/>
  <c r="AQ1106" i="5"/>
  <c r="AP1106" i="5"/>
  <c r="AO1106" i="5"/>
  <c r="AL1106" i="5"/>
  <c r="AQ1105" i="5"/>
  <c r="AP1105" i="5"/>
  <c r="AO1105" i="5"/>
  <c r="AL1105" i="5"/>
  <c r="AQ1104" i="5"/>
  <c r="AP1104" i="5"/>
  <c r="AO1104" i="5"/>
  <c r="AL1104" i="5"/>
  <c r="AQ1103" i="5"/>
  <c r="AP1103" i="5"/>
  <c r="AO1103" i="5"/>
  <c r="AL1103" i="5"/>
  <c r="AQ1102" i="5"/>
  <c r="AP1102" i="5"/>
  <c r="AO1102" i="5"/>
  <c r="AL1102" i="5"/>
  <c r="AQ1101" i="5"/>
  <c r="AP1101" i="5"/>
  <c r="AO1101" i="5"/>
  <c r="AL1101" i="5"/>
  <c r="AQ1100" i="5"/>
  <c r="AP1100" i="5"/>
  <c r="AO1100" i="5"/>
  <c r="AL1100" i="5"/>
  <c r="AQ1099" i="5"/>
  <c r="AP1099" i="5"/>
  <c r="AO1099" i="5"/>
  <c r="AL1099" i="5"/>
  <c r="AQ1098" i="5"/>
  <c r="AP1098" i="5"/>
  <c r="AO1098" i="5"/>
  <c r="AL1098" i="5"/>
  <c r="AQ1097" i="5"/>
  <c r="AP1097" i="5"/>
  <c r="AO1097" i="5"/>
  <c r="AL1097" i="5"/>
  <c r="AQ1096" i="5"/>
  <c r="AP1096" i="5"/>
  <c r="AO1096" i="5"/>
  <c r="AL1096" i="5"/>
  <c r="AQ1095" i="5"/>
  <c r="AP1095" i="5"/>
  <c r="AO1095" i="5"/>
  <c r="AL1095" i="5"/>
  <c r="AQ1094" i="5"/>
  <c r="AP1094" i="5"/>
  <c r="AO1094" i="5"/>
  <c r="AL1094" i="5"/>
  <c r="AQ1093" i="5"/>
  <c r="AP1093" i="5"/>
  <c r="AO1093" i="5"/>
  <c r="AL1093" i="5"/>
  <c r="AQ1092" i="5"/>
  <c r="AP1092" i="5"/>
  <c r="AO1092" i="5"/>
  <c r="AL1092" i="5"/>
  <c r="AQ1091" i="5"/>
  <c r="AP1091" i="5"/>
  <c r="AO1091" i="5"/>
  <c r="AL1091" i="5"/>
  <c r="AQ1090" i="5"/>
  <c r="AP1090" i="5"/>
  <c r="AO1090" i="5"/>
  <c r="AL1090" i="5"/>
  <c r="AQ1089" i="5"/>
  <c r="AP1089" i="5"/>
  <c r="AO1089" i="5"/>
  <c r="AL1089" i="5"/>
  <c r="AQ1088" i="5"/>
  <c r="AP1088" i="5"/>
  <c r="AO1088" i="5"/>
  <c r="AL1088" i="5"/>
  <c r="AQ1087" i="5"/>
  <c r="AP1087" i="5"/>
  <c r="AO1087" i="5"/>
  <c r="AL1087" i="5"/>
  <c r="AQ1086" i="5"/>
  <c r="AP1086" i="5"/>
  <c r="AO1086" i="5"/>
  <c r="AL1086" i="5"/>
  <c r="AQ1085" i="5"/>
  <c r="AP1085" i="5"/>
  <c r="AO1085" i="5"/>
  <c r="AL1085" i="5"/>
  <c r="AQ1084" i="5"/>
  <c r="AP1084" i="5"/>
  <c r="AO1084" i="5"/>
  <c r="AL1084" i="5"/>
  <c r="AQ1083" i="5"/>
  <c r="AP1083" i="5"/>
  <c r="AO1083" i="5"/>
  <c r="AL1083" i="5"/>
  <c r="AQ1082" i="5"/>
  <c r="AP1082" i="5"/>
  <c r="AO1082" i="5"/>
  <c r="AL1082" i="5"/>
  <c r="AQ1081" i="5"/>
  <c r="AP1081" i="5"/>
  <c r="AO1081" i="5"/>
  <c r="AL1081" i="5"/>
  <c r="AQ1080" i="5"/>
  <c r="AP1080" i="5"/>
  <c r="AO1080" i="5"/>
  <c r="AL1080" i="5"/>
  <c r="AQ1079" i="5"/>
  <c r="AP1079" i="5"/>
  <c r="AO1079" i="5"/>
  <c r="AL1079" i="5"/>
  <c r="AQ1078" i="5"/>
  <c r="AP1078" i="5"/>
  <c r="AO1078" i="5"/>
  <c r="AL1078" i="5"/>
  <c r="AQ1077" i="5"/>
  <c r="AP1077" i="5"/>
  <c r="AO1077" i="5"/>
  <c r="AL1077" i="5"/>
  <c r="AQ1076" i="5"/>
  <c r="AP1076" i="5"/>
  <c r="AO1076" i="5"/>
  <c r="AL1076" i="5"/>
  <c r="AQ1075" i="5"/>
  <c r="AP1075" i="5"/>
  <c r="AO1075" i="5"/>
  <c r="AL1075" i="5"/>
  <c r="AQ1074" i="5"/>
  <c r="AP1074" i="5"/>
  <c r="AO1074" i="5"/>
  <c r="AL1074" i="5"/>
  <c r="AQ1073" i="5"/>
  <c r="AP1073" i="5"/>
  <c r="AO1073" i="5"/>
  <c r="AL1073" i="5"/>
  <c r="AQ1072" i="5"/>
  <c r="AP1072" i="5"/>
  <c r="AO1072" i="5"/>
  <c r="AL1072" i="5"/>
  <c r="AQ1071" i="5"/>
  <c r="AP1071" i="5"/>
  <c r="AO1071" i="5"/>
  <c r="AL1071" i="5"/>
  <c r="AQ1070" i="5"/>
  <c r="AP1070" i="5"/>
  <c r="AO1070" i="5"/>
  <c r="AL1070" i="5"/>
  <c r="AQ1069" i="5"/>
  <c r="AP1069" i="5"/>
  <c r="AO1069" i="5"/>
  <c r="AL1069" i="5"/>
  <c r="AQ1068" i="5"/>
  <c r="AP1068" i="5"/>
  <c r="AO1068" i="5"/>
  <c r="AL1068" i="5"/>
  <c r="AQ1067" i="5"/>
  <c r="AP1067" i="5"/>
  <c r="AO1067" i="5"/>
  <c r="AL1067" i="5"/>
  <c r="AQ1066" i="5"/>
  <c r="AP1066" i="5"/>
  <c r="AO1066" i="5"/>
  <c r="AL1066" i="5"/>
  <c r="AQ1065" i="5"/>
  <c r="AP1065" i="5"/>
  <c r="AO1065" i="5"/>
  <c r="AL1065" i="5"/>
  <c r="AQ1064" i="5"/>
  <c r="AP1064" i="5"/>
  <c r="AO1064" i="5"/>
  <c r="AL1064" i="5"/>
  <c r="AQ1063" i="5"/>
  <c r="AP1063" i="5"/>
  <c r="AO1063" i="5"/>
  <c r="AL1063" i="5"/>
  <c r="AQ1062" i="5"/>
  <c r="AP1062" i="5"/>
  <c r="AO1062" i="5"/>
  <c r="AL1062" i="5"/>
  <c r="AQ1061" i="5"/>
  <c r="AP1061" i="5"/>
  <c r="AO1061" i="5"/>
  <c r="AL1061" i="5"/>
  <c r="AQ1060" i="5"/>
  <c r="AP1060" i="5"/>
  <c r="AO1060" i="5"/>
  <c r="AL1060" i="5"/>
  <c r="AQ1059" i="5"/>
  <c r="AP1059" i="5"/>
  <c r="AO1059" i="5"/>
  <c r="AL1059" i="5"/>
  <c r="AQ1058" i="5"/>
  <c r="AP1058" i="5"/>
  <c r="AO1058" i="5"/>
  <c r="AL1058" i="5"/>
  <c r="AQ1057" i="5"/>
  <c r="AP1057" i="5"/>
  <c r="AO1057" i="5"/>
  <c r="AL1057" i="5"/>
  <c r="AQ1056" i="5"/>
  <c r="AP1056" i="5"/>
  <c r="AO1056" i="5"/>
  <c r="AL1056" i="5"/>
  <c r="AQ1055" i="5"/>
  <c r="AP1055" i="5"/>
  <c r="AO1055" i="5"/>
  <c r="AL1055" i="5"/>
  <c r="AQ1054" i="5"/>
  <c r="AP1054" i="5"/>
  <c r="AO1054" i="5"/>
  <c r="AL1054" i="5"/>
  <c r="AQ1053" i="5"/>
  <c r="AP1053" i="5"/>
  <c r="AO1053" i="5"/>
  <c r="AL1053" i="5"/>
  <c r="AQ1052" i="5"/>
  <c r="AP1052" i="5"/>
  <c r="AO1052" i="5"/>
  <c r="AL1052" i="5"/>
  <c r="AQ1051" i="5"/>
  <c r="AP1051" i="5"/>
  <c r="AO1051" i="5"/>
  <c r="AL1051" i="5"/>
  <c r="AQ1050" i="5"/>
  <c r="AP1050" i="5"/>
  <c r="AO1050" i="5"/>
  <c r="AL1050" i="5"/>
  <c r="AQ1049" i="5"/>
  <c r="AP1049" i="5"/>
  <c r="AO1049" i="5"/>
  <c r="AL1049" i="5"/>
  <c r="AQ1048" i="5"/>
  <c r="AP1048" i="5"/>
  <c r="AO1048" i="5"/>
  <c r="AL1048" i="5"/>
  <c r="AQ1047" i="5"/>
  <c r="AP1047" i="5"/>
  <c r="AO1047" i="5"/>
  <c r="AL1047" i="5"/>
  <c r="AQ1046" i="5"/>
  <c r="AP1046" i="5"/>
  <c r="AO1046" i="5"/>
  <c r="AL1046" i="5"/>
  <c r="AQ1045" i="5"/>
  <c r="AP1045" i="5"/>
  <c r="AO1045" i="5"/>
  <c r="AL1045" i="5"/>
  <c r="AQ1044" i="5"/>
  <c r="AP1044" i="5"/>
  <c r="AO1044" i="5"/>
  <c r="AL1044" i="5"/>
  <c r="AQ1043" i="5"/>
  <c r="AP1043" i="5"/>
  <c r="AO1043" i="5"/>
  <c r="AL1043" i="5"/>
  <c r="AQ1042" i="5"/>
  <c r="AP1042" i="5"/>
  <c r="AO1042" i="5"/>
  <c r="AL1042" i="5"/>
  <c r="AQ1041" i="5"/>
  <c r="AP1041" i="5"/>
  <c r="AO1041" i="5"/>
  <c r="AL1041" i="5"/>
  <c r="AQ1040" i="5"/>
  <c r="AP1040" i="5"/>
  <c r="AO1040" i="5"/>
  <c r="AL1040" i="5"/>
  <c r="AQ1039" i="5"/>
  <c r="AP1039" i="5"/>
  <c r="AO1039" i="5"/>
  <c r="AL1039" i="5"/>
  <c r="AQ1038" i="5"/>
  <c r="AP1038" i="5"/>
  <c r="AO1038" i="5"/>
  <c r="AL1038" i="5"/>
  <c r="AQ1037" i="5"/>
  <c r="AP1037" i="5"/>
  <c r="AO1037" i="5"/>
  <c r="AL1037" i="5"/>
  <c r="AQ1036" i="5"/>
  <c r="AP1036" i="5"/>
  <c r="AO1036" i="5"/>
  <c r="AL1036" i="5"/>
  <c r="AQ1035" i="5"/>
  <c r="AP1035" i="5"/>
  <c r="AO1035" i="5"/>
  <c r="AL1035" i="5"/>
  <c r="AQ1034" i="5"/>
  <c r="AP1034" i="5"/>
  <c r="AO1034" i="5"/>
  <c r="AL1034" i="5"/>
  <c r="AQ1033" i="5"/>
  <c r="AP1033" i="5"/>
  <c r="AO1033" i="5"/>
  <c r="AL1033" i="5"/>
  <c r="AQ1032" i="5"/>
  <c r="AP1032" i="5"/>
  <c r="AO1032" i="5"/>
  <c r="AL1032" i="5"/>
  <c r="AQ1031" i="5"/>
  <c r="AP1031" i="5"/>
  <c r="AO1031" i="5"/>
  <c r="AL1031" i="5"/>
  <c r="AQ1030" i="5"/>
  <c r="AP1030" i="5"/>
  <c r="AO1030" i="5"/>
  <c r="AL1030" i="5"/>
  <c r="AQ1029" i="5"/>
  <c r="AP1029" i="5"/>
  <c r="AO1029" i="5"/>
  <c r="AL1029" i="5"/>
  <c r="AQ1028" i="5"/>
  <c r="AP1028" i="5"/>
  <c r="AO1028" i="5"/>
  <c r="AL1028" i="5"/>
  <c r="AQ1027" i="5"/>
  <c r="AP1027" i="5"/>
  <c r="AO1027" i="5"/>
  <c r="AL1027" i="5"/>
  <c r="AQ1026" i="5"/>
  <c r="AP1026" i="5"/>
  <c r="AO1026" i="5"/>
  <c r="AL1026" i="5"/>
  <c r="AQ1025" i="5"/>
  <c r="AP1025" i="5"/>
  <c r="AO1025" i="5"/>
  <c r="AL1025" i="5"/>
  <c r="AQ1024" i="5"/>
  <c r="AP1024" i="5"/>
  <c r="AO1024" i="5"/>
  <c r="AL1024" i="5"/>
  <c r="AQ1023" i="5"/>
  <c r="AP1023" i="5"/>
  <c r="AO1023" i="5"/>
  <c r="AL1023" i="5"/>
  <c r="AQ1022" i="5"/>
  <c r="AP1022" i="5"/>
  <c r="AO1022" i="5"/>
  <c r="AL1022" i="5"/>
  <c r="AQ1021" i="5"/>
  <c r="AP1021" i="5"/>
  <c r="AO1021" i="5"/>
  <c r="AL1021" i="5"/>
  <c r="AQ1020" i="5"/>
  <c r="AP1020" i="5"/>
  <c r="AO1020" i="5"/>
  <c r="AL1020" i="5"/>
  <c r="AQ1019" i="5"/>
  <c r="AP1019" i="5"/>
  <c r="AO1019" i="5"/>
  <c r="AL1019" i="5"/>
  <c r="AQ1018" i="5"/>
  <c r="AP1018" i="5"/>
  <c r="AO1018" i="5"/>
  <c r="AL1018" i="5"/>
  <c r="AQ1017" i="5"/>
  <c r="AP1017" i="5"/>
  <c r="AO1017" i="5"/>
  <c r="AL1017" i="5"/>
  <c r="AQ1016" i="5"/>
  <c r="AP1016" i="5"/>
  <c r="AO1016" i="5"/>
  <c r="AL1016" i="5"/>
  <c r="AQ1015" i="5"/>
  <c r="AP1015" i="5"/>
  <c r="AO1015" i="5"/>
  <c r="AL1015" i="5"/>
  <c r="AQ1014" i="5"/>
  <c r="AP1014" i="5"/>
  <c r="AO1014" i="5"/>
  <c r="AL1014" i="5"/>
  <c r="AQ1013" i="5"/>
  <c r="AP1013" i="5"/>
  <c r="AO1013" i="5"/>
  <c r="AL1013" i="5"/>
  <c r="AQ1012" i="5"/>
  <c r="AP1012" i="5"/>
  <c r="AO1012" i="5"/>
  <c r="AL1012" i="5"/>
  <c r="AQ1011" i="5"/>
  <c r="AP1011" i="5"/>
  <c r="AO1011" i="5"/>
  <c r="AL1011" i="5"/>
  <c r="AQ1010" i="5"/>
  <c r="AP1010" i="5"/>
  <c r="AO1010" i="5"/>
  <c r="AL1010" i="5"/>
  <c r="AQ1009" i="5"/>
  <c r="AP1009" i="5"/>
  <c r="AO1009" i="5"/>
  <c r="AL1009" i="5"/>
  <c r="AM1009" i="5" s="1"/>
  <c r="AQ990" i="5"/>
  <c r="AP990" i="5"/>
  <c r="AO990" i="5"/>
  <c r="AQ989" i="5"/>
  <c r="AP989" i="5"/>
  <c r="AO989" i="5"/>
  <c r="AQ988" i="5"/>
  <c r="AP988" i="5"/>
  <c r="AO988" i="5"/>
  <c r="AQ987" i="5"/>
  <c r="AP987" i="5"/>
  <c r="AO987" i="5"/>
  <c r="AQ986" i="5"/>
  <c r="AP986" i="5"/>
  <c r="AO986" i="5"/>
  <c r="AQ985" i="5"/>
  <c r="AP985" i="5"/>
  <c r="AO985" i="5"/>
  <c r="AQ984" i="5"/>
  <c r="AP984" i="5"/>
  <c r="AO984" i="5"/>
  <c r="AQ983" i="5"/>
  <c r="AP983" i="5"/>
  <c r="AO983" i="5"/>
  <c r="AQ982" i="5"/>
  <c r="AP982" i="5"/>
  <c r="AO982" i="5"/>
  <c r="AQ981" i="5"/>
  <c r="AP981" i="5"/>
  <c r="AO981" i="5"/>
  <c r="AQ980" i="5"/>
  <c r="AP980" i="5"/>
  <c r="AO980" i="5"/>
  <c r="AQ979" i="5"/>
  <c r="AP979" i="5"/>
  <c r="AO979" i="5"/>
  <c r="AQ978" i="5"/>
  <c r="AP978" i="5"/>
  <c r="AO978" i="5"/>
  <c r="AQ977" i="5"/>
  <c r="AP977" i="5"/>
  <c r="AO977" i="5"/>
  <c r="AQ976" i="5"/>
  <c r="AP976" i="5"/>
  <c r="AO976" i="5"/>
  <c r="AQ975" i="5"/>
  <c r="AP975" i="5"/>
  <c r="AO975" i="5"/>
  <c r="AQ974" i="5"/>
  <c r="AP974" i="5"/>
  <c r="AO974" i="5"/>
  <c r="AQ973" i="5"/>
  <c r="AP973" i="5"/>
  <c r="AO973" i="5"/>
  <c r="AQ972" i="5"/>
  <c r="AP972" i="5"/>
  <c r="AO972" i="5"/>
  <c r="AQ971" i="5"/>
  <c r="AP971" i="5"/>
  <c r="AO971" i="5"/>
  <c r="AQ970" i="5"/>
  <c r="AP970" i="5"/>
  <c r="AO970" i="5"/>
  <c r="AQ969" i="5"/>
  <c r="AP969" i="5"/>
  <c r="AO969" i="5"/>
  <c r="AQ968" i="5"/>
  <c r="AP968" i="5"/>
  <c r="AO968" i="5"/>
  <c r="AQ967" i="5"/>
  <c r="AP967" i="5"/>
  <c r="AO967" i="5"/>
  <c r="AQ966" i="5"/>
  <c r="AP966" i="5"/>
  <c r="AO966" i="5"/>
  <c r="AQ965" i="5"/>
  <c r="AP965" i="5"/>
  <c r="AO965" i="5"/>
  <c r="AQ964" i="5"/>
  <c r="AP964" i="5"/>
  <c r="AO964" i="5"/>
  <c r="AQ963" i="5"/>
  <c r="AP963" i="5"/>
  <c r="AO963" i="5"/>
  <c r="AQ962" i="5"/>
  <c r="AP962" i="5"/>
  <c r="AO962" i="5"/>
  <c r="AQ961" i="5"/>
  <c r="AP961" i="5"/>
  <c r="AO961" i="5"/>
  <c r="AQ960" i="5"/>
  <c r="AP960" i="5"/>
  <c r="AO960" i="5"/>
  <c r="AQ959" i="5"/>
  <c r="AP959" i="5"/>
  <c r="AO959" i="5"/>
  <c r="AQ958" i="5"/>
  <c r="AP958" i="5"/>
  <c r="AO958" i="5"/>
  <c r="AQ957" i="5"/>
  <c r="AP957" i="5"/>
  <c r="AO957" i="5"/>
  <c r="AQ956" i="5"/>
  <c r="AP956" i="5"/>
  <c r="AO956" i="5"/>
  <c r="AQ955" i="5"/>
  <c r="AP955" i="5"/>
  <c r="AO955" i="5"/>
  <c r="AQ954" i="5"/>
  <c r="AP954" i="5"/>
  <c r="AO954" i="5"/>
  <c r="AQ953" i="5"/>
  <c r="AP953" i="5"/>
  <c r="AO953" i="5"/>
  <c r="AQ952" i="5"/>
  <c r="AP952" i="5"/>
  <c r="AO952" i="5"/>
  <c r="AQ951" i="5"/>
  <c r="AP951" i="5"/>
  <c r="AO951" i="5"/>
  <c r="AQ950" i="5"/>
  <c r="AP950" i="5"/>
  <c r="AO950" i="5"/>
  <c r="AQ949" i="5"/>
  <c r="AP949" i="5"/>
  <c r="AO949" i="5"/>
  <c r="AQ948" i="5"/>
  <c r="AP948" i="5"/>
  <c r="AO948" i="5"/>
  <c r="AQ947" i="5"/>
  <c r="AP947" i="5"/>
  <c r="AO947" i="5"/>
  <c r="AQ946" i="5"/>
  <c r="AP946" i="5"/>
  <c r="AO946" i="5"/>
  <c r="AQ945" i="5"/>
  <c r="AP945" i="5"/>
  <c r="AO945" i="5"/>
  <c r="AQ944" i="5"/>
  <c r="AP944" i="5"/>
  <c r="AO944" i="5"/>
  <c r="AQ943" i="5"/>
  <c r="AP943" i="5"/>
  <c r="AO943" i="5"/>
  <c r="AQ942" i="5"/>
  <c r="AP942" i="5"/>
  <c r="AO942" i="5"/>
  <c r="AQ941" i="5"/>
  <c r="AP941" i="5"/>
  <c r="AO941" i="5"/>
  <c r="AQ940" i="5"/>
  <c r="AP940" i="5"/>
  <c r="AO940" i="5"/>
  <c r="AQ939" i="5"/>
  <c r="AP939" i="5"/>
  <c r="AO939" i="5"/>
  <c r="AQ938" i="5"/>
  <c r="AP938" i="5"/>
  <c r="AO938" i="5"/>
  <c r="AQ937" i="5"/>
  <c r="AP937" i="5"/>
  <c r="AO937" i="5"/>
  <c r="AQ936" i="5"/>
  <c r="AP936" i="5"/>
  <c r="AO936" i="5"/>
  <c r="AQ935" i="5"/>
  <c r="AP935" i="5"/>
  <c r="AO935" i="5"/>
  <c r="AQ934" i="5"/>
  <c r="AP934" i="5"/>
  <c r="AO934" i="5"/>
  <c r="AQ933" i="5"/>
  <c r="AP933" i="5"/>
  <c r="AO933" i="5"/>
  <c r="AQ932" i="5"/>
  <c r="AP932" i="5"/>
  <c r="AO932" i="5"/>
  <c r="AQ931" i="5"/>
  <c r="AP931" i="5"/>
  <c r="AO931" i="5"/>
  <c r="AQ930" i="5"/>
  <c r="AP930" i="5"/>
  <c r="AO930" i="5"/>
  <c r="AQ929" i="5"/>
  <c r="AP929" i="5"/>
  <c r="AO929" i="5"/>
  <c r="AQ928" i="5"/>
  <c r="AP928" i="5"/>
  <c r="AO928" i="5"/>
  <c r="AQ927" i="5"/>
  <c r="AP927" i="5"/>
  <c r="AO927" i="5"/>
  <c r="AQ926" i="5"/>
  <c r="AP926" i="5"/>
  <c r="AO926" i="5"/>
  <c r="AQ925" i="5"/>
  <c r="AP925" i="5"/>
  <c r="AO925" i="5"/>
  <c r="AQ924" i="5"/>
  <c r="AP924" i="5"/>
  <c r="AO924" i="5"/>
  <c r="AQ923" i="5"/>
  <c r="AP923" i="5"/>
  <c r="AO923" i="5"/>
  <c r="AQ922" i="5"/>
  <c r="AP922" i="5"/>
  <c r="AO922" i="5"/>
  <c r="AQ921" i="5"/>
  <c r="AP921" i="5"/>
  <c r="AO921" i="5"/>
  <c r="AQ920" i="5"/>
  <c r="AP920" i="5"/>
  <c r="AO920" i="5"/>
  <c r="AQ919" i="5"/>
  <c r="AP919" i="5"/>
  <c r="AO919" i="5"/>
  <c r="AQ918" i="5"/>
  <c r="AP918" i="5"/>
  <c r="AO918" i="5"/>
  <c r="AQ917" i="5"/>
  <c r="AP917" i="5"/>
  <c r="AO917" i="5"/>
  <c r="AQ916" i="5"/>
  <c r="AP916" i="5"/>
  <c r="AO916" i="5"/>
  <c r="AQ915" i="5"/>
  <c r="AP915" i="5"/>
  <c r="AO915" i="5"/>
  <c r="AQ914" i="5"/>
  <c r="AP914" i="5"/>
  <c r="AO914" i="5"/>
  <c r="AQ913" i="5"/>
  <c r="AP913" i="5"/>
  <c r="AO913" i="5"/>
  <c r="AQ912" i="5"/>
  <c r="AP912" i="5"/>
  <c r="AO912" i="5"/>
  <c r="AQ911" i="5"/>
  <c r="AP911" i="5"/>
  <c r="AO911" i="5"/>
  <c r="AQ910" i="5"/>
  <c r="AP910" i="5"/>
  <c r="AO910" i="5"/>
  <c r="AQ909" i="5"/>
  <c r="AP909" i="5"/>
  <c r="AO909" i="5"/>
  <c r="AQ908" i="5"/>
  <c r="AP908" i="5"/>
  <c r="AO908" i="5"/>
  <c r="AQ907" i="5"/>
  <c r="AP907" i="5"/>
  <c r="AO907" i="5"/>
  <c r="AQ906" i="5"/>
  <c r="AP906" i="5"/>
  <c r="AO906" i="5"/>
  <c r="AQ905" i="5"/>
  <c r="AP905" i="5"/>
  <c r="AO905" i="5"/>
  <c r="AQ904" i="5"/>
  <c r="AP904" i="5"/>
  <c r="AO904" i="5"/>
  <c r="AQ903" i="5"/>
  <c r="AP903" i="5"/>
  <c r="AO903" i="5"/>
  <c r="AQ902" i="5"/>
  <c r="AP902" i="5"/>
  <c r="AO902" i="5"/>
  <c r="AQ901" i="5"/>
  <c r="AP901" i="5"/>
  <c r="AO901" i="5"/>
  <c r="AQ900" i="5"/>
  <c r="AP900" i="5"/>
  <c r="AO900" i="5"/>
  <c r="AQ899" i="5"/>
  <c r="AP899" i="5"/>
  <c r="AO899" i="5"/>
  <c r="AQ898" i="5"/>
  <c r="AP898" i="5"/>
  <c r="AO898" i="5"/>
  <c r="AQ897" i="5"/>
  <c r="AP897" i="5"/>
  <c r="AO897" i="5"/>
  <c r="AQ896" i="5"/>
  <c r="AP896" i="5"/>
  <c r="AO896" i="5"/>
  <c r="AQ895" i="5"/>
  <c r="AP895" i="5"/>
  <c r="AO895" i="5"/>
  <c r="AQ894" i="5"/>
  <c r="AP894" i="5"/>
  <c r="AO894" i="5"/>
  <c r="AQ893" i="5"/>
  <c r="AP893" i="5"/>
  <c r="AO893" i="5"/>
  <c r="AQ892" i="5"/>
  <c r="AP892" i="5"/>
  <c r="AO892" i="5"/>
  <c r="AQ891" i="5"/>
  <c r="AP891" i="5"/>
  <c r="AO891" i="5"/>
  <c r="AQ890" i="5"/>
  <c r="AP890" i="5"/>
  <c r="AO890" i="5"/>
  <c r="AQ889" i="5"/>
  <c r="AP889" i="5"/>
  <c r="AO889" i="5"/>
  <c r="AQ888" i="5"/>
  <c r="AP888" i="5"/>
  <c r="AO888" i="5"/>
  <c r="AQ887" i="5"/>
  <c r="AP887" i="5"/>
  <c r="AO887" i="5"/>
  <c r="AQ886" i="5"/>
  <c r="AP886" i="5"/>
  <c r="AO886" i="5"/>
  <c r="AQ885" i="5"/>
  <c r="AP885" i="5"/>
  <c r="AO885" i="5"/>
  <c r="AQ884" i="5"/>
  <c r="AP884" i="5"/>
  <c r="AO884" i="5"/>
  <c r="AQ883" i="5"/>
  <c r="AP883" i="5"/>
  <c r="AO883" i="5"/>
  <c r="AQ882" i="5"/>
  <c r="AP882" i="5"/>
  <c r="AO882" i="5"/>
  <c r="AQ881" i="5"/>
  <c r="AP881" i="5"/>
  <c r="AO881" i="5"/>
  <c r="AQ880" i="5"/>
  <c r="AP880" i="5"/>
  <c r="AO880" i="5"/>
  <c r="AQ879" i="5"/>
  <c r="AP879" i="5"/>
  <c r="AO879" i="5"/>
  <c r="AQ878" i="5"/>
  <c r="AP878" i="5"/>
  <c r="AO878" i="5"/>
  <c r="AQ877" i="5"/>
  <c r="AP877" i="5"/>
  <c r="AO877" i="5"/>
  <c r="AQ876" i="5"/>
  <c r="AP876" i="5"/>
  <c r="AO876" i="5"/>
  <c r="AQ875" i="5"/>
  <c r="AP875" i="5"/>
  <c r="AO875" i="5"/>
  <c r="AQ874" i="5"/>
  <c r="AP874" i="5"/>
  <c r="AO874" i="5"/>
  <c r="AQ873" i="5"/>
  <c r="AP873" i="5"/>
  <c r="AO873" i="5"/>
  <c r="AQ872" i="5"/>
  <c r="AP872" i="5"/>
  <c r="AO872" i="5"/>
  <c r="AQ871" i="5"/>
  <c r="AP871" i="5"/>
  <c r="AO871" i="5"/>
  <c r="D871" i="5"/>
  <c r="D872" i="5"/>
  <c r="D873" i="5"/>
  <c r="D874" i="5"/>
  <c r="D875" i="5"/>
  <c r="AL990" i="5"/>
  <c r="AL989" i="5"/>
  <c r="AL988" i="5"/>
  <c r="AL987" i="5"/>
  <c r="AL986" i="5"/>
  <c r="AL985" i="5"/>
  <c r="AL984" i="5"/>
  <c r="AL983" i="5"/>
  <c r="AL982" i="5"/>
  <c r="AL981" i="5"/>
  <c r="AL980" i="5"/>
  <c r="AL979" i="5"/>
  <c r="AL978" i="5"/>
  <c r="AL977" i="5"/>
  <c r="AL976" i="5"/>
  <c r="AL975" i="5"/>
  <c r="AL974" i="5"/>
  <c r="AL973" i="5"/>
  <c r="AL972" i="5"/>
  <c r="AL971" i="5"/>
  <c r="AL970" i="5"/>
  <c r="AL969" i="5"/>
  <c r="AL968" i="5"/>
  <c r="AL967" i="5"/>
  <c r="AL966" i="5"/>
  <c r="AL965" i="5"/>
  <c r="AL964" i="5"/>
  <c r="AL963" i="5"/>
  <c r="AL962" i="5"/>
  <c r="AL961" i="5"/>
  <c r="AL960" i="5"/>
  <c r="AL959" i="5"/>
  <c r="AL958" i="5"/>
  <c r="AL957" i="5"/>
  <c r="AL956" i="5"/>
  <c r="AL955" i="5"/>
  <c r="AL954" i="5"/>
  <c r="AL953" i="5"/>
  <c r="AL952" i="5"/>
  <c r="AL951" i="5"/>
  <c r="AL950" i="5"/>
  <c r="AL949" i="5"/>
  <c r="AL948" i="5"/>
  <c r="AL947" i="5"/>
  <c r="AL946" i="5"/>
  <c r="AL945" i="5"/>
  <c r="AL944" i="5"/>
  <c r="AL943" i="5"/>
  <c r="AL942" i="5"/>
  <c r="AL941" i="5"/>
  <c r="AL940" i="5"/>
  <c r="AL939" i="5"/>
  <c r="AL938" i="5"/>
  <c r="AL937" i="5"/>
  <c r="AL936" i="5"/>
  <c r="AL935" i="5"/>
  <c r="AL934" i="5"/>
  <c r="AL933" i="5"/>
  <c r="AL932" i="5"/>
  <c r="AL931" i="5"/>
  <c r="AL930" i="5"/>
  <c r="AL929" i="5"/>
  <c r="AL928" i="5"/>
  <c r="AL927" i="5"/>
  <c r="AL926" i="5"/>
  <c r="AL925" i="5"/>
  <c r="AL924" i="5"/>
  <c r="AL923" i="5"/>
  <c r="AL922" i="5"/>
  <c r="AL921" i="5"/>
  <c r="AL920" i="5"/>
  <c r="AL919" i="5"/>
  <c r="AL918" i="5"/>
  <c r="AL917" i="5"/>
  <c r="AL916" i="5"/>
  <c r="AL915" i="5"/>
  <c r="AL914" i="5"/>
  <c r="AL913" i="5"/>
  <c r="AL912" i="5"/>
  <c r="AL911" i="5"/>
  <c r="AL910" i="5"/>
  <c r="AL909" i="5"/>
  <c r="AL908" i="5"/>
  <c r="AL907" i="5"/>
  <c r="AL906" i="5"/>
  <c r="AL905" i="5"/>
  <c r="AL904" i="5"/>
  <c r="AL903" i="5"/>
  <c r="AL902" i="5"/>
  <c r="AL901" i="5"/>
  <c r="AL900" i="5"/>
  <c r="AL899" i="5"/>
  <c r="AL898" i="5"/>
  <c r="AL897" i="5"/>
  <c r="AL896" i="5"/>
  <c r="AL895" i="5"/>
  <c r="AL894" i="5"/>
  <c r="AL893" i="5"/>
  <c r="AL892" i="5"/>
  <c r="AL891" i="5"/>
  <c r="AL890" i="5"/>
  <c r="AL889" i="5"/>
  <c r="AL888" i="5"/>
  <c r="AL887" i="5"/>
  <c r="AL886" i="5"/>
  <c r="AL885" i="5"/>
  <c r="AL884" i="5"/>
  <c r="AL883" i="5"/>
  <c r="AL882" i="5"/>
  <c r="AL881" i="5"/>
  <c r="AL880" i="5"/>
  <c r="AL879" i="5"/>
  <c r="AL878" i="5"/>
  <c r="AL877" i="5"/>
  <c r="AL876" i="5"/>
  <c r="AL875" i="5"/>
  <c r="AL874" i="5"/>
  <c r="AL873" i="5"/>
  <c r="AM873" i="5" s="1"/>
  <c r="AL872" i="5"/>
  <c r="AL871" i="5"/>
  <c r="AM871" i="5" s="1"/>
  <c r="AG848" i="5"/>
  <c r="AG847" i="5"/>
  <c r="AG846" i="5"/>
  <c r="AG845" i="5"/>
  <c r="AG844" i="5"/>
  <c r="AG843" i="5"/>
  <c r="AG842" i="5"/>
  <c r="AG841" i="5"/>
  <c r="AG840" i="5"/>
  <c r="AG839" i="5"/>
  <c r="AG838" i="5"/>
  <c r="AG837" i="5"/>
  <c r="AG836" i="5"/>
  <c r="AG835" i="5"/>
  <c r="AG834" i="5"/>
  <c r="AG833" i="5"/>
  <c r="AG832" i="5"/>
  <c r="AG831" i="5"/>
  <c r="AG830" i="5"/>
  <c r="AG829" i="5"/>
  <c r="AG828" i="5"/>
  <c r="AG827" i="5"/>
  <c r="AG826" i="5"/>
  <c r="AG825" i="5"/>
  <c r="AG824" i="5"/>
  <c r="AG823" i="5"/>
  <c r="AG822" i="5"/>
  <c r="AG821" i="5"/>
  <c r="AG820" i="5"/>
  <c r="AG819" i="5"/>
  <c r="AG818" i="5"/>
  <c r="AG817" i="5"/>
  <c r="AG816" i="5"/>
  <c r="AG815" i="5"/>
  <c r="AG814" i="5"/>
  <c r="AG813" i="5"/>
  <c r="AG812" i="5"/>
  <c r="AG811" i="5"/>
  <c r="AG810" i="5"/>
  <c r="AG809" i="5"/>
  <c r="AG808" i="5"/>
  <c r="AG807" i="5"/>
  <c r="AG806" i="5"/>
  <c r="AG805" i="5"/>
  <c r="AG804" i="5"/>
  <c r="AG803" i="5"/>
  <c r="AG802" i="5"/>
  <c r="AG801" i="5"/>
  <c r="AG800" i="5"/>
  <c r="AG799" i="5"/>
  <c r="AG798" i="5"/>
  <c r="AG797" i="5"/>
  <c r="AG796" i="5"/>
  <c r="AG795" i="5"/>
  <c r="AG794" i="5"/>
  <c r="AG793" i="5"/>
  <c r="AG792" i="5"/>
  <c r="AG791" i="5"/>
  <c r="AG790" i="5"/>
  <c r="AG789" i="5"/>
  <c r="AG788" i="5"/>
  <c r="AG787" i="5"/>
  <c r="AG786" i="5"/>
  <c r="AG785" i="5"/>
  <c r="AG784" i="5"/>
  <c r="AG783" i="5"/>
  <c r="AG782" i="5"/>
  <c r="AG781" i="5"/>
  <c r="AG780" i="5"/>
  <c r="AG779" i="5"/>
  <c r="AG778" i="5"/>
  <c r="AG777" i="5"/>
  <c r="AG776" i="5"/>
  <c r="AG775" i="5"/>
  <c r="AG774" i="5"/>
  <c r="AG773" i="5"/>
  <c r="AG772" i="5"/>
  <c r="AG771" i="5"/>
  <c r="AG770" i="5"/>
  <c r="AG769" i="5"/>
  <c r="AG768" i="5"/>
  <c r="AG767" i="5"/>
  <c r="AG766" i="5"/>
  <c r="AG765" i="5"/>
  <c r="AG764" i="5"/>
  <c r="AG763" i="5"/>
  <c r="AG762" i="5"/>
  <c r="AG761" i="5"/>
  <c r="AG760" i="5"/>
  <c r="AG759" i="5"/>
  <c r="AG758" i="5"/>
  <c r="AG757" i="5"/>
  <c r="AG756" i="5"/>
  <c r="AG755" i="5"/>
  <c r="AG754" i="5"/>
  <c r="AG753" i="5"/>
  <c r="AG752" i="5"/>
  <c r="AG751" i="5"/>
  <c r="AG750" i="5"/>
  <c r="AG749" i="5"/>
  <c r="AG748" i="5"/>
  <c r="AG747" i="5"/>
  <c r="AG746" i="5"/>
  <c r="AG745" i="5"/>
  <c r="AG744" i="5"/>
  <c r="AG743" i="5"/>
  <c r="AG742" i="5"/>
  <c r="AG741" i="5"/>
  <c r="AG740" i="5"/>
  <c r="AG739" i="5"/>
  <c r="AG738" i="5"/>
  <c r="AG737" i="5"/>
  <c r="AG736" i="5"/>
  <c r="AG735" i="5"/>
  <c r="AG734" i="5"/>
  <c r="AG733" i="5"/>
  <c r="AG732" i="5"/>
  <c r="AG731" i="5"/>
  <c r="AG730" i="5"/>
  <c r="AI729" i="5"/>
  <c r="D729" i="5"/>
  <c r="AG729" i="5"/>
  <c r="AG712" i="5"/>
  <c r="AG711" i="5"/>
  <c r="AG710" i="5"/>
  <c r="AG709" i="5"/>
  <c r="AG708" i="5"/>
  <c r="AG707" i="5"/>
  <c r="AG706" i="5"/>
  <c r="AG705" i="5"/>
  <c r="AG704" i="5"/>
  <c r="AG703" i="5"/>
  <c r="AG702" i="5"/>
  <c r="AG701" i="5"/>
  <c r="AG700" i="5"/>
  <c r="AG699" i="5"/>
  <c r="AG698" i="5"/>
  <c r="AG697" i="5"/>
  <c r="AG696" i="5"/>
  <c r="AG695" i="5"/>
  <c r="AG694" i="5"/>
  <c r="AG693" i="5"/>
  <c r="AG692" i="5"/>
  <c r="AG691" i="5"/>
  <c r="AG690" i="5"/>
  <c r="AG689" i="5"/>
  <c r="AG688" i="5"/>
  <c r="AG687" i="5"/>
  <c r="AG686" i="5"/>
  <c r="AG685" i="5"/>
  <c r="AG684" i="5"/>
  <c r="AG683" i="5"/>
  <c r="AG682" i="5"/>
  <c r="AG681" i="5"/>
  <c r="AG680" i="5"/>
  <c r="AG679" i="5"/>
  <c r="AG678" i="5"/>
  <c r="AG677" i="5"/>
  <c r="AG676" i="5"/>
  <c r="AG675" i="5"/>
  <c r="AG674" i="5"/>
  <c r="AG673" i="5"/>
  <c r="AG672" i="5"/>
  <c r="AG671" i="5"/>
  <c r="AG670" i="5"/>
  <c r="AG669" i="5"/>
  <c r="AG668" i="5"/>
  <c r="AG667" i="5"/>
  <c r="AG666" i="5"/>
  <c r="AG665" i="5"/>
  <c r="AG664" i="5"/>
  <c r="AG663" i="5"/>
  <c r="AG662" i="5"/>
  <c r="AG661" i="5"/>
  <c r="AG660" i="5"/>
  <c r="AG659" i="5"/>
  <c r="AG658" i="5"/>
  <c r="AG657" i="5"/>
  <c r="AG656" i="5"/>
  <c r="AG655" i="5"/>
  <c r="AG654" i="5"/>
  <c r="AG653" i="5"/>
  <c r="AG652" i="5"/>
  <c r="AG651" i="5"/>
  <c r="AG650" i="5"/>
  <c r="AG649" i="5"/>
  <c r="AG648" i="5"/>
  <c r="AG647" i="5"/>
  <c r="AG646" i="5"/>
  <c r="AG645" i="5"/>
  <c r="AG644" i="5"/>
  <c r="AG643" i="5"/>
  <c r="AG642" i="5"/>
  <c r="AG641" i="5"/>
  <c r="AG640" i="5"/>
  <c r="AG639" i="5"/>
  <c r="AG638" i="5"/>
  <c r="AG637" i="5"/>
  <c r="AG636" i="5"/>
  <c r="AG635" i="5"/>
  <c r="AG634" i="5"/>
  <c r="AG633" i="5"/>
  <c r="AG632" i="5"/>
  <c r="AG631" i="5"/>
  <c r="AG630" i="5"/>
  <c r="AG629" i="5"/>
  <c r="AG628" i="5"/>
  <c r="AG627" i="5"/>
  <c r="AG626" i="5"/>
  <c r="AG625" i="5"/>
  <c r="AG624" i="5"/>
  <c r="AG623" i="5"/>
  <c r="AG622" i="5"/>
  <c r="AG621" i="5"/>
  <c r="AG620" i="5"/>
  <c r="AG619" i="5"/>
  <c r="AG618" i="5"/>
  <c r="AG617" i="5"/>
  <c r="AG616" i="5"/>
  <c r="AG615" i="5"/>
  <c r="AG614" i="5"/>
  <c r="AG613" i="5"/>
  <c r="AG612" i="5"/>
  <c r="AG611" i="5"/>
  <c r="AG610" i="5"/>
  <c r="AG609" i="5"/>
  <c r="AG608" i="5"/>
  <c r="AG607" i="5"/>
  <c r="AG606" i="5"/>
  <c r="AG605" i="5"/>
  <c r="AG604" i="5"/>
  <c r="AG603" i="5"/>
  <c r="AG602" i="5"/>
  <c r="AG601" i="5"/>
  <c r="AG600" i="5"/>
  <c r="AG599" i="5"/>
  <c r="AG598" i="5"/>
  <c r="AG597" i="5"/>
  <c r="AG596" i="5"/>
  <c r="AI596" i="5" s="1"/>
  <c r="AG595" i="5"/>
  <c r="AG594" i="5"/>
  <c r="AI594" i="5" s="1"/>
  <c r="AG593" i="5"/>
  <c r="AG577" i="5"/>
  <c r="AI577" i="5" s="1"/>
  <c r="AG576" i="5"/>
  <c r="AG575" i="5"/>
  <c r="AG574" i="5"/>
  <c r="AI574" i="5" s="1"/>
  <c r="AG573" i="5"/>
  <c r="AI573" i="5" s="1"/>
  <c r="AG572" i="5"/>
  <c r="AI572" i="5" s="1"/>
  <c r="AG571" i="5"/>
  <c r="AI571" i="5" s="1"/>
  <c r="AG570" i="5"/>
  <c r="AI570" i="5" s="1"/>
  <c r="AG569" i="5"/>
  <c r="AI569" i="5" s="1"/>
  <c r="AG568" i="5"/>
  <c r="AI567" i="5"/>
  <c r="AG567" i="5"/>
  <c r="AG566" i="5"/>
  <c r="AI566" i="5" s="1"/>
  <c r="AG565" i="5"/>
  <c r="AI565" i="5" s="1"/>
  <c r="AI564" i="5"/>
  <c r="AG564" i="5"/>
  <c r="AG563" i="5"/>
  <c r="AI563" i="5" s="1"/>
  <c r="AG562" i="5"/>
  <c r="AI562" i="5" s="1"/>
  <c r="AG561" i="5"/>
  <c r="AI561" i="5" s="1"/>
  <c r="AG560" i="5"/>
  <c r="AI560" i="5" s="1"/>
  <c r="AG559" i="5"/>
  <c r="AI559" i="5" s="1"/>
  <c r="AG558" i="5"/>
  <c r="AI558" i="5" s="1"/>
  <c r="AG557" i="5"/>
  <c r="AI557" i="5" s="1"/>
  <c r="AG556" i="5"/>
  <c r="AI556" i="5" s="1"/>
  <c r="AG555" i="5"/>
  <c r="AI555" i="5" s="1"/>
  <c r="AG554" i="5"/>
  <c r="AI554" i="5" s="1"/>
  <c r="AG553" i="5"/>
  <c r="AI553" i="5" s="1"/>
  <c r="AG552" i="5"/>
  <c r="AI551" i="5"/>
  <c r="AG551" i="5"/>
  <c r="AG550" i="5"/>
  <c r="AI550" i="5" s="1"/>
  <c r="AG549" i="5"/>
  <c r="AI549" i="5" s="1"/>
  <c r="AI548" i="5"/>
  <c r="AG548" i="5"/>
  <c r="AG547" i="5"/>
  <c r="AI547" i="5" s="1"/>
  <c r="AG546" i="5"/>
  <c r="AI546" i="5" s="1"/>
  <c r="AG545" i="5"/>
  <c r="AI545" i="5" s="1"/>
  <c r="AG544" i="5"/>
  <c r="AG543" i="5"/>
  <c r="AI543" i="5" s="1"/>
  <c r="AG542" i="5"/>
  <c r="AI542" i="5" s="1"/>
  <c r="AG541" i="5"/>
  <c r="AI541" i="5" s="1"/>
  <c r="AG540" i="5"/>
  <c r="AI540" i="5" s="1"/>
  <c r="AG539" i="5"/>
  <c r="AI539" i="5" s="1"/>
  <c r="AG538" i="5"/>
  <c r="AI538" i="5" s="1"/>
  <c r="AG537" i="5"/>
  <c r="AI537" i="5" s="1"/>
  <c r="AG536" i="5"/>
  <c r="AI535" i="5"/>
  <c r="AG535" i="5"/>
  <c r="AG534" i="5"/>
  <c r="AI534" i="5" s="1"/>
  <c r="AG533" i="5"/>
  <c r="AI533" i="5" s="1"/>
  <c r="AI532" i="5"/>
  <c r="AG532" i="5"/>
  <c r="AG531" i="5"/>
  <c r="AI531" i="5" s="1"/>
  <c r="AG530" i="5"/>
  <c r="AI530" i="5" s="1"/>
  <c r="AG529" i="5"/>
  <c r="AI529" i="5" s="1"/>
  <c r="AG528" i="5"/>
  <c r="AI528" i="5" s="1"/>
  <c r="AG527" i="5"/>
  <c r="AI527" i="5" s="1"/>
  <c r="AG526" i="5"/>
  <c r="AI526" i="5" s="1"/>
  <c r="AG525" i="5"/>
  <c r="AI525" i="5" s="1"/>
  <c r="AG524" i="5"/>
  <c r="AI524" i="5" s="1"/>
  <c r="AG523" i="5"/>
  <c r="AI523" i="5" s="1"/>
  <c r="AG522" i="5"/>
  <c r="AI522" i="5" s="1"/>
  <c r="AG521" i="5"/>
  <c r="AI521" i="5" s="1"/>
  <c r="AG520" i="5"/>
  <c r="AI519" i="5"/>
  <c r="AG519" i="5"/>
  <c r="AG518" i="5"/>
  <c r="AI518" i="5" s="1"/>
  <c r="AG517" i="5"/>
  <c r="AI517" i="5" s="1"/>
  <c r="AI516" i="5"/>
  <c r="AG516" i="5"/>
  <c r="AG515" i="5"/>
  <c r="AI515" i="5" s="1"/>
  <c r="AG514" i="5"/>
  <c r="AI514" i="5" s="1"/>
  <c r="AG513" i="5"/>
  <c r="AI513" i="5" s="1"/>
  <c r="AG512" i="5"/>
  <c r="AG511" i="5"/>
  <c r="AI511" i="5" s="1"/>
  <c r="AG510" i="5"/>
  <c r="AI510" i="5" s="1"/>
  <c r="AG509" i="5"/>
  <c r="AI509" i="5" s="1"/>
  <c r="AG508" i="5"/>
  <c r="AI508" i="5" s="1"/>
  <c r="AG507" i="5"/>
  <c r="AI507" i="5" s="1"/>
  <c r="AG506" i="5"/>
  <c r="AI506" i="5" s="1"/>
  <c r="AG505" i="5"/>
  <c r="AI505" i="5" s="1"/>
  <c r="AG504" i="5"/>
  <c r="AI503" i="5"/>
  <c r="AG503" i="5"/>
  <c r="AG502" i="5"/>
  <c r="AI502" i="5" s="1"/>
  <c r="AG501" i="5"/>
  <c r="AI501" i="5" s="1"/>
  <c r="AI500" i="5"/>
  <c r="AG500" i="5"/>
  <c r="AG499" i="5"/>
  <c r="AI499" i="5" s="1"/>
  <c r="AG498" i="5"/>
  <c r="AI498" i="5" s="1"/>
  <c r="AG497" i="5"/>
  <c r="AI497" i="5" s="1"/>
  <c r="AG496" i="5"/>
  <c r="AG495" i="5"/>
  <c r="AI495" i="5" s="1"/>
  <c r="AG494" i="5"/>
  <c r="AI494" i="5" s="1"/>
  <c r="AG493" i="5"/>
  <c r="AI493" i="5" s="1"/>
  <c r="AG492" i="5"/>
  <c r="AI492" i="5" s="1"/>
  <c r="AG491" i="5"/>
  <c r="AI491" i="5" s="1"/>
  <c r="AG490" i="5"/>
  <c r="AI490" i="5" s="1"/>
  <c r="AG489" i="5"/>
  <c r="AI489" i="5" s="1"/>
  <c r="AG488" i="5"/>
  <c r="AI487" i="5"/>
  <c r="AG487" i="5"/>
  <c r="AG486" i="5"/>
  <c r="AI486" i="5" s="1"/>
  <c r="AG485" i="5"/>
  <c r="AI485" i="5" s="1"/>
  <c r="AI484" i="5"/>
  <c r="AG484" i="5"/>
  <c r="AG483" i="5"/>
  <c r="AI483" i="5" s="1"/>
  <c r="AG482" i="5"/>
  <c r="AI482" i="5" s="1"/>
  <c r="AG481" i="5"/>
  <c r="AI481" i="5" s="1"/>
  <c r="AG480" i="5"/>
  <c r="AG479" i="5"/>
  <c r="AI479" i="5" s="1"/>
  <c r="AG478" i="5"/>
  <c r="AI478" i="5" s="1"/>
  <c r="AG477" i="5"/>
  <c r="AI477" i="5" s="1"/>
  <c r="AG476" i="5"/>
  <c r="AI476" i="5" s="1"/>
  <c r="AG475" i="5"/>
  <c r="AI475" i="5" s="1"/>
  <c r="AG474" i="5"/>
  <c r="AI474" i="5" s="1"/>
  <c r="AG473" i="5"/>
  <c r="AI473" i="5" s="1"/>
  <c r="AG472" i="5"/>
  <c r="AI471" i="5"/>
  <c r="AG471" i="5"/>
  <c r="AG470" i="5"/>
  <c r="AI470" i="5" s="1"/>
  <c r="AG469" i="5"/>
  <c r="AI469" i="5" s="1"/>
  <c r="AI468" i="5"/>
  <c r="AG468" i="5"/>
  <c r="AG467" i="5"/>
  <c r="AI467" i="5" s="1"/>
  <c r="AG466" i="5"/>
  <c r="AI466" i="5" s="1"/>
  <c r="AG465" i="5"/>
  <c r="AI465" i="5" s="1"/>
  <c r="AG464" i="5"/>
  <c r="AG463" i="5"/>
  <c r="AI463" i="5" s="1"/>
  <c r="AG462" i="5"/>
  <c r="AI462" i="5" s="1"/>
  <c r="AG461" i="5"/>
  <c r="AI461" i="5" s="1"/>
  <c r="AG460" i="5"/>
  <c r="AG459" i="5"/>
  <c r="AG458" i="5"/>
  <c r="AI458" i="5" s="1"/>
  <c r="AL310" i="5"/>
  <c r="AK428" i="5"/>
  <c r="AL429" i="5"/>
  <c r="AL428" i="5"/>
  <c r="AL427" i="5"/>
  <c r="AL426" i="5"/>
  <c r="AL425" i="5"/>
  <c r="AL424" i="5"/>
  <c r="AL423" i="5"/>
  <c r="AL422" i="5"/>
  <c r="AL421" i="5"/>
  <c r="AL420" i="5"/>
  <c r="AL419" i="5"/>
  <c r="AL418" i="5"/>
  <c r="AL417" i="5"/>
  <c r="AL416" i="5"/>
  <c r="AL415" i="5"/>
  <c r="AL414" i="5"/>
  <c r="AL413" i="5"/>
  <c r="AL412" i="5"/>
  <c r="AL411" i="5"/>
  <c r="AL410" i="5"/>
  <c r="AL409" i="5"/>
  <c r="AL408" i="5"/>
  <c r="AL407" i="5"/>
  <c r="AL406" i="5"/>
  <c r="AL405" i="5"/>
  <c r="AL404" i="5"/>
  <c r="AL403" i="5"/>
  <c r="AL402" i="5"/>
  <c r="AL401" i="5"/>
  <c r="AL400" i="5"/>
  <c r="AL399" i="5"/>
  <c r="AL398" i="5"/>
  <c r="AL397" i="5"/>
  <c r="AL396" i="5"/>
  <c r="AL395" i="5"/>
  <c r="AL394" i="5"/>
  <c r="AL393" i="5"/>
  <c r="AL392" i="5"/>
  <c r="AL391" i="5"/>
  <c r="AL390" i="5"/>
  <c r="AL389" i="5"/>
  <c r="AL388" i="5"/>
  <c r="AL387" i="5"/>
  <c r="AL386" i="5"/>
  <c r="AL385" i="5"/>
  <c r="AL384" i="5"/>
  <c r="AL383" i="5"/>
  <c r="AL382" i="5"/>
  <c r="AL381" i="5"/>
  <c r="AL380" i="5"/>
  <c r="AL379" i="5"/>
  <c r="AL378" i="5"/>
  <c r="AL377" i="5"/>
  <c r="AL376" i="5"/>
  <c r="AL375" i="5"/>
  <c r="AL374" i="5"/>
  <c r="AL373" i="5"/>
  <c r="AL372" i="5"/>
  <c r="AL371" i="5"/>
  <c r="AL370" i="5"/>
  <c r="AL369" i="5"/>
  <c r="AL368" i="5"/>
  <c r="AL367" i="5"/>
  <c r="AL366" i="5"/>
  <c r="AL365" i="5"/>
  <c r="AL364" i="5"/>
  <c r="AL363" i="5"/>
  <c r="AL362" i="5"/>
  <c r="AL361" i="5"/>
  <c r="AL360" i="5"/>
  <c r="AL359" i="5"/>
  <c r="AL358" i="5"/>
  <c r="AL357" i="5"/>
  <c r="AL356" i="5"/>
  <c r="AL355" i="5"/>
  <c r="AL354" i="5"/>
  <c r="AL353" i="5"/>
  <c r="AL352" i="5"/>
  <c r="AL351" i="5"/>
  <c r="AL350" i="5"/>
  <c r="AL349" i="5"/>
  <c r="AL348" i="5"/>
  <c r="AL347" i="5"/>
  <c r="AL346" i="5"/>
  <c r="AL345" i="5"/>
  <c r="AL344" i="5"/>
  <c r="AL343" i="5"/>
  <c r="AL342" i="5"/>
  <c r="AL341" i="5"/>
  <c r="AL340" i="5"/>
  <c r="AL339" i="5"/>
  <c r="AL338" i="5"/>
  <c r="AL337" i="5"/>
  <c r="AL336" i="5"/>
  <c r="AL335" i="5"/>
  <c r="AL334" i="5"/>
  <c r="AL333" i="5"/>
  <c r="AL332" i="5"/>
  <c r="AL331" i="5"/>
  <c r="AL330" i="5"/>
  <c r="AL329" i="5"/>
  <c r="AL328" i="5"/>
  <c r="AL327" i="5"/>
  <c r="AL326" i="5"/>
  <c r="AL325" i="5"/>
  <c r="AL324" i="5"/>
  <c r="AL323" i="5"/>
  <c r="AL322" i="5"/>
  <c r="AL321" i="5"/>
  <c r="AL320" i="5"/>
  <c r="AL319" i="5"/>
  <c r="AL318" i="5"/>
  <c r="AL317" i="5"/>
  <c r="AL316" i="5"/>
  <c r="AL315" i="5"/>
  <c r="AL314" i="5"/>
  <c r="AL313" i="5"/>
  <c r="AL312" i="5"/>
  <c r="AL311" i="5"/>
  <c r="AK429" i="5"/>
  <c r="AK427" i="5"/>
  <c r="AK426" i="5"/>
  <c r="AK425" i="5"/>
  <c r="AK424" i="5"/>
  <c r="AK423" i="5"/>
  <c r="AK422" i="5"/>
  <c r="AK421" i="5"/>
  <c r="AK420" i="5"/>
  <c r="AK419" i="5"/>
  <c r="AK418" i="5"/>
  <c r="AK417" i="5"/>
  <c r="AK416" i="5"/>
  <c r="AK415" i="5"/>
  <c r="AK414" i="5"/>
  <c r="AK413" i="5"/>
  <c r="AK412" i="5"/>
  <c r="AK411" i="5"/>
  <c r="AK410" i="5"/>
  <c r="AK409" i="5"/>
  <c r="AK408" i="5"/>
  <c r="AK407" i="5"/>
  <c r="AK406" i="5"/>
  <c r="AK405" i="5"/>
  <c r="AK404" i="5"/>
  <c r="AK403" i="5"/>
  <c r="AK402" i="5"/>
  <c r="AK401" i="5"/>
  <c r="AK400" i="5"/>
  <c r="AK399" i="5"/>
  <c r="AK398" i="5"/>
  <c r="AK397" i="5"/>
  <c r="AK396" i="5"/>
  <c r="AK395" i="5"/>
  <c r="AK394" i="5"/>
  <c r="AK393" i="5"/>
  <c r="AK392" i="5"/>
  <c r="AK391" i="5"/>
  <c r="AK390" i="5"/>
  <c r="AK389" i="5"/>
  <c r="AK388" i="5"/>
  <c r="AK387" i="5"/>
  <c r="AK386" i="5"/>
  <c r="AK385" i="5"/>
  <c r="AK384" i="5"/>
  <c r="AK383" i="5"/>
  <c r="AK382" i="5"/>
  <c r="AK381" i="5"/>
  <c r="AK380" i="5"/>
  <c r="AK379" i="5"/>
  <c r="AK378" i="5"/>
  <c r="AK377" i="5"/>
  <c r="AK376" i="5"/>
  <c r="AK375" i="5"/>
  <c r="AK374" i="5"/>
  <c r="AK373" i="5"/>
  <c r="AK372" i="5"/>
  <c r="AK371" i="5"/>
  <c r="AK370" i="5"/>
  <c r="AK369" i="5"/>
  <c r="AK368" i="5"/>
  <c r="AK367" i="5"/>
  <c r="AK366" i="5"/>
  <c r="AK365" i="5"/>
  <c r="AK364" i="5"/>
  <c r="AK363" i="5"/>
  <c r="AK362" i="5"/>
  <c r="AK361" i="5"/>
  <c r="AK360" i="5"/>
  <c r="AK359" i="5"/>
  <c r="AK358" i="5"/>
  <c r="AK357" i="5"/>
  <c r="AK356" i="5"/>
  <c r="AK355" i="5"/>
  <c r="AK354" i="5"/>
  <c r="AK353" i="5"/>
  <c r="AK352" i="5"/>
  <c r="AK351" i="5"/>
  <c r="AK350" i="5"/>
  <c r="AK349" i="5"/>
  <c r="AK348" i="5"/>
  <c r="AK347" i="5"/>
  <c r="AK346" i="5"/>
  <c r="AK345" i="5"/>
  <c r="AK344" i="5"/>
  <c r="AK343" i="5"/>
  <c r="AK342" i="5"/>
  <c r="AK341" i="5"/>
  <c r="AK340" i="5"/>
  <c r="AK339" i="5"/>
  <c r="AK338" i="5"/>
  <c r="AK337" i="5"/>
  <c r="AK336" i="5"/>
  <c r="AK335" i="5"/>
  <c r="AK334" i="5"/>
  <c r="AK333" i="5"/>
  <c r="AK332" i="5"/>
  <c r="AK331" i="5"/>
  <c r="AK330" i="5"/>
  <c r="AK329" i="5"/>
  <c r="AK328" i="5"/>
  <c r="AK327" i="5"/>
  <c r="AK326" i="5"/>
  <c r="AK325" i="5"/>
  <c r="AK324" i="5"/>
  <c r="AK323" i="5"/>
  <c r="AK322" i="5"/>
  <c r="AK321" i="5"/>
  <c r="AK320" i="5"/>
  <c r="AK319" i="5"/>
  <c r="AK318" i="5"/>
  <c r="AK317" i="5"/>
  <c r="AK316" i="5"/>
  <c r="AK315" i="5"/>
  <c r="AK314" i="5"/>
  <c r="AK313" i="5"/>
  <c r="AK312" i="5"/>
  <c r="AK311" i="5"/>
  <c r="AJ2404" i="5" l="1"/>
  <c r="AJ2401" i="5"/>
  <c r="AJ2403" i="5"/>
  <c r="AJ2402" i="5"/>
  <c r="AJ1277" i="5"/>
  <c r="AJ1151" i="5"/>
  <c r="AH729" i="5"/>
  <c r="AI595" i="5"/>
  <c r="AI593" i="5"/>
  <c r="AP1151" i="5"/>
  <c r="AP2381" i="5"/>
  <c r="AO2381" i="5"/>
  <c r="AN1271" i="5"/>
  <c r="BK3039" i="5"/>
  <c r="B3061" i="5" s="1"/>
  <c r="B3062" i="5"/>
  <c r="AM1397" i="5"/>
  <c r="AM1551" i="5"/>
  <c r="AM1690" i="5"/>
  <c r="AR2577" i="5"/>
  <c r="AQ2729" i="5"/>
  <c r="AK2912" i="5"/>
  <c r="AJ2912" i="5"/>
  <c r="AH2912" i="5"/>
  <c r="B2933" i="5" s="1"/>
  <c r="AI2912" i="5"/>
  <c r="AK2866" i="5"/>
  <c r="B2872" i="5" s="1"/>
  <c r="AN2866" i="5"/>
  <c r="B2873" i="5" s="1"/>
  <c r="AH2866" i="5"/>
  <c r="B2871" i="5" s="1"/>
  <c r="AN2729" i="5"/>
  <c r="B2736" i="5" s="1"/>
  <c r="AR2729" i="5"/>
  <c r="AP2729" i="5"/>
  <c r="AU2729" i="5"/>
  <c r="B2735" i="5" s="1"/>
  <c r="AV2577" i="5"/>
  <c r="AN2576" i="5"/>
  <c r="AS2577" i="5"/>
  <c r="AW2577" i="5"/>
  <c r="AO2577" i="5"/>
  <c r="B2586" i="5" s="1"/>
  <c r="AN2457" i="5"/>
  <c r="AQ2577" i="5"/>
  <c r="AU2577" i="5"/>
  <c r="AN2501" i="5"/>
  <c r="AN2517" i="5"/>
  <c r="AN2469" i="5"/>
  <c r="AN2533" i="5"/>
  <c r="AN2485" i="5"/>
  <c r="AN2549" i="5"/>
  <c r="AP2577" i="5"/>
  <c r="AT2577" i="5"/>
  <c r="AX2577" i="5"/>
  <c r="AN2473" i="5"/>
  <c r="AN2489" i="5"/>
  <c r="AN2505" i="5"/>
  <c r="AN2521" i="5"/>
  <c r="AN2537" i="5"/>
  <c r="AN2553" i="5"/>
  <c r="AN2569" i="5"/>
  <c r="AN2461" i="5"/>
  <c r="AN2477" i="5"/>
  <c r="AN2493" i="5"/>
  <c r="AN2509" i="5"/>
  <c r="AN2525" i="5"/>
  <c r="AN2541" i="5"/>
  <c r="AN2557" i="5"/>
  <c r="AN2573" i="5"/>
  <c r="AN2465" i="5"/>
  <c r="AN2481" i="5"/>
  <c r="AN2497" i="5"/>
  <c r="AN2513" i="5"/>
  <c r="AN2529" i="5"/>
  <c r="AN2545" i="5"/>
  <c r="AN2561" i="5"/>
  <c r="AN2458" i="5"/>
  <c r="AN2462" i="5"/>
  <c r="AN2466" i="5"/>
  <c r="AN2470" i="5"/>
  <c r="AN2474" i="5"/>
  <c r="AN2478" i="5"/>
  <c r="AN2482" i="5"/>
  <c r="AN2486" i="5"/>
  <c r="AN2490" i="5"/>
  <c r="AN2494" i="5"/>
  <c r="AN2498" i="5"/>
  <c r="AN2502" i="5"/>
  <c r="AN2506" i="5"/>
  <c r="AN2510" i="5"/>
  <c r="AN2514" i="5"/>
  <c r="AN2518" i="5"/>
  <c r="AN2522" i="5"/>
  <c r="AN2526" i="5"/>
  <c r="AN2530" i="5"/>
  <c r="AN2534" i="5"/>
  <c r="AN2538" i="5"/>
  <c r="AN2542" i="5"/>
  <c r="AN2546" i="5"/>
  <c r="AN2550" i="5"/>
  <c r="AN2554" i="5"/>
  <c r="AN2558" i="5"/>
  <c r="AN2562" i="5"/>
  <c r="AN2566" i="5"/>
  <c r="AN2570" i="5"/>
  <c r="AN2574" i="5"/>
  <c r="AN2459" i="5"/>
  <c r="AN2463" i="5"/>
  <c r="AN2467" i="5"/>
  <c r="AN2471" i="5"/>
  <c r="AN2475" i="5"/>
  <c r="AN2479" i="5"/>
  <c r="AN2483" i="5"/>
  <c r="AN2487" i="5"/>
  <c r="AN2491" i="5"/>
  <c r="AN2495" i="5"/>
  <c r="AN2499" i="5"/>
  <c r="AN2503" i="5"/>
  <c r="AN2507" i="5"/>
  <c r="AN2511" i="5"/>
  <c r="AN2515" i="5"/>
  <c r="AN2519" i="5"/>
  <c r="AN2523" i="5"/>
  <c r="AN2527" i="5"/>
  <c r="AN2531" i="5"/>
  <c r="AN2535" i="5"/>
  <c r="AN2539" i="5"/>
  <c r="AN2543" i="5"/>
  <c r="AN2547" i="5"/>
  <c r="AN2551" i="5"/>
  <c r="AN2555" i="5"/>
  <c r="AN2559" i="5"/>
  <c r="AN2563" i="5"/>
  <c r="AN2567" i="5"/>
  <c r="AN2571" i="5"/>
  <c r="AN2575" i="5"/>
  <c r="AN2460" i="5"/>
  <c r="AN2464" i="5"/>
  <c r="AN2468" i="5"/>
  <c r="AN2472" i="5"/>
  <c r="AN2476" i="5"/>
  <c r="AN2480" i="5"/>
  <c r="AN2484" i="5"/>
  <c r="AN2488" i="5"/>
  <c r="AN2492" i="5"/>
  <c r="AN2496" i="5"/>
  <c r="AN2500" i="5"/>
  <c r="AN2504" i="5"/>
  <c r="AN2508" i="5"/>
  <c r="AN2512" i="5"/>
  <c r="AN2516" i="5"/>
  <c r="AN2520" i="5"/>
  <c r="AN2524" i="5"/>
  <c r="AN2528" i="5"/>
  <c r="AN2532" i="5"/>
  <c r="AN2536" i="5"/>
  <c r="AN2540" i="5"/>
  <c r="AN2544" i="5"/>
  <c r="AN2548" i="5"/>
  <c r="AN2552" i="5"/>
  <c r="AN2556" i="5"/>
  <c r="AN2560" i="5"/>
  <c r="AN2564" i="5"/>
  <c r="AN2568" i="5"/>
  <c r="AN2572" i="5"/>
  <c r="AJ2423" i="5"/>
  <c r="AJ2427" i="5"/>
  <c r="AJ2431" i="5"/>
  <c r="AM2433" i="5"/>
  <c r="AJ2420" i="5"/>
  <c r="AJ2424" i="5"/>
  <c r="AJ2428" i="5"/>
  <c r="AJ2432" i="5"/>
  <c r="AJ2421" i="5"/>
  <c r="AJ2425" i="5"/>
  <c r="AJ2429" i="5"/>
  <c r="AJ2433" i="5"/>
  <c r="AJ2422" i="5"/>
  <c r="AJ2426" i="5"/>
  <c r="AJ2430" i="5"/>
  <c r="AL2435" i="5"/>
  <c r="B2446" i="5" s="1"/>
  <c r="AL2406" i="5"/>
  <c r="B2414" i="5" s="1"/>
  <c r="AZ2401" i="5"/>
  <c r="AZ2404" i="5" s="1"/>
  <c r="BA2404" i="5"/>
  <c r="AM2401" i="5"/>
  <c r="AV2404" i="5"/>
  <c r="AM2403" i="5"/>
  <c r="AM2402" i="5"/>
  <c r="AN2381" i="5"/>
  <c r="AP2357" i="5"/>
  <c r="B2366" i="5" s="1"/>
  <c r="AI480" i="5"/>
  <c r="AI496" i="5"/>
  <c r="AI512" i="5"/>
  <c r="AI464" i="5"/>
  <c r="AI544" i="5"/>
  <c r="AI472" i="5"/>
  <c r="AI488" i="5"/>
  <c r="AI504" i="5"/>
  <c r="AI520" i="5"/>
  <c r="AI536" i="5"/>
  <c r="AI552" i="5"/>
  <c r="AI568" i="5"/>
  <c r="AI1151" i="5"/>
  <c r="AN1397" i="5"/>
  <c r="AO1397" i="5"/>
  <c r="AM1552" i="5"/>
  <c r="AJ1286" i="5"/>
  <c r="AJ1302" i="5"/>
  <c r="AJ1318" i="5"/>
  <c r="AJ1334" i="5"/>
  <c r="AJ1350" i="5"/>
  <c r="AJ1362" i="5"/>
  <c r="AK1397" i="5"/>
  <c r="AI1945" i="5"/>
  <c r="B1950" i="5" s="1"/>
  <c r="AN2081" i="5"/>
  <c r="B2089" i="5" s="1"/>
  <c r="AN1809" i="5"/>
  <c r="B1817" i="5" s="1"/>
  <c r="AM1689" i="5"/>
  <c r="B1679" i="5"/>
  <c r="B1543" i="5"/>
  <c r="AP1534" i="5"/>
  <c r="B1542" i="5" s="1"/>
  <c r="AL1397" i="5"/>
  <c r="AH1397" i="5"/>
  <c r="AH1271" i="5"/>
  <c r="AQ1271" i="5"/>
  <c r="AO1399" i="5" s="1"/>
  <c r="B1404" i="5" s="1"/>
  <c r="AK1271" i="5"/>
  <c r="AI460" i="5"/>
  <c r="AI459" i="5"/>
  <c r="AI849" i="5"/>
  <c r="B860" i="5" s="1"/>
  <c r="AN991" i="5"/>
  <c r="B1000" i="5" s="1"/>
  <c r="AI576" i="5"/>
  <c r="AI575" i="5"/>
  <c r="AK430" i="5"/>
  <c r="AL430" i="5"/>
  <c r="AN1398" i="5" l="1"/>
  <c r="AN1272" i="5"/>
  <c r="AN1399" i="5" s="1"/>
  <c r="B1405" i="5" s="1"/>
  <c r="AR2730" i="5"/>
  <c r="AK2913" i="5"/>
  <c r="B2932" i="5" s="1"/>
  <c r="AX2578" i="5"/>
  <c r="B2587" i="5" s="1"/>
  <c r="AN2577" i="5"/>
  <c r="B2585" i="5" s="1"/>
  <c r="AI713" i="5"/>
  <c r="B717" i="5" s="1"/>
  <c r="AI578" i="5"/>
  <c r="B582" i="5" s="1"/>
  <c r="AL431" i="5"/>
  <c r="B435" i="5" s="1"/>
  <c r="AH429" i="5" l="1"/>
  <c r="AI429" i="5" s="1"/>
  <c r="AH428" i="5"/>
  <c r="AI428" i="5" s="1"/>
  <c r="AH427" i="5"/>
  <c r="AH426" i="5"/>
  <c r="AI426" i="5" s="1"/>
  <c r="AH425" i="5"/>
  <c r="AI425" i="5" s="1"/>
  <c r="AH424" i="5"/>
  <c r="AI424" i="5" s="1"/>
  <c r="AH423" i="5"/>
  <c r="AH422" i="5"/>
  <c r="AI422" i="5" s="1"/>
  <c r="AH421" i="5"/>
  <c r="AI421" i="5" s="1"/>
  <c r="AH420" i="5"/>
  <c r="AI420" i="5" s="1"/>
  <c r="AH419" i="5"/>
  <c r="AH418" i="5"/>
  <c r="AI418" i="5" s="1"/>
  <c r="AH417" i="5"/>
  <c r="AI417" i="5" s="1"/>
  <c r="AH416" i="5"/>
  <c r="AI416" i="5" s="1"/>
  <c r="AH415" i="5"/>
  <c r="AH414" i="5"/>
  <c r="AI414" i="5" s="1"/>
  <c r="AH413" i="5"/>
  <c r="AI413" i="5" s="1"/>
  <c r="AH412" i="5"/>
  <c r="AI412" i="5" s="1"/>
  <c r="AH411" i="5"/>
  <c r="AH410" i="5"/>
  <c r="AI410" i="5" s="1"/>
  <c r="AH409" i="5"/>
  <c r="AI409" i="5" s="1"/>
  <c r="AH408" i="5"/>
  <c r="AI408" i="5" s="1"/>
  <c r="AH407" i="5"/>
  <c r="AH406" i="5"/>
  <c r="AI406" i="5" s="1"/>
  <c r="AH405" i="5"/>
  <c r="AI405" i="5" s="1"/>
  <c r="AH404" i="5"/>
  <c r="AI404" i="5" s="1"/>
  <c r="AH403" i="5"/>
  <c r="AH402" i="5"/>
  <c r="AI402" i="5" s="1"/>
  <c r="AH401" i="5"/>
  <c r="AI401" i="5" s="1"/>
  <c r="AH400" i="5"/>
  <c r="AI400" i="5" s="1"/>
  <c r="AH399" i="5"/>
  <c r="AH398" i="5"/>
  <c r="AI398" i="5" s="1"/>
  <c r="AH397" i="5"/>
  <c r="AI397" i="5" s="1"/>
  <c r="AH396" i="5"/>
  <c r="AI396" i="5" s="1"/>
  <c r="AH395" i="5"/>
  <c r="AH394" i="5"/>
  <c r="AI394" i="5" s="1"/>
  <c r="AH393" i="5"/>
  <c r="AI393" i="5" s="1"/>
  <c r="AH392" i="5"/>
  <c r="AI392" i="5" s="1"/>
  <c r="AH391" i="5"/>
  <c r="AH390" i="5"/>
  <c r="AI390" i="5" s="1"/>
  <c r="AH389" i="5"/>
  <c r="AI389" i="5" s="1"/>
  <c r="AH388" i="5"/>
  <c r="AI388" i="5" s="1"/>
  <c r="AH387" i="5"/>
  <c r="AH386" i="5"/>
  <c r="AI386" i="5" s="1"/>
  <c r="AH385" i="5"/>
  <c r="AI385" i="5" s="1"/>
  <c r="AH384" i="5"/>
  <c r="AI384" i="5" s="1"/>
  <c r="AH383" i="5"/>
  <c r="AH382" i="5"/>
  <c r="AI382" i="5" s="1"/>
  <c r="AH381" i="5"/>
  <c r="AI381" i="5" s="1"/>
  <c r="AH380" i="5"/>
  <c r="AI380" i="5" s="1"/>
  <c r="AH379" i="5"/>
  <c r="AH378" i="5"/>
  <c r="AI378" i="5" s="1"/>
  <c r="AH377" i="5"/>
  <c r="AI377" i="5" s="1"/>
  <c r="AH376" i="5"/>
  <c r="AI376" i="5" s="1"/>
  <c r="AH375" i="5"/>
  <c r="AH374" i="5"/>
  <c r="AI374" i="5" s="1"/>
  <c r="AH373" i="5"/>
  <c r="AI373" i="5" s="1"/>
  <c r="AH372" i="5"/>
  <c r="AI372" i="5" s="1"/>
  <c r="AH371" i="5"/>
  <c r="AH370" i="5"/>
  <c r="AI370" i="5" s="1"/>
  <c r="AH369" i="5"/>
  <c r="AI369" i="5" s="1"/>
  <c r="AH368" i="5"/>
  <c r="AI368" i="5" s="1"/>
  <c r="AH367" i="5"/>
  <c r="AH366" i="5"/>
  <c r="AI366" i="5" s="1"/>
  <c r="AH365" i="5"/>
  <c r="AI365" i="5" s="1"/>
  <c r="AH364" i="5"/>
  <c r="AI364" i="5" s="1"/>
  <c r="AH363" i="5"/>
  <c r="AH362" i="5"/>
  <c r="AI362" i="5" s="1"/>
  <c r="AH361" i="5"/>
  <c r="AI361" i="5" s="1"/>
  <c r="AH360" i="5"/>
  <c r="AI360" i="5" s="1"/>
  <c r="AH359" i="5"/>
  <c r="AH358" i="5"/>
  <c r="AI358" i="5" s="1"/>
  <c r="AH357" i="5"/>
  <c r="AI357" i="5" s="1"/>
  <c r="AH356" i="5"/>
  <c r="AI356" i="5" s="1"/>
  <c r="AH355" i="5"/>
  <c r="AH354" i="5"/>
  <c r="AI354" i="5" s="1"/>
  <c r="AH353" i="5"/>
  <c r="AI353" i="5" s="1"/>
  <c r="AH352" i="5"/>
  <c r="AI352" i="5" s="1"/>
  <c r="AH351" i="5"/>
  <c r="AH350" i="5"/>
  <c r="AI350" i="5" s="1"/>
  <c r="AH349" i="5"/>
  <c r="AI349" i="5" s="1"/>
  <c r="AH348" i="5"/>
  <c r="AI348" i="5" s="1"/>
  <c r="AH347" i="5"/>
  <c r="AH346" i="5"/>
  <c r="AI346" i="5" s="1"/>
  <c r="AH345" i="5"/>
  <c r="AI345" i="5" s="1"/>
  <c r="AH344" i="5"/>
  <c r="AI344" i="5" s="1"/>
  <c r="AH343" i="5"/>
  <c r="AH342" i="5"/>
  <c r="AI342" i="5" s="1"/>
  <c r="AH341" i="5"/>
  <c r="AI341" i="5" s="1"/>
  <c r="AH340" i="5"/>
  <c r="AI340" i="5" s="1"/>
  <c r="AH339" i="5"/>
  <c r="AH338" i="5"/>
  <c r="AI338" i="5" s="1"/>
  <c r="AH337" i="5"/>
  <c r="AI337" i="5" s="1"/>
  <c r="AH336" i="5"/>
  <c r="AI336" i="5" s="1"/>
  <c r="AH335" i="5"/>
  <c r="AH334" i="5"/>
  <c r="AI334" i="5" s="1"/>
  <c r="AH333" i="5"/>
  <c r="AI333" i="5" s="1"/>
  <c r="AH332" i="5"/>
  <c r="AI332" i="5" s="1"/>
  <c r="AH331" i="5"/>
  <c r="AH330" i="5"/>
  <c r="AI330" i="5" s="1"/>
  <c r="AH329" i="5"/>
  <c r="AI329" i="5" s="1"/>
  <c r="AH328" i="5"/>
  <c r="AI328" i="5" s="1"/>
  <c r="AH327" i="5"/>
  <c r="AH326" i="5"/>
  <c r="AI326" i="5" s="1"/>
  <c r="AH325" i="5"/>
  <c r="AI325" i="5" s="1"/>
  <c r="AH324" i="5"/>
  <c r="AI324" i="5" s="1"/>
  <c r="AH323" i="5"/>
  <c r="AH322" i="5"/>
  <c r="AI322" i="5" s="1"/>
  <c r="AH321" i="5"/>
  <c r="AI321" i="5" s="1"/>
  <c r="AH320" i="5"/>
  <c r="AI320" i="5" s="1"/>
  <c r="AH319" i="5"/>
  <c r="AH318" i="5"/>
  <c r="AI318" i="5" s="1"/>
  <c r="AH317" i="5"/>
  <c r="AI317" i="5" s="1"/>
  <c r="AH316" i="5"/>
  <c r="AI316" i="5" s="1"/>
  <c r="AH315" i="5"/>
  <c r="AH314" i="5"/>
  <c r="AI314" i="5" s="1"/>
  <c r="AH313" i="5"/>
  <c r="AI313" i="5" s="1"/>
  <c r="AH312" i="5"/>
  <c r="AI312" i="5" s="1"/>
  <c r="AH311" i="5"/>
  <c r="AH310" i="5"/>
  <c r="CI293" i="5"/>
  <c r="CH293" i="5"/>
  <c r="CG293" i="5"/>
  <c r="CE293" i="5"/>
  <c r="CD293" i="5"/>
  <c r="CC293" i="5"/>
  <c r="CA293" i="5"/>
  <c r="BZ293" i="5"/>
  <c r="BY293" i="5"/>
  <c r="BW293" i="5"/>
  <c r="BV293" i="5"/>
  <c r="BU293" i="5"/>
  <c r="BS293" i="5"/>
  <c r="BR293" i="5"/>
  <c r="BQ293" i="5"/>
  <c r="BO293" i="5"/>
  <c r="BN293" i="5"/>
  <c r="BM293" i="5"/>
  <c r="BK293" i="5"/>
  <c r="BJ293" i="5"/>
  <c r="BI293" i="5"/>
  <c r="BG293" i="5"/>
  <c r="BF293" i="5"/>
  <c r="BE293" i="5"/>
  <c r="BC293" i="5"/>
  <c r="BB293" i="5"/>
  <c r="BA293" i="5"/>
  <c r="CI292" i="5"/>
  <c r="CH292" i="5"/>
  <c r="CG292" i="5"/>
  <c r="CE292" i="5"/>
  <c r="CD292" i="5"/>
  <c r="CC292" i="5"/>
  <c r="CA292" i="5"/>
  <c r="BZ292" i="5"/>
  <c r="BY292" i="5"/>
  <c r="BW292" i="5"/>
  <c r="BV292" i="5"/>
  <c r="BU292" i="5"/>
  <c r="BS292" i="5"/>
  <c r="BR292" i="5"/>
  <c r="BQ292" i="5"/>
  <c r="BO292" i="5"/>
  <c r="BN292" i="5"/>
  <c r="BM292" i="5"/>
  <c r="BK292" i="5"/>
  <c r="BJ292" i="5"/>
  <c r="BI292" i="5"/>
  <c r="BG292" i="5"/>
  <c r="BF292" i="5"/>
  <c r="BE292" i="5"/>
  <c r="BC292" i="5"/>
  <c r="BB292" i="5"/>
  <c r="BA292" i="5"/>
  <c r="CI291" i="5"/>
  <c r="CH291" i="5"/>
  <c r="CG291" i="5"/>
  <c r="CE291" i="5"/>
  <c r="CD291" i="5"/>
  <c r="CC291" i="5"/>
  <c r="CA291" i="5"/>
  <c r="BZ291" i="5"/>
  <c r="BY291" i="5"/>
  <c r="BW291" i="5"/>
  <c r="BV291" i="5"/>
  <c r="BU291" i="5"/>
  <c r="BS291" i="5"/>
  <c r="BR291" i="5"/>
  <c r="BQ291" i="5"/>
  <c r="BO291" i="5"/>
  <c r="BN291" i="5"/>
  <c r="BM291" i="5"/>
  <c r="BK291" i="5"/>
  <c r="BJ291" i="5"/>
  <c r="BI291" i="5"/>
  <c r="BG291" i="5"/>
  <c r="BF291" i="5"/>
  <c r="BE291" i="5"/>
  <c r="BC291" i="5"/>
  <c r="BB291" i="5"/>
  <c r="BA291" i="5"/>
  <c r="CI290" i="5"/>
  <c r="CH290" i="5"/>
  <c r="CG290" i="5"/>
  <c r="CE290" i="5"/>
  <c r="CD290" i="5"/>
  <c r="CC290" i="5"/>
  <c r="CA290" i="5"/>
  <c r="BZ290" i="5"/>
  <c r="BY290" i="5"/>
  <c r="BW290" i="5"/>
  <c r="BV290" i="5"/>
  <c r="BU290" i="5"/>
  <c r="BS290" i="5"/>
  <c r="BR290" i="5"/>
  <c r="BQ290" i="5"/>
  <c r="BO290" i="5"/>
  <c r="BN290" i="5"/>
  <c r="BM290" i="5"/>
  <c r="BK290" i="5"/>
  <c r="BJ290" i="5"/>
  <c r="BI290" i="5"/>
  <c r="BG290" i="5"/>
  <c r="BF290" i="5"/>
  <c r="BE290" i="5"/>
  <c r="BC290" i="5"/>
  <c r="BB290" i="5"/>
  <c r="BA290" i="5"/>
  <c r="CI289" i="5"/>
  <c r="CH289" i="5"/>
  <c r="CG289" i="5"/>
  <c r="CE289" i="5"/>
  <c r="CD289" i="5"/>
  <c r="CC289" i="5"/>
  <c r="CA289" i="5"/>
  <c r="BZ289" i="5"/>
  <c r="BY289" i="5"/>
  <c r="BW289" i="5"/>
  <c r="BV289" i="5"/>
  <c r="BU289" i="5"/>
  <c r="BS289" i="5"/>
  <c r="BR289" i="5"/>
  <c r="BQ289" i="5"/>
  <c r="BO289" i="5"/>
  <c r="BN289" i="5"/>
  <c r="BM289" i="5"/>
  <c r="BK289" i="5"/>
  <c r="BJ289" i="5"/>
  <c r="BI289" i="5"/>
  <c r="BG289" i="5"/>
  <c r="BF289" i="5"/>
  <c r="BE289" i="5"/>
  <c r="BC289" i="5"/>
  <c r="BB289" i="5"/>
  <c r="BA289" i="5"/>
  <c r="CI288" i="5"/>
  <c r="CH288" i="5"/>
  <c r="CG288" i="5"/>
  <c r="CE288" i="5"/>
  <c r="CD288" i="5"/>
  <c r="CC288" i="5"/>
  <c r="CA288" i="5"/>
  <c r="BZ288" i="5"/>
  <c r="BY288" i="5"/>
  <c r="BW288" i="5"/>
  <c r="BV288" i="5"/>
  <c r="BU288" i="5"/>
  <c r="BS288" i="5"/>
  <c r="BR288" i="5"/>
  <c r="BQ288" i="5"/>
  <c r="BO288" i="5"/>
  <c r="BN288" i="5"/>
  <c r="BM288" i="5"/>
  <c r="BK288" i="5"/>
  <c r="BJ288" i="5"/>
  <c r="BI288" i="5"/>
  <c r="BG288" i="5"/>
  <c r="BF288" i="5"/>
  <c r="BE288" i="5"/>
  <c r="BC288" i="5"/>
  <c r="BB288" i="5"/>
  <c r="BA288" i="5"/>
  <c r="CI287" i="5"/>
  <c r="CH287" i="5"/>
  <c r="CG287" i="5"/>
  <c r="CE287" i="5"/>
  <c r="CD287" i="5"/>
  <c r="CC287" i="5"/>
  <c r="CA287" i="5"/>
  <c r="BZ287" i="5"/>
  <c r="BY287" i="5"/>
  <c r="BW287" i="5"/>
  <c r="BV287" i="5"/>
  <c r="BU287" i="5"/>
  <c r="BS287" i="5"/>
  <c r="BR287" i="5"/>
  <c r="BQ287" i="5"/>
  <c r="BO287" i="5"/>
  <c r="BN287" i="5"/>
  <c r="BM287" i="5"/>
  <c r="BK287" i="5"/>
  <c r="BJ287" i="5"/>
  <c r="BI287" i="5"/>
  <c r="BG287" i="5"/>
  <c r="BF287" i="5"/>
  <c r="BE287" i="5"/>
  <c r="BC287" i="5"/>
  <c r="BB287" i="5"/>
  <c r="BA287" i="5"/>
  <c r="CI286" i="5"/>
  <c r="CH286" i="5"/>
  <c r="CG286" i="5"/>
  <c r="CE286" i="5"/>
  <c r="CD286" i="5"/>
  <c r="CC286" i="5"/>
  <c r="CA286" i="5"/>
  <c r="BZ286" i="5"/>
  <c r="BY286" i="5"/>
  <c r="BW286" i="5"/>
  <c r="BV286" i="5"/>
  <c r="BU286" i="5"/>
  <c r="BS286" i="5"/>
  <c r="BR286" i="5"/>
  <c r="BQ286" i="5"/>
  <c r="BO286" i="5"/>
  <c r="BN286" i="5"/>
  <c r="BM286" i="5"/>
  <c r="BK286" i="5"/>
  <c r="BJ286" i="5"/>
  <c r="BI286" i="5"/>
  <c r="BG286" i="5"/>
  <c r="BF286" i="5"/>
  <c r="BE286" i="5"/>
  <c r="BC286" i="5"/>
  <c r="BB286" i="5"/>
  <c r="BA286" i="5"/>
  <c r="CI285" i="5"/>
  <c r="CH285" i="5"/>
  <c r="CG285" i="5"/>
  <c r="CE285" i="5"/>
  <c r="CD285" i="5"/>
  <c r="CC285" i="5"/>
  <c r="CA285" i="5"/>
  <c r="BZ285" i="5"/>
  <c r="BY285" i="5"/>
  <c r="BW285" i="5"/>
  <c r="BV285" i="5"/>
  <c r="BU285" i="5"/>
  <c r="BS285" i="5"/>
  <c r="BR285" i="5"/>
  <c r="BQ285" i="5"/>
  <c r="BO285" i="5"/>
  <c r="BN285" i="5"/>
  <c r="BM285" i="5"/>
  <c r="BK285" i="5"/>
  <c r="BJ285" i="5"/>
  <c r="BI285" i="5"/>
  <c r="BG285" i="5"/>
  <c r="BF285" i="5"/>
  <c r="BE285" i="5"/>
  <c r="BC285" i="5"/>
  <c r="BB285" i="5"/>
  <c r="BA285" i="5"/>
  <c r="CI284" i="5"/>
  <c r="CH284" i="5"/>
  <c r="CG284" i="5"/>
  <c r="CE284" i="5"/>
  <c r="CD284" i="5"/>
  <c r="CC284" i="5"/>
  <c r="CA284" i="5"/>
  <c r="BZ284" i="5"/>
  <c r="BY284" i="5"/>
  <c r="BW284" i="5"/>
  <c r="BV284" i="5"/>
  <c r="BU284" i="5"/>
  <c r="BS284" i="5"/>
  <c r="BR284" i="5"/>
  <c r="BQ284" i="5"/>
  <c r="BO284" i="5"/>
  <c r="BN284" i="5"/>
  <c r="BM284" i="5"/>
  <c r="BK284" i="5"/>
  <c r="BJ284" i="5"/>
  <c r="BI284" i="5"/>
  <c r="BG284" i="5"/>
  <c r="BF284" i="5"/>
  <c r="BE284" i="5"/>
  <c r="BC284" i="5"/>
  <c r="BB284" i="5"/>
  <c r="BA284" i="5"/>
  <c r="CI283" i="5"/>
  <c r="CH283" i="5"/>
  <c r="CG283" i="5"/>
  <c r="CE283" i="5"/>
  <c r="CD283" i="5"/>
  <c r="CC283" i="5"/>
  <c r="CA283" i="5"/>
  <c r="BZ283" i="5"/>
  <c r="BY283" i="5"/>
  <c r="BW283" i="5"/>
  <c r="BV283" i="5"/>
  <c r="BU283" i="5"/>
  <c r="BS283" i="5"/>
  <c r="BR283" i="5"/>
  <c r="BQ283" i="5"/>
  <c r="BO283" i="5"/>
  <c r="BN283" i="5"/>
  <c r="BM283" i="5"/>
  <c r="BK283" i="5"/>
  <c r="BJ283" i="5"/>
  <c r="BI283" i="5"/>
  <c r="BG283" i="5"/>
  <c r="BF283" i="5"/>
  <c r="BE283" i="5"/>
  <c r="BC283" i="5"/>
  <c r="BB283" i="5"/>
  <c r="BA283" i="5"/>
  <c r="CI282" i="5"/>
  <c r="CH282" i="5"/>
  <c r="CG282" i="5"/>
  <c r="CE282" i="5"/>
  <c r="CD282" i="5"/>
  <c r="CC282" i="5"/>
  <c r="CA282" i="5"/>
  <c r="BZ282" i="5"/>
  <c r="BY282" i="5"/>
  <c r="BW282" i="5"/>
  <c r="BV282" i="5"/>
  <c r="BU282" i="5"/>
  <c r="BS282" i="5"/>
  <c r="BR282" i="5"/>
  <c r="BQ282" i="5"/>
  <c r="BO282" i="5"/>
  <c r="BN282" i="5"/>
  <c r="BM282" i="5"/>
  <c r="BK282" i="5"/>
  <c r="BJ282" i="5"/>
  <c r="BI282" i="5"/>
  <c r="BG282" i="5"/>
  <c r="BF282" i="5"/>
  <c r="BE282" i="5"/>
  <c r="BC282" i="5"/>
  <c r="BB282" i="5"/>
  <c r="BA282" i="5"/>
  <c r="CI281" i="5"/>
  <c r="CH281" i="5"/>
  <c r="CG281" i="5"/>
  <c r="CE281" i="5"/>
  <c r="CD281" i="5"/>
  <c r="CC281" i="5"/>
  <c r="CA281" i="5"/>
  <c r="BZ281" i="5"/>
  <c r="BY281" i="5"/>
  <c r="BW281" i="5"/>
  <c r="BV281" i="5"/>
  <c r="BU281" i="5"/>
  <c r="BS281" i="5"/>
  <c r="BR281" i="5"/>
  <c r="BQ281" i="5"/>
  <c r="BO281" i="5"/>
  <c r="BN281" i="5"/>
  <c r="BM281" i="5"/>
  <c r="BK281" i="5"/>
  <c r="BJ281" i="5"/>
  <c r="BI281" i="5"/>
  <c r="BG281" i="5"/>
  <c r="BF281" i="5"/>
  <c r="BE281" i="5"/>
  <c r="BC281" i="5"/>
  <c r="BB281" i="5"/>
  <c r="BA281" i="5"/>
  <c r="CI280" i="5"/>
  <c r="CH280" i="5"/>
  <c r="CG280" i="5"/>
  <c r="CE280" i="5"/>
  <c r="CD280" i="5"/>
  <c r="CC280" i="5"/>
  <c r="CA280" i="5"/>
  <c r="BZ280" i="5"/>
  <c r="BY280" i="5"/>
  <c r="BW280" i="5"/>
  <c r="BV280" i="5"/>
  <c r="BU280" i="5"/>
  <c r="BS280" i="5"/>
  <c r="BR280" i="5"/>
  <c r="BQ280" i="5"/>
  <c r="BO280" i="5"/>
  <c r="BN280" i="5"/>
  <c r="BM280" i="5"/>
  <c r="BK280" i="5"/>
  <c r="BJ280" i="5"/>
  <c r="BI280" i="5"/>
  <c r="BG280" i="5"/>
  <c r="BF280" i="5"/>
  <c r="BE280" i="5"/>
  <c r="BC280" i="5"/>
  <c r="BB280" i="5"/>
  <c r="BA280" i="5"/>
  <c r="CI279" i="5"/>
  <c r="CH279" i="5"/>
  <c r="CG279" i="5"/>
  <c r="CE279" i="5"/>
  <c r="CD279" i="5"/>
  <c r="CC279" i="5"/>
  <c r="CA279" i="5"/>
  <c r="BZ279" i="5"/>
  <c r="BY279" i="5"/>
  <c r="BW279" i="5"/>
  <c r="BV279" i="5"/>
  <c r="BU279" i="5"/>
  <c r="BS279" i="5"/>
  <c r="BR279" i="5"/>
  <c r="BQ279" i="5"/>
  <c r="BO279" i="5"/>
  <c r="BN279" i="5"/>
  <c r="BM279" i="5"/>
  <c r="BK279" i="5"/>
  <c r="BJ279" i="5"/>
  <c r="BI279" i="5"/>
  <c r="BG279" i="5"/>
  <c r="BF279" i="5"/>
  <c r="BE279" i="5"/>
  <c r="BC279" i="5"/>
  <c r="BB279" i="5"/>
  <c r="BA279" i="5"/>
  <c r="CI278" i="5"/>
  <c r="CH278" i="5"/>
  <c r="CG278" i="5"/>
  <c r="CE278" i="5"/>
  <c r="CD278" i="5"/>
  <c r="CC278" i="5"/>
  <c r="CA278" i="5"/>
  <c r="BZ278" i="5"/>
  <c r="BY278" i="5"/>
  <c r="BW278" i="5"/>
  <c r="BV278" i="5"/>
  <c r="BU278" i="5"/>
  <c r="BS278" i="5"/>
  <c r="BR278" i="5"/>
  <c r="BQ278" i="5"/>
  <c r="BO278" i="5"/>
  <c r="BN278" i="5"/>
  <c r="BM278" i="5"/>
  <c r="BK278" i="5"/>
  <c r="BJ278" i="5"/>
  <c r="BI278" i="5"/>
  <c r="BG278" i="5"/>
  <c r="BF278" i="5"/>
  <c r="BE278" i="5"/>
  <c r="BC278" i="5"/>
  <c r="BB278" i="5"/>
  <c r="BA278" i="5"/>
  <c r="CI277" i="5"/>
  <c r="CH277" i="5"/>
  <c r="CG277" i="5"/>
  <c r="CE277" i="5"/>
  <c r="CD277" i="5"/>
  <c r="CC277" i="5"/>
  <c r="CA277" i="5"/>
  <c r="BZ277" i="5"/>
  <c r="BY277" i="5"/>
  <c r="BW277" i="5"/>
  <c r="BV277" i="5"/>
  <c r="BU277" i="5"/>
  <c r="BS277" i="5"/>
  <c r="BR277" i="5"/>
  <c r="BQ277" i="5"/>
  <c r="BO277" i="5"/>
  <c r="BN277" i="5"/>
  <c r="BM277" i="5"/>
  <c r="BK277" i="5"/>
  <c r="BJ277" i="5"/>
  <c r="BI277" i="5"/>
  <c r="BG277" i="5"/>
  <c r="BF277" i="5"/>
  <c r="BE277" i="5"/>
  <c r="BC277" i="5"/>
  <c r="BB277" i="5"/>
  <c r="BA277" i="5"/>
  <c r="CI276" i="5"/>
  <c r="CH276" i="5"/>
  <c r="CG276" i="5"/>
  <c r="CE276" i="5"/>
  <c r="CD276" i="5"/>
  <c r="CC276" i="5"/>
  <c r="CA276" i="5"/>
  <c r="BZ276" i="5"/>
  <c r="BY276" i="5"/>
  <c r="BW276" i="5"/>
  <c r="BV276" i="5"/>
  <c r="BU276" i="5"/>
  <c r="BS276" i="5"/>
  <c r="BR276" i="5"/>
  <c r="BQ276" i="5"/>
  <c r="BO276" i="5"/>
  <c r="BN276" i="5"/>
  <c r="BM276" i="5"/>
  <c r="BK276" i="5"/>
  <c r="BJ276" i="5"/>
  <c r="BI276" i="5"/>
  <c r="BG276" i="5"/>
  <c r="BF276" i="5"/>
  <c r="BE276" i="5"/>
  <c r="BC276" i="5"/>
  <c r="BB276" i="5"/>
  <c r="BA276" i="5"/>
  <c r="CI275" i="5"/>
  <c r="CH275" i="5"/>
  <c r="CG275" i="5"/>
  <c r="CE275" i="5"/>
  <c r="CD275" i="5"/>
  <c r="CC275" i="5"/>
  <c r="CA275" i="5"/>
  <c r="BZ275" i="5"/>
  <c r="BY275" i="5"/>
  <c r="BW275" i="5"/>
  <c r="BV275" i="5"/>
  <c r="BU275" i="5"/>
  <c r="BS275" i="5"/>
  <c r="BR275" i="5"/>
  <c r="BQ275" i="5"/>
  <c r="BO275" i="5"/>
  <c r="BN275" i="5"/>
  <c r="BM275" i="5"/>
  <c r="BK275" i="5"/>
  <c r="BJ275" i="5"/>
  <c r="BI275" i="5"/>
  <c r="BG275" i="5"/>
  <c r="BF275" i="5"/>
  <c r="BE275" i="5"/>
  <c r="BC275" i="5"/>
  <c r="BB275" i="5"/>
  <c r="BA275" i="5"/>
  <c r="CI274" i="5"/>
  <c r="CH274" i="5"/>
  <c r="CG274" i="5"/>
  <c r="CE274" i="5"/>
  <c r="CD274" i="5"/>
  <c r="CC274" i="5"/>
  <c r="CA274" i="5"/>
  <c r="BZ274" i="5"/>
  <c r="BY274" i="5"/>
  <c r="BW274" i="5"/>
  <c r="BV274" i="5"/>
  <c r="BU274" i="5"/>
  <c r="BS274" i="5"/>
  <c r="BR274" i="5"/>
  <c r="BQ274" i="5"/>
  <c r="BO274" i="5"/>
  <c r="BN274" i="5"/>
  <c r="BM274" i="5"/>
  <c r="BK274" i="5"/>
  <c r="BJ274" i="5"/>
  <c r="BI274" i="5"/>
  <c r="BG274" i="5"/>
  <c r="BF274" i="5"/>
  <c r="BE274" i="5"/>
  <c r="BC274" i="5"/>
  <c r="BB274" i="5"/>
  <c r="BA274" i="5"/>
  <c r="CI273" i="5"/>
  <c r="CH273" i="5"/>
  <c r="CG273" i="5"/>
  <c r="CE273" i="5"/>
  <c r="CD273" i="5"/>
  <c r="CC273" i="5"/>
  <c r="CA273" i="5"/>
  <c r="BZ273" i="5"/>
  <c r="BY273" i="5"/>
  <c r="BW273" i="5"/>
  <c r="BV273" i="5"/>
  <c r="BU273" i="5"/>
  <c r="BS273" i="5"/>
  <c r="BR273" i="5"/>
  <c r="BQ273" i="5"/>
  <c r="BO273" i="5"/>
  <c r="BN273" i="5"/>
  <c r="BM273" i="5"/>
  <c r="BK273" i="5"/>
  <c r="BJ273" i="5"/>
  <c r="BI273" i="5"/>
  <c r="BG273" i="5"/>
  <c r="BF273" i="5"/>
  <c r="BE273" i="5"/>
  <c r="BC273" i="5"/>
  <c r="BB273" i="5"/>
  <c r="BA273" i="5"/>
  <c r="CI272" i="5"/>
  <c r="CH272" i="5"/>
  <c r="CG272" i="5"/>
  <c r="CE272" i="5"/>
  <c r="CD272" i="5"/>
  <c r="CC272" i="5"/>
  <c r="CA272" i="5"/>
  <c r="BZ272" i="5"/>
  <c r="BY272" i="5"/>
  <c r="BW272" i="5"/>
  <c r="BV272" i="5"/>
  <c r="BU272" i="5"/>
  <c r="BS272" i="5"/>
  <c r="BR272" i="5"/>
  <c r="BQ272" i="5"/>
  <c r="BO272" i="5"/>
  <c r="BN272" i="5"/>
  <c r="BM272" i="5"/>
  <c r="BK272" i="5"/>
  <c r="BJ272" i="5"/>
  <c r="BI272" i="5"/>
  <c r="BG272" i="5"/>
  <c r="BF272" i="5"/>
  <c r="BE272" i="5"/>
  <c r="BC272" i="5"/>
  <c r="BB272" i="5"/>
  <c r="BA272" i="5"/>
  <c r="CI271" i="5"/>
  <c r="CH271" i="5"/>
  <c r="CG271" i="5"/>
  <c r="CE271" i="5"/>
  <c r="CD271" i="5"/>
  <c r="CC271" i="5"/>
  <c r="CA271" i="5"/>
  <c r="BZ271" i="5"/>
  <c r="BY271" i="5"/>
  <c r="BW271" i="5"/>
  <c r="BV271" i="5"/>
  <c r="BU271" i="5"/>
  <c r="BS271" i="5"/>
  <c r="BR271" i="5"/>
  <c r="BQ271" i="5"/>
  <c r="BO271" i="5"/>
  <c r="BN271" i="5"/>
  <c r="BM271" i="5"/>
  <c r="BK271" i="5"/>
  <c r="BJ271" i="5"/>
  <c r="BI271" i="5"/>
  <c r="BG271" i="5"/>
  <c r="BF271" i="5"/>
  <c r="BE271" i="5"/>
  <c r="BC271" i="5"/>
  <c r="BB271" i="5"/>
  <c r="BA271" i="5"/>
  <c r="CI270" i="5"/>
  <c r="CH270" i="5"/>
  <c r="CG270" i="5"/>
  <c r="CE270" i="5"/>
  <c r="CD270" i="5"/>
  <c r="CC270" i="5"/>
  <c r="CA270" i="5"/>
  <c r="BZ270" i="5"/>
  <c r="BY270" i="5"/>
  <c r="BW270" i="5"/>
  <c r="BV270" i="5"/>
  <c r="BU270" i="5"/>
  <c r="BS270" i="5"/>
  <c r="BR270" i="5"/>
  <c r="BQ270" i="5"/>
  <c r="BO270" i="5"/>
  <c r="BN270" i="5"/>
  <c r="BM270" i="5"/>
  <c r="BK270" i="5"/>
  <c r="BJ270" i="5"/>
  <c r="BI270" i="5"/>
  <c r="BG270" i="5"/>
  <c r="BF270" i="5"/>
  <c r="BE270" i="5"/>
  <c r="BC270" i="5"/>
  <c r="BB270" i="5"/>
  <c r="BA270" i="5"/>
  <c r="CI269" i="5"/>
  <c r="CH269" i="5"/>
  <c r="CG269" i="5"/>
  <c r="CE269" i="5"/>
  <c r="CD269" i="5"/>
  <c r="CC269" i="5"/>
  <c r="CA269" i="5"/>
  <c r="BZ269" i="5"/>
  <c r="BY269" i="5"/>
  <c r="BW269" i="5"/>
  <c r="BV269" i="5"/>
  <c r="BU269" i="5"/>
  <c r="BS269" i="5"/>
  <c r="BR269" i="5"/>
  <c r="BQ269" i="5"/>
  <c r="BO269" i="5"/>
  <c r="BN269" i="5"/>
  <c r="BM269" i="5"/>
  <c r="BK269" i="5"/>
  <c r="BJ269" i="5"/>
  <c r="BI269" i="5"/>
  <c r="BG269" i="5"/>
  <c r="BF269" i="5"/>
  <c r="BE269" i="5"/>
  <c r="BC269" i="5"/>
  <c r="BB269" i="5"/>
  <c r="BA269" i="5"/>
  <c r="CI268" i="5"/>
  <c r="CH268" i="5"/>
  <c r="CG268" i="5"/>
  <c r="CE268" i="5"/>
  <c r="CD268" i="5"/>
  <c r="CC268" i="5"/>
  <c r="CA268" i="5"/>
  <c r="BZ268" i="5"/>
  <c r="BY268" i="5"/>
  <c r="BW268" i="5"/>
  <c r="BV268" i="5"/>
  <c r="BU268" i="5"/>
  <c r="BS268" i="5"/>
  <c r="BR268" i="5"/>
  <c r="BQ268" i="5"/>
  <c r="BO268" i="5"/>
  <c r="BN268" i="5"/>
  <c r="BM268" i="5"/>
  <c r="BK268" i="5"/>
  <c r="BJ268" i="5"/>
  <c r="BI268" i="5"/>
  <c r="BG268" i="5"/>
  <c r="BF268" i="5"/>
  <c r="BE268" i="5"/>
  <c r="BC268" i="5"/>
  <c r="BB268" i="5"/>
  <c r="BA268" i="5"/>
  <c r="CI267" i="5"/>
  <c r="CH267" i="5"/>
  <c r="CG267" i="5"/>
  <c r="CE267" i="5"/>
  <c r="CD267" i="5"/>
  <c r="CC267" i="5"/>
  <c r="CA267" i="5"/>
  <c r="BZ267" i="5"/>
  <c r="BY267" i="5"/>
  <c r="BW267" i="5"/>
  <c r="BV267" i="5"/>
  <c r="BU267" i="5"/>
  <c r="BS267" i="5"/>
  <c r="BR267" i="5"/>
  <c r="BQ267" i="5"/>
  <c r="BO267" i="5"/>
  <c r="BN267" i="5"/>
  <c r="BM267" i="5"/>
  <c r="BK267" i="5"/>
  <c r="BJ267" i="5"/>
  <c r="BI267" i="5"/>
  <c r="BG267" i="5"/>
  <c r="BF267" i="5"/>
  <c r="BE267" i="5"/>
  <c r="BC267" i="5"/>
  <c r="BB267" i="5"/>
  <c r="BA267" i="5"/>
  <c r="CI266" i="5"/>
  <c r="CH266" i="5"/>
  <c r="CG266" i="5"/>
  <c r="CE266" i="5"/>
  <c r="CD266" i="5"/>
  <c r="CC266" i="5"/>
  <c r="CA266" i="5"/>
  <c r="BZ266" i="5"/>
  <c r="BY266" i="5"/>
  <c r="BW266" i="5"/>
  <c r="BV266" i="5"/>
  <c r="BU266" i="5"/>
  <c r="BS266" i="5"/>
  <c r="BR266" i="5"/>
  <c r="BQ266" i="5"/>
  <c r="BO266" i="5"/>
  <c r="BN266" i="5"/>
  <c r="BM266" i="5"/>
  <c r="BK266" i="5"/>
  <c r="BJ266" i="5"/>
  <c r="BI266" i="5"/>
  <c r="BG266" i="5"/>
  <c r="BF266" i="5"/>
  <c r="BE266" i="5"/>
  <c r="BC266" i="5"/>
  <c r="BB266" i="5"/>
  <c r="BA266" i="5"/>
  <c r="CI265" i="5"/>
  <c r="CH265" i="5"/>
  <c r="CG265" i="5"/>
  <c r="CE265" i="5"/>
  <c r="CD265" i="5"/>
  <c r="CC265" i="5"/>
  <c r="CA265" i="5"/>
  <c r="BZ265" i="5"/>
  <c r="BY265" i="5"/>
  <c r="BW265" i="5"/>
  <c r="BV265" i="5"/>
  <c r="BU265" i="5"/>
  <c r="BS265" i="5"/>
  <c r="BR265" i="5"/>
  <c r="BQ265" i="5"/>
  <c r="BO265" i="5"/>
  <c r="BN265" i="5"/>
  <c r="BM265" i="5"/>
  <c r="BK265" i="5"/>
  <c r="BJ265" i="5"/>
  <c r="BI265" i="5"/>
  <c r="BG265" i="5"/>
  <c r="BF265" i="5"/>
  <c r="BE265" i="5"/>
  <c r="BC265" i="5"/>
  <c r="BB265" i="5"/>
  <c r="BA265" i="5"/>
  <c r="CI264" i="5"/>
  <c r="CH264" i="5"/>
  <c r="CG264" i="5"/>
  <c r="CE264" i="5"/>
  <c r="CD264" i="5"/>
  <c r="CC264" i="5"/>
  <c r="CA264" i="5"/>
  <c r="BZ264" i="5"/>
  <c r="BY264" i="5"/>
  <c r="BW264" i="5"/>
  <c r="BV264" i="5"/>
  <c r="BU264" i="5"/>
  <c r="BS264" i="5"/>
  <c r="BR264" i="5"/>
  <c r="BQ264" i="5"/>
  <c r="BO264" i="5"/>
  <c r="BN264" i="5"/>
  <c r="BM264" i="5"/>
  <c r="BK264" i="5"/>
  <c r="BJ264" i="5"/>
  <c r="BI264" i="5"/>
  <c r="BG264" i="5"/>
  <c r="BF264" i="5"/>
  <c r="BE264" i="5"/>
  <c r="BC264" i="5"/>
  <c r="BB264" i="5"/>
  <c r="BA264" i="5"/>
  <c r="CI263" i="5"/>
  <c r="CH263" i="5"/>
  <c r="CG263" i="5"/>
  <c r="CE263" i="5"/>
  <c r="CD263" i="5"/>
  <c r="CC263" i="5"/>
  <c r="CA263" i="5"/>
  <c r="BZ263" i="5"/>
  <c r="BY263" i="5"/>
  <c r="BW263" i="5"/>
  <c r="BV263" i="5"/>
  <c r="BU263" i="5"/>
  <c r="BS263" i="5"/>
  <c r="BR263" i="5"/>
  <c r="BQ263" i="5"/>
  <c r="BO263" i="5"/>
  <c r="BN263" i="5"/>
  <c r="BM263" i="5"/>
  <c r="BK263" i="5"/>
  <c r="BJ263" i="5"/>
  <c r="BI263" i="5"/>
  <c r="BG263" i="5"/>
  <c r="BF263" i="5"/>
  <c r="BE263" i="5"/>
  <c r="BC263" i="5"/>
  <c r="BB263" i="5"/>
  <c r="BA263" i="5"/>
  <c r="CI262" i="5"/>
  <c r="CH262" i="5"/>
  <c r="CG262" i="5"/>
  <c r="CE262" i="5"/>
  <c r="CD262" i="5"/>
  <c r="CC262" i="5"/>
  <c r="CA262" i="5"/>
  <c r="BZ262" i="5"/>
  <c r="BY262" i="5"/>
  <c r="BW262" i="5"/>
  <c r="BV262" i="5"/>
  <c r="BU262" i="5"/>
  <c r="BS262" i="5"/>
  <c r="BR262" i="5"/>
  <c r="BQ262" i="5"/>
  <c r="BO262" i="5"/>
  <c r="BN262" i="5"/>
  <c r="BM262" i="5"/>
  <c r="BK262" i="5"/>
  <c r="BJ262" i="5"/>
  <c r="BI262" i="5"/>
  <c r="BG262" i="5"/>
  <c r="BF262" i="5"/>
  <c r="BE262" i="5"/>
  <c r="BC262" i="5"/>
  <c r="BB262" i="5"/>
  <c r="BA262" i="5"/>
  <c r="CI261" i="5"/>
  <c r="CH261" i="5"/>
  <c r="CG261" i="5"/>
  <c r="CE261" i="5"/>
  <c r="CD261" i="5"/>
  <c r="CC261" i="5"/>
  <c r="CA261" i="5"/>
  <c r="BZ261" i="5"/>
  <c r="BY261" i="5"/>
  <c r="BW261" i="5"/>
  <c r="BV261" i="5"/>
  <c r="BU261" i="5"/>
  <c r="BS261" i="5"/>
  <c r="BR261" i="5"/>
  <c r="BQ261" i="5"/>
  <c r="BO261" i="5"/>
  <c r="BN261" i="5"/>
  <c r="BM261" i="5"/>
  <c r="BK261" i="5"/>
  <c r="BJ261" i="5"/>
  <c r="BI261" i="5"/>
  <c r="BG261" i="5"/>
  <c r="BF261" i="5"/>
  <c r="BE261" i="5"/>
  <c r="BC261" i="5"/>
  <c r="BB261" i="5"/>
  <c r="BA261" i="5"/>
  <c r="CI260" i="5"/>
  <c r="CH260" i="5"/>
  <c r="CG260" i="5"/>
  <c r="CE260" i="5"/>
  <c r="CD260" i="5"/>
  <c r="CC260" i="5"/>
  <c r="CA260" i="5"/>
  <c r="BZ260" i="5"/>
  <c r="BY260" i="5"/>
  <c r="BW260" i="5"/>
  <c r="BV260" i="5"/>
  <c r="BU260" i="5"/>
  <c r="BS260" i="5"/>
  <c r="BR260" i="5"/>
  <c r="BQ260" i="5"/>
  <c r="BO260" i="5"/>
  <c r="BN260" i="5"/>
  <c r="BM260" i="5"/>
  <c r="BK260" i="5"/>
  <c r="BJ260" i="5"/>
  <c r="BI260" i="5"/>
  <c r="BG260" i="5"/>
  <c r="BF260" i="5"/>
  <c r="BE260" i="5"/>
  <c r="BC260" i="5"/>
  <c r="BB260" i="5"/>
  <c r="BA260" i="5"/>
  <c r="CI259" i="5"/>
  <c r="CH259" i="5"/>
  <c r="CG259" i="5"/>
  <c r="CE259" i="5"/>
  <c r="CD259" i="5"/>
  <c r="CC259" i="5"/>
  <c r="CA259" i="5"/>
  <c r="BZ259" i="5"/>
  <c r="BY259" i="5"/>
  <c r="BW259" i="5"/>
  <c r="BV259" i="5"/>
  <c r="BU259" i="5"/>
  <c r="BS259" i="5"/>
  <c r="BR259" i="5"/>
  <c r="BQ259" i="5"/>
  <c r="BO259" i="5"/>
  <c r="BN259" i="5"/>
  <c r="BM259" i="5"/>
  <c r="BK259" i="5"/>
  <c r="BJ259" i="5"/>
  <c r="BI259" i="5"/>
  <c r="BG259" i="5"/>
  <c r="BF259" i="5"/>
  <c r="BE259" i="5"/>
  <c r="BC259" i="5"/>
  <c r="BB259" i="5"/>
  <c r="BA259" i="5"/>
  <c r="CI258" i="5"/>
  <c r="CH258" i="5"/>
  <c r="CG258" i="5"/>
  <c r="CE258" i="5"/>
  <c r="CD258" i="5"/>
  <c r="CC258" i="5"/>
  <c r="CA258" i="5"/>
  <c r="BZ258" i="5"/>
  <c r="BY258" i="5"/>
  <c r="BW258" i="5"/>
  <c r="BV258" i="5"/>
  <c r="BU258" i="5"/>
  <c r="BS258" i="5"/>
  <c r="BR258" i="5"/>
  <c r="BQ258" i="5"/>
  <c r="BO258" i="5"/>
  <c r="BN258" i="5"/>
  <c r="BM258" i="5"/>
  <c r="BK258" i="5"/>
  <c r="BJ258" i="5"/>
  <c r="BI258" i="5"/>
  <c r="BG258" i="5"/>
  <c r="BF258" i="5"/>
  <c r="BE258" i="5"/>
  <c r="BC258" i="5"/>
  <c r="BB258" i="5"/>
  <c r="BA258" i="5"/>
  <c r="CI257" i="5"/>
  <c r="CH257" i="5"/>
  <c r="CG257" i="5"/>
  <c r="CE257" i="5"/>
  <c r="CD257" i="5"/>
  <c r="CC257" i="5"/>
  <c r="CA257" i="5"/>
  <c r="BZ257" i="5"/>
  <c r="BY257" i="5"/>
  <c r="BW257" i="5"/>
  <c r="BV257" i="5"/>
  <c r="BU257" i="5"/>
  <c r="BS257" i="5"/>
  <c r="BR257" i="5"/>
  <c r="BQ257" i="5"/>
  <c r="BO257" i="5"/>
  <c r="BN257" i="5"/>
  <c r="BM257" i="5"/>
  <c r="BK257" i="5"/>
  <c r="BJ257" i="5"/>
  <c r="BI257" i="5"/>
  <c r="BG257" i="5"/>
  <c r="BF257" i="5"/>
  <c r="BE257" i="5"/>
  <c r="BC257" i="5"/>
  <c r="BB257" i="5"/>
  <c r="BA257" i="5"/>
  <c r="CI256" i="5"/>
  <c r="CH256" i="5"/>
  <c r="CG256" i="5"/>
  <c r="CE256" i="5"/>
  <c r="CD256" i="5"/>
  <c r="CC256" i="5"/>
  <c r="CA256" i="5"/>
  <c r="BZ256" i="5"/>
  <c r="BY256" i="5"/>
  <c r="BW256" i="5"/>
  <c r="BV256" i="5"/>
  <c r="BU256" i="5"/>
  <c r="BS256" i="5"/>
  <c r="BR256" i="5"/>
  <c r="BQ256" i="5"/>
  <c r="BO256" i="5"/>
  <c r="BN256" i="5"/>
  <c r="BM256" i="5"/>
  <c r="BK256" i="5"/>
  <c r="BJ256" i="5"/>
  <c r="BI256" i="5"/>
  <c r="BG256" i="5"/>
  <c r="BF256" i="5"/>
  <c r="BE256" i="5"/>
  <c r="BC256" i="5"/>
  <c r="BB256" i="5"/>
  <c r="BA256" i="5"/>
  <c r="CI255" i="5"/>
  <c r="CH255" i="5"/>
  <c r="CG255" i="5"/>
  <c r="CE255" i="5"/>
  <c r="CD255" i="5"/>
  <c r="CC255" i="5"/>
  <c r="CA255" i="5"/>
  <c r="BZ255" i="5"/>
  <c r="BY255" i="5"/>
  <c r="BW255" i="5"/>
  <c r="BV255" i="5"/>
  <c r="BU255" i="5"/>
  <c r="BS255" i="5"/>
  <c r="BR255" i="5"/>
  <c r="BQ255" i="5"/>
  <c r="BO255" i="5"/>
  <c r="BN255" i="5"/>
  <c r="BM255" i="5"/>
  <c r="BK255" i="5"/>
  <c r="BJ255" i="5"/>
  <c r="BI255" i="5"/>
  <c r="BG255" i="5"/>
  <c r="BF255" i="5"/>
  <c r="BE255" i="5"/>
  <c r="BC255" i="5"/>
  <c r="BB255" i="5"/>
  <c r="BA255" i="5"/>
  <c r="CI254" i="5"/>
  <c r="CH254" i="5"/>
  <c r="CG254" i="5"/>
  <c r="CE254" i="5"/>
  <c r="CD254" i="5"/>
  <c r="CC254" i="5"/>
  <c r="CA254" i="5"/>
  <c r="BZ254" i="5"/>
  <c r="BY254" i="5"/>
  <c r="BW254" i="5"/>
  <c r="BV254" i="5"/>
  <c r="BU254" i="5"/>
  <c r="BS254" i="5"/>
  <c r="BR254" i="5"/>
  <c r="BQ254" i="5"/>
  <c r="BO254" i="5"/>
  <c r="BN254" i="5"/>
  <c r="BM254" i="5"/>
  <c r="BK254" i="5"/>
  <c r="BJ254" i="5"/>
  <c r="BI254" i="5"/>
  <c r="BG254" i="5"/>
  <c r="BF254" i="5"/>
  <c r="BE254" i="5"/>
  <c r="BC254" i="5"/>
  <c r="BB254" i="5"/>
  <c r="BA254" i="5"/>
  <c r="CI253" i="5"/>
  <c r="CH253" i="5"/>
  <c r="CG253" i="5"/>
  <c r="CE253" i="5"/>
  <c r="CD253" i="5"/>
  <c r="CC253" i="5"/>
  <c r="CA253" i="5"/>
  <c r="BZ253" i="5"/>
  <c r="BY253" i="5"/>
  <c r="BW253" i="5"/>
  <c r="BV253" i="5"/>
  <c r="BU253" i="5"/>
  <c r="BS253" i="5"/>
  <c r="BR253" i="5"/>
  <c r="BQ253" i="5"/>
  <c r="BO253" i="5"/>
  <c r="BN253" i="5"/>
  <c r="BM253" i="5"/>
  <c r="BK253" i="5"/>
  <c r="BJ253" i="5"/>
  <c r="BI253" i="5"/>
  <c r="BG253" i="5"/>
  <c r="BF253" i="5"/>
  <c r="BE253" i="5"/>
  <c r="BC253" i="5"/>
  <c r="BB253" i="5"/>
  <c r="BA253" i="5"/>
  <c r="CI252" i="5"/>
  <c r="CH252" i="5"/>
  <c r="CG252" i="5"/>
  <c r="CE252" i="5"/>
  <c r="CD252" i="5"/>
  <c r="CC252" i="5"/>
  <c r="CA252" i="5"/>
  <c r="BZ252" i="5"/>
  <c r="BY252" i="5"/>
  <c r="BW252" i="5"/>
  <c r="BV252" i="5"/>
  <c r="BU252" i="5"/>
  <c r="BS252" i="5"/>
  <c r="BR252" i="5"/>
  <c r="BQ252" i="5"/>
  <c r="BO252" i="5"/>
  <c r="BN252" i="5"/>
  <c r="BM252" i="5"/>
  <c r="BK252" i="5"/>
  <c r="BJ252" i="5"/>
  <c r="BI252" i="5"/>
  <c r="BG252" i="5"/>
  <c r="BF252" i="5"/>
  <c r="BE252" i="5"/>
  <c r="BC252" i="5"/>
  <c r="BB252" i="5"/>
  <c r="BA252" i="5"/>
  <c r="CI251" i="5"/>
  <c r="CH251" i="5"/>
  <c r="CG251" i="5"/>
  <c r="CE251" i="5"/>
  <c r="CD251" i="5"/>
  <c r="CC251" i="5"/>
  <c r="CA251" i="5"/>
  <c r="BZ251" i="5"/>
  <c r="BY251" i="5"/>
  <c r="BW251" i="5"/>
  <c r="BV251" i="5"/>
  <c r="BU251" i="5"/>
  <c r="BS251" i="5"/>
  <c r="BR251" i="5"/>
  <c r="BQ251" i="5"/>
  <c r="BO251" i="5"/>
  <c r="BN251" i="5"/>
  <c r="BM251" i="5"/>
  <c r="BK251" i="5"/>
  <c r="BJ251" i="5"/>
  <c r="BI251" i="5"/>
  <c r="BG251" i="5"/>
  <c r="BF251" i="5"/>
  <c r="BE251" i="5"/>
  <c r="BC251" i="5"/>
  <c r="BB251" i="5"/>
  <c r="BA251" i="5"/>
  <c r="CI250" i="5"/>
  <c r="CH250" i="5"/>
  <c r="CG250" i="5"/>
  <c r="CE250" i="5"/>
  <c r="CD250" i="5"/>
  <c r="CC250" i="5"/>
  <c r="CA250" i="5"/>
  <c r="BZ250" i="5"/>
  <c r="BY250" i="5"/>
  <c r="BW250" i="5"/>
  <c r="BV250" i="5"/>
  <c r="BU250" i="5"/>
  <c r="BS250" i="5"/>
  <c r="BR250" i="5"/>
  <c r="BQ250" i="5"/>
  <c r="BO250" i="5"/>
  <c r="BN250" i="5"/>
  <c r="BM250" i="5"/>
  <c r="BK250" i="5"/>
  <c r="BJ250" i="5"/>
  <c r="BI250" i="5"/>
  <c r="BG250" i="5"/>
  <c r="BF250" i="5"/>
  <c r="BE250" i="5"/>
  <c r="BC250" i="5"/>
  <c r="BB250" i="5"/>
  <c r="BA250" i="5"/>
  <c r="CI249" i="5"/>
  <c r="CH249" i="5"/>
  <c r="CG249" i="5"/>
  <c r="CE249" i="5"/>
  <c r="CD249" i="5"/>
  <c r="CC249" i="5"/>
  <c r="CA249" i="5"/>
  <c r="BZ249" i="5"/>
  <c r="BY249" i="5"/>
  <c r="BW249" i="5"/>
  <c r="BV249" i="5"/>
  <c r="BU249" i="5"/>
  <c r="BS249" i="5"/>
  <c r="BR249" i="5"/>
  <c r="BQ249" i="5"/>
  <c r="BO249" i="5"/>
  <c r="BN249" i="5"/>
  <c r="BM249" i="5"/>
  <c r="BK249" i="5"/>
  <c r="BJ249" i="5"/>
  <c r="BI249" i="5"/>
  <c r="BG249" i="5"/>
  <c r="BF249" i="5"/>
  <c r="BE249" i="5"/>
  <c r="BC249" i="5"/>
  <c r="BB249" i="5"/>
  <c r="BA249" i="5"/>
  <c r="CI248" i="5"/>
  <c r="CH248" i="5"/>
  <c r="CG248" i="5"/>
  <c r="CE248" i="5"/>
  <c r="CD248" i="5"/>
  <c r="CC248" i="5"/>
  <c r="CA248" i="5"/>
  <c r="BZ248" i="5"/>
  <c r="BY248" i="5"/>
  <c r="BW248" i="5"/>
  <c r="BV248" i="5"/>
  <c r="BU248" i="5"/>
  <c r="BS248" i="5"/>
  <c r="BR248" i="5"/>
  <c r="BQ248" i="5"/>
  <c r="BO248" i="5"/>
  <c r="BN248" i="5"/>
  <c r="BM248" i="5"/>
  <c r="BK248" i="5"/>
  <c r="BJ248" i="5"/>
  <c r="BI248" i="5"/>
  <c r="BG248" i="5"/>
  <c r="BF248" i="5"/>
  <c r="BE248" i="5"/>
  <c r="BC248" i="5"/>
  <c r="BB248" i="5"/>
  <c r="BA248" i="5"/>
  <c r="CI247" i="5"/>
  <c r="CH247" i="5"/>
  <c r="CG247" i="5"/>
  <c r="CE247" i="5"/>
  <c r="CD247" i="5"/>
  <c r="CC247" i="5"/>
  <c r="CA247" i="5"/>
  <c r="BZ247" i="5"/>
  <c r="BY247" i="5"/>
  <c r="BW247" i="5"/>
  <c r="BV247" i="5"/>
  <c r="BU247" i="5"/>
  <c r="BS247" i="5"/>
  <c r="BR247" i="5"/>
  <c r="BQ247" i="5"/>
  <c r="BO247" i="5"/>
  <c r="BN247" i="5"/>
  <c r="BM247" i="5"/>
  <c r="BK247" i="5"/>
  <c r="BJ247" i="5"/>
  <c r="BI247" i="5"/>
  <c r="BG247" i="5"/>
  <c r="BF247" i="5"/>
  <c r="BE247" i="5"/>
  <c r="BC247" i="5"/>
  <c r="BB247" i="5"/>
  <c r="BA247" i="5"/>
  <c r="CI246" i="5"/>
  <c r="CH246" i="5"/>
  <c r="CG246" i="5"/>
  <c r="CE246" i="5"/>
  <c r="CD246" i="5"/>
  <c r="CC246" i="5"/>
  <c r="CA246" i="5"/>
  <c r="BZ246" i="5"/>
  <c r="BY246" i="5"/>
  <c r="BW246" i="5"/>
  <c r="BV246" i="5"/>
  <c r="BU246" i="5"/>
  <c r="BS246" i="5"/>
  <c r="BR246" i="5"/>
  <c r="BQ246" i="5"/>
  <c r="BO246" i="5"/>
  <c r="BN246" i="5"/>
  <c r="BM246" i="5"/>
  <c r="BK246" i="5"/>
  <c r="BJ246" i="5"/>
  <c r="BI246" i="5"/>
  <c r="BG246" i="5"/>
  <c r="BF246" i="5"/>
  <c r="BE246" i="5"/>
  <c r="BC246" i="5"/>
  <c r="BB246" i="5"/>
  <c r="BA246" i="5"/>
  <c r="CI245" i="5"/>
  <c r="CH245" i="5"/>
  <c r="CG245" i="5"/>
  <c r="CE245" i="5"/>
  <c r="CD245" i="5"/>
  <c r="CC245" i="5"/>
  <c r="CA245" i="5"/>
  <c r="BZ245" i="5"/>
  <c r="BY245" i="5"/>
  <c r="BW245" i="5"/>
  <c r="BV245" i="5"/>
  <c r="BU245" i="5"/>
  <c r="BS245" i="5"/>
  <c r="BR245" i="5"/>
  <c r="BQ245" i="5"/>
  <c r="BO245" i="5"/>
  <c r="BN245" i="5"/>
  <c r="BM245" i="5"/>
  <c r="BK245" i="5"/>
  <c r="BJ245" i="5"/>
  <c r="BI245" i="5"/>
  <c r="BG245" i="5"/>
  <c r="BF245" i="5"/>
  <c r="BE245" i="5"/>
  <c r="BC245" i="5"/>
  <c r="BB245" i="5"/>
  <c r="BA245" i="5"/>
  <c r="CI244" i="5"/>
  <c r="CH244" i="5"/>
  <c r="CG244" i="5"/>
  <c r="CE244" i="5"/>
  <c r="CD244" i="5"/>
  <c r="CC244" i="5"/>
  <c r="CA244" i="5"/>
  <c r="BZ244" i="5"/>
  <c r="BY244" i="5"/>
  <c r="BW244" i="5"/>
  <c r="BV244" i="5"/>
  <c r="BU244" i="5"/>
  <c r="BS244" i="5"/>
  <c r="BR244" i="5"/>
  <c r="BQ244" i="5"/>
  <c r="BO244" i="5"/>
  <c r="BN244" i="5"/>
  <c r="BM244" i="5"/>
  <c r="BK244" i="5"/>
  <c r="BJ244" i="5"/>
  <c r="BI244" i="5"/>
  <c r="BG244" i="5"/>
  <c r="BF244" i="5"/>
  <c r="BE244" i="5"/>
  <c r="BC244" i="5"/>
  <c r="BB244" i="5"/>
  <c r="BA244" i="5"/>
  <c r="CI243" i="5"/>
  <c r="CH243" i="5"/>
  <c r="CG243" i="5"/>
  <c r="CE243" i="5"/>
  <c r="CD243" i="5"/>
  <c r="CC243" i="5"/>
  <c r="CA243" i="5"/>
  <c r="BZ243" i="5"/>
  <c r="BY243" i="5"/>
  <c r="BW243" i="5"/>
  <c r="BV243" i="5"/>
  <c r="BU243" i="5"/>
  <c r="BS243" i="5"/>
  <c r="BR243" i="5"/>
  <c r="BQ243" i="5"/>
  <c r="BO243" i="5"/>
  <c r="BN243" i="5"/>
  <c r="BM243" i="5"/>
  <c r="BK243" i="5"/>
  <c r="BJ243" i="5"/>
  <c r="BI243" i="5"/>
  <c r="BG243" i="5"/>
  <c r="BF243" i="5"/>
  <c r="BE243" i="5"/>
  <c r="BC243" i="5"/>
  <c r="BB243" i="5"/>
  <c r="BA243" i="5"/>
  <c r="CI242" i="5"/>
  <c r="CH242" i="5"/>
  <c r="CG242" i="5"/>
  <c r="CE242" i="5"/>
  <c r="CD242" i="5"/>
  <c r="CC242" i="5"/>
  <c r="CA242" i="5"/>
  <c r="BZ242" i="5"/>
  <c r="BY242" i="5"/>
  <c r="BW242" i="5"/>
  <c r="BV242" i="5"/>
  <c r="BU242" i="5"/>
  <c r="BS242" i="5"/>
  <c r="BR242" i="5"/>
  <c r="BQ242" i="5"/>
  <c r="BO242" i="5"/>
  <c r="BN242" i="5"/>
  <c r="BM242" i="5"/>
  <c r="BK242" i="5"/>
  <c r="BJ242" i="5"/>
  <c r="BI242" i="5"/>
  <c r="BG242" i="5"/>
  <c r="BF242" i="5"/>
  <c r="BE242" i="5"/>
  <c r="BC242" i="5"/>
  <c r="BB242" i="5"/>
  <c r="BA242" i="5"/>
  <c r="CI241" i="5"/>
  <c r="CH241" i="5"/>
  <c r="CG241" i="5"/>
  <c r="CE241" i="5"/>
  <c r="CD241" i="5"/>
  <c r="CC241" i="5"/>
  <c r="CA241" i="5"/>
  <c r="BZ241" i="5"/>
  <c r="BY241" i="5"/>
  <c r="BW241" i="5"/>
  <c r="BV241" i="5"/>
  <c r="BU241" i="5"/>
  <c r="BS241" i="5"/>
  <c r="BR241" i="5"/>
  <c r="BQ241" i="5"/>
  <c r="BO241" i="5"/>
  <c r="BN241" i="5"/>
  <c r="BM241" i="5"/>
  <c r="BK241" i="5"/>
  <c r="BJ241" i="5"/>
  <c r="BI241" i="5"/>
  <c r="BG241" i="5"/>
  <c r="BF241" i="5"/>
  <c r="BE241" i="5"/>
  <c r="BC241" i="5"/>
  <c r="BB241" i="5"/>
  <c r="BA241" i="5"/>
  <c r="CI240" i="5"/>
  <c r="CH240" i="5"/>
  <c r="CG240" i="5"/>
  <c r="CE240" i="5"/>
  <c r="CD240" i="5"/>
  <c r="CC240" i="5"/>
  <c r="CA240" i="5"/>
  <c r="BZ240" i="5"/>
  <c r="BY240" i="5"/>
  <c r="BW240" i="5"/>
  <c r="BV240" i="5"/>
  <c r="BU240" i="5"/>
  <c r="BS240" i="5"/>
  <c r="BR240" i="5"/>
  <c r="BQ240" i="5"/>
  <c r="BO240" i="5"/>
  <c r="BN240" i="5"/>
  <c r="BM240" i="5"/>
  <c r="BK240" i="5"/>
  <c r="BJ240" i="5"/>
  <c r="BI240" i="5"/>
  <c r="BG240" i="5"/>
  <c r="BF240" i="5"/>
  <c r="BE240" i="5"/>
  <c r="BC240" i="5"/>
  <c r="BB240" i="5"/>
  <c r="BA240" i="5"/>
  <c r="CI239" i="5"/>
  <c r="CH239" i="5"/>
  <c r="CG239" i="5"/>
  <c r="CE239" i="5"/>
  <c r="CD239" i="5"/>
  <c r="CC239" i="5"/>
  <c r="CA239" i="5"/>
  <c r="BZ239" i="5"/>
  <c r="BY239" i="5"/>
  <c r="BW239" i="5"/>
  <c r="BV239" i="5"/>
  <c r="BU239" i="5"/>
  <c r="BS239" i="5"/>
  <c r="BR239" i="5"/>
  <c r="BQ239" i="5"/>
  <c r="BO239" i="5"/>
  <c r="BN239" i="5"/>
  <c r="BM239" i="5"/>
  <c r="BK239" i="5"/>
  <c r="BJ239" i="5"/>
  <c r="BI239" i="5"/>
  <c r="BG239" i="5"/>
  <c r="BF239" i="5"/>
  <c r="BE239" i="5"/>
  <c r="BC239" i="5"/>
  <c r="BB239" i="5"/>
  <c r="BA239" i="5"/>
  <c r="CI238" i="5"/>
  <c r="CH238" i="5"/>
  <c r="CG238" i="5"/>
  <c r="CE238" i="5"/>
  <c r="CD238" i="5"/>
  <c r="CC238" i="5"/>
  <c r="CA238" i="5"/>
  <c r="BZ238" i="5"/>
  <c r="BY238" i="5"/>
  <c r="BW238" i="5"/>
  <c r="BV238" i="5"/>
  <c r="BU238" i="5"/>
  <c r="BS238" i="5"/>
  <c r="BR238" i="5"/>
  <c r="BQ238" i="5"/>
  <c r="BO238" i="5"/>
  <c r="BN238" i="5"/>
  <c r="BM238" i="5"/>
  <c r="BK238" i="5"/>
  <c r="BJ238" i="5"/>
  <c r="BI238" i="5"/>
  <c r="BG238" i="5"/>
  <c r="BF238" i="5"/>
  <c r="BE238" i="5"/>
  <c r="BC238" i="5"/>
  <c r="BB238" i="5"/>
  <c r="BA238" i="5"/>
  <c r="CI237" i="5"/>
  <c r="CH237" i="5"/>
  <c r="CG237" i="5"/>
  <c r="CE237" i="5"/>
  <c r="CD237" i="5"/>
  <c r="CC237" i="5"/>
  <c r="CA237" i="5"/>
  <c r="BZ237" i="5"/>
  <c r="BY237" i="5"/>
  <c r="BW237" i="5"/>
  <c r="BV237" i="5"/>
  <c r="BU237" i="5"/>
  <c r="BS237" i="5"/>
  <c r="BR237" i="5"/>
  <c r="BQ237" i="5"/>
  <c r="BO237" i="5"/>
  <c r="BN237" i="5"/>
  <c r="BM237" i="5"/>
  <c r="BK237" i="5"/>
  <c r="BJ237" i="5"/>
  <c r="BI237" i="5"/>
  <c r="BG237" i="5"/>
  <c r="BF237" i="5"/>
  <c r="BE237" i="5"/>
  <c r="BC237" i="5"/>
  <c r="BB237" i="5"/>
  <c r="BA237" i="5"/>
  <c r="CI236" i="5"/>
  <c r="CH236" i="5"/>
  <c r="CG236" i="5"/>
  <c r="CE236" i="5"/>
  <c r="CD236" i="5"/>
  <c r="CC236" i="5"/>
  <c r="CA236" i="5"/>
  <c r="BZ236" i="5"/>
  <c r="BY236" i="5"/>
  <c r="BW236" i="5"/>
  <c r="BV236" i="5"/>
  <c r="BU236" i="5"/>
  <c r="BS236" i="5"/>
  <c r="BR236" i="5"/>
  <c r="BQ236" i="5"/>
  <c r="BO236" i="5"/>
  <c r="BN236" i="5"/>
  <c r="BM236" i="5"/>
  <c r="BK236" i="5"/>
  <c r="BJ236" i="5"/>
  <c r="BI236" i="5"/>
  <c r="BG236" i="5"/>
  <c r="BF236" i="5"/>
  <c r="BE236" i="5"/>
  <c r="BC236" i="5"/>
  <c r="BB236" i="5"/>
  <c r="BA236" i="5"/>
  <c r="CI235" i="5"/>
  <c r="CH235" i="5"/>
  <c r="CG235" i="5"/>
  <c r="CE235" i="5"/>
  <c r="CD235" i="5"/>
  <c r="CC235" i="5"/>
  <c r="CA235" i="5"/>
  <c r="BZ235" i="5"/>
  <c r="BY235" i="5"/>
  <c r="BW235" i="5"/>
  <c r="BV235" i="5"/>
  <c r="BU235" i="5"/>
  <c r="BS235" i="5"/>
  <c r="BR235" i="5"/>
  <c r="BQ235" i="5"/>
  <c r="BO235" i="5"/>
  <c r="BN235" i="5"/>
  <c r="BM235" i="5"/>
  <c r="BK235" i="5"/>
  <c r="BJ235" i="5"/>
  <c r="BI235" i="5"/>
  <c r="BG235" i="5"/>
  <c r="BF235" i="5"/>
  <c r="BE235" i="5"/>
  <c r="BC235" i="5"/>
  <c r="BB235" i="5"/>
  <c r="BA235" i="5"/>
  <c r="CI234" i="5"/>
  <c r="CH234" i="5"/>
  <c r="CG234" i="5"/>
  <c r="CE234" i="5"/>
  <c r="CD234" i="5"/>
  <c r="CC234" i="5"/>
  <c r="CA234" i="5"/>
  <c r="BZ234" i="5"/>
  <c r="BY234" i="5"/>
  <c r="BW234" i="5"/>
  <c r="BV234" i="5"/>
  <c r="BU234" i="5"/>
  <c r="BS234" i="5"/>
  <c r="BR234" i="5"/>
  <c r="BQ234" i="5"/>
  <c r="BO234" i="5"/>
  <c r="BN234" i="5"/>
  <c r="BM234" i="5"/>
  <c r="BK234" i="5"/>
  <c r="BJ234" i="5"/>
  <c r="BI234" i="5"/>
  <c r="BG234" i="5"/>
  <c r="BF234" i="5"/>
  <c r="BE234" i="5"/>
  <c r="BC234" i="5"/>
  <c r="BB234" i="5"/>
  <c r="BA234" i="5"/>
  <c r="CI233" i="5"/>
  <c r="CH233" i="5"/>
  <c r="CG233" i="5"/>
  <c r="CE233" i="5"/>
  <c r="CD233" i="5"/>
  <c r="CC233" i="5"/>
  <c r="CA233" i="5"/>
  <c r="BZ233" i="5"/>
  <c r="BY233" i="5"/>
  <c r="BW233" i="5"/>
  <c r="BV233" i="5"/>
  <c r="BU233" i="5"/>
  <c r="BS233" i="5"/>
  <c r="BR233" i="5"/>
  <c r="BQ233" i="5"/>
  <c r="BO233" i="5"/>
  <c r="BN233" i="5"/>
  <c r="BM233" i="5"/>
  <c r="BK233" i="5"/>
  <c r="BJ233" i="5"/>
  <c r="BI233" i="5"/>
  <c r="BG233" i="5"/>
  <c r="BF233" i="5"/>
  <c r="BE233" i="5"/>
  <c r="BC233" i="5"/>
  <c r="BB233" i="5"/>
  <c r="BA233" i="5"/>
  <c r="CI232" i="5"/>
  <c r="CH232" i="5"/>
  <c r="CG232" i="5"/>
  <c r="CE232" i="5"/>
  <c r="CD232" i="5"/>
  <c r="CC232" i="5"/>
  <c r="CA232" i="5"/>
  <c r="BZ232" i="5"/>
  <c r="BY232" i="5"/>
  <c r="BW232" i="5"/>
  <c r="BV232" i="5"/>
  <c r="BU232" i="5"/>
  <c r="BS232" i="5"/>
  <c r="BR232" i="5"/>
  <c r="BQ232" i="5"/>
  <c r="BO232" i="5"/>
  <c r="BN232" i="5"/>
  <c r="BM232" i="5"/>
  <c r="BK232" i="5"/>
  <c r="BJ232" i="5"/>
  <c r="BI232" i="5"/>
  <c r="BG232" i="5"/>
  <c r="BF232" i="5"/>
  <c r="BE232" i="5"/>
  <c r="BC232" i="5"/>
  <c r="BB232" i="5"/>
  <c r="BA232" i="5"/>
  <c r="CI231" i="5"/>
  <c r="CH231" i="5"/>
  <c r="CG231" i="5"/>
  <c r="CE231" i="5"/>
  <c r="CD231" i="5"/>
  <c r="CC231" i="5"/>
  <c r="CA231" i="5"/>
  <c r="BZ231" i="5"/>
  <c r="BY231" i="5"/>
  <c r="BW231" i="5"/>
  <c r="BV231" i="5"/>
  <c r="BU231" i="5"/>
  <c r="BS231" i="5"/>
  <c r="BR231" i="5"/>
  <c r="BQ231" i="5"/>
  <c r="BO231" i="5"/>
  <c r="BN231" i="5"/>
  <c r="BM231" i="5"/>
  <c r="BK231" i="5"/>
  <c r="BJ231" i="5"/>
  <c r="BI231" i="5"/>
  <c r="BG231" i="5"/>
  <c r="BF231" i="5"/>
  <c r="BE231" i="5"/>
  <c r="BC231" i="5"/>
  <c r="BB231" i="5"/>
  <c r="BA231" i="5"/>
  <c r="CI230" i="5"/>
  <c r="CH230" i="5"/>
  <c r="CG230" i="5"/>
  <c r="CE230" i="5"/>
  <c r="CD230" i="5"/>
  <c r="CC230" i="5"/>
  <c r="CA230" i="5"/>
  <c r="BZ230" i="5"/>
  <c r="BY230" i="5"/>
  <c r="BW230" i="5"/>
  <c r="BV230" i="5"/>
  <c r="BU230" i="5"/>
  <c r="BS230" i="5"/>
  <c r="BR230" i="5"/>
  <c r="BQ230" i="5"/>
  <c r="BO230" i="5"/>
  <c r="BN230" i="5"/>
  <c r="BM230" i="5"/>
  <c r="BK230" i="5"/>
  <c r="BJ230" i="5"/>
  <c r="BI230" i="5"/>
  <c r="BG230" i="5"/>
  <c r="BF230" i="5"/>
  <c r="BE230" i="5"/>
  <c r="BC230" i="5"/>
  <c r="BB230" i="5"/>
  <c r="BA230" i="5"/>
  <c r="CI229" i="5"/>
  <c r="CH229" i="5"/>
  <c r="CG229" i="5"/>
  <c r="CE229" i="5"/>
  <c r="CD229" i="5"/>
  <c r="CC229" i="5"/>
  <c r="CA229" i="5"/>
  <c r="BZ229" i="5"/>
  <c r="BY229" i="5"/>
  <c r="BW229" i="5"/>
  <c r="BV229" i="5"/>
  <c r="BU229" i="5"/>
  <c r="BS229" i="5"/>
  <c r="BR229" i="5"/>
  <c r="BQ229" i="5"/>
  <c r="BO229" i="5"/>
  <c r="BN229" i="5"/>
  <c r="BM229" i="5"/>
  <c r="BK229" i="5"/>
  <c r="BJ229" i="5"/>
  <c r="BI229" i="5"/>
  <c r="BG229" i="5"/>
  <c r="BF229" i="5"/>
  <c r="BE229" i="5"/>
  <c r="BC229" i="5"/>
  <c r="BB229" i="5"/>
  <c r="BA229" i="5"/>
  <c r="CI228" i="5"/>
  <c r="CH228" i="5"/>
  <c r="CG228" i="5"/>
  <c r="CE228" i="5"/>
  <c r="CD228" i="5"/>
  <c r="CC228" i="5"/>
  <c r="CA228" i="5"/>
  <c r="BZ228" i="5"/>
  <c r="BY228" i="5"/>
  <c r="BW228" i="5"/>
  <c r="BV228" i="5"/>
  <c r="BU228" i="5"/>
  <c r="BS228" i="5"/>
  <c r="BR228" i="5"/>
  <c r="BQ228" i="5"/>
  <c r="BO228" i="5"/>
  <c r="BN228" i="5"/>
  <c r="BM228" i="5"/>
  <c r="BK228" i="5"/>
  <c r="BJ228" i="5"/>
  <c r="BI228" i="5"/>
  <c r="BG228" i="5"/>
  <c r="BF228" i="5"/>
  <c r="BE228" i="5"/>
  <c r="BC228" i="5"/>
  <c r="BB228" i="5"/>
  <c r="BA228" i="5"/>
  <c r="CI227" i="5"/>
  <c r="CH227" i="5"/>
  <c r="CG227" i="5"/>
  <c r="CE227" i="5"/>
  <c r="CD227" i="5"/>
  <c r="CC227" i="5"/>
  <c r="CA227" i="5"/>
  <c r="BZ227" i="5"/>
  <c r="BY227" i="5"/>
  <c r="BW227" i="5"/>
  <c r="BV227" i="5"/>
  <c r="BU227" i="5"/>
  <c r="BS227" i="5"/>
  <c r="BR227" i="5"/>
  <c r="BQ227" i="5"/>
  <c r="BO227" i="5"/>
  <c r="BN227" i="5"/>
  <c r="BM227" i="5"/>
  <c r="BK227" i="5"/>
  <c r="BJ227" i="5"/>
  <c r="BI227" i="5"/>
  <c r="BG227" i="5"/>
  <c r="BF227" i="5"/>
  <c r="BE227" i="5"/>
  <c r="BC227" i="5"/>
  <c r="BB227" i="5"/>
  <c r="BA227" i="5"/>
  <c r="CI226" i="5"/>
  <c r="CH226" i="5"/>
  <c r="CG226" i="5"/>
  <c r="CE226" i="5"/>
  <c r="CD226" i="5"/>
  <c r="CC226" i="5"/>
  <c r="CA226" i="5"/>
  <c r="BZ226" i="5"/>
  <c r="BY226" i="5"/>
  <c r="BW226" i="5"/>
  <c r="BV226" i="5"/>
  <c r="BU226" i="5"/>
  <c r="BS226" i="5"/>
  <c r="BR226" i="5"/>
  <c r="BQ226" i="5"/>
  <c r="BO226" i="5"/>
  <c r="BN226" i="5"/>
  <c r="BM226" i="5"/>
  <c r="BK226" i="5"/>
  <c r="BJ226" i="5"/>
  <c r="BI226" i="5"/>
  <c r="BG226" i="5"/>
  <c r="BF226" i="5"/>
  <c r="BE226" i="5"/>
  <c r="BC226" i="5"/>
  <c r="BB226" i="5"/>
  <c r="BA226" i="5"/>
  <c r="CI225" i="5"/>
  <c r="CH225" i="5"/>
  <c r="CG225" i="5"/>
  <c r="CE225" i="5"/>
  <c r="CD225" i="5"/>
  <c r="CC225" i="5"/>
  <c r="CA225" i="5"/>
  <c r="BZ225" i="5"/>
  <c r="BY225" i="5"/>
  <c r="BW225" i="5"/>
  <c r="BV225" i="5"/>
  <c r="BU225" i="5"/>
  <c r="BS225" i="5"/>
  <c r="BR225" i="5"/>
  <c r="BQ225" i="5"/>
  <c r="BO225" i="5"/>
  <c r="BN225" i="5"/>
  <c r="BM225" i="5"/>
  <c r="BK225" i="5"/>
  <c r="BJ225" i="5"/>
  <c r="BI225" i="5"/>
  <c r="BG225" i="5"/>
  <c r="BF225" i="5"/>
  <c r="BE225" i="5"/>
  <c r="BC225" i="5"/>
  <c r="BB225" i="5"/>
  <c r="BA225" i="5"/>
  <c r="CI224" i="5"/>
  <c r="CH224" i="5"/>
  <c r="CG224" i="5"/>
  <c r="CE224" i="5"/>
  <c r="CD224" i="5"/>
  <c r="CC224" i="5"/>
  <c r="CA224" i="5"/>
  <c r="BZ224" i="5"/>
  <c r="BY224" i="5"/>
  <c r="BW224" i="5"/>
  <c r="BV224" i="5"/>
  <c r="BU224" i="5"/>
  <c r="BS224" i="5"/>
  <c r="BR224" i="5"/>
  <c r="BQ224" i="5"/>
  <c r="BO224" i="5"/>
  <c r="BN224" i="5"/>
  <c r="BM224" i="5"/>
  <c r="BK224" i="5"/>
  <c r="BJ224" i="5"/>
  <c r="BI224" i="5"/>
  <c r="BG224" i="5"/>
  <c r="BF224" i="5"/>
  <c r="BE224" i="5"/>
  <c r="BC224" i="5"/>
  <c r="BB224" i="5"/>
  <c r="BA224" i="5"/>
  <c r="CI223" i="5"/>
  <c r="CH223" i="5"/>
  <c r="CG223" i="5"/>
  <c r="CE223" i="5"/>
  <c r="CD223" i="5"/>
  <c r="CC223" i="5"/>
  <c r="CA223" i="5"/>
  <c r="BZ223" i="5"/>
  <c r="BY223" i="5"/>
  <c r="BW223" i="5"/>
  <c r="BV223" i="5"/>
  <c r="BU223" i="5"/>
  <c r="BS223" i="5"/>
  <c r="BR223" i="5"/>
  <c r="BQ223" i="5"/>
  <c r="BO223" i="5"/>
  <c r="BN223" i="5"/>
  <c r="BM223" i="5"/>
  <c r="BK223" i="5"/>
  <c r="BJ223" i="5"/>
  <c r="BI223" i="5"/>
  <c r="BG223" i="5"/>
  <c r="BF223" i="5"/>
  <c r="BE223" i="5"/>
  <c r="BC223" i="5"/>
  <c r="BB223" i="5"/>
  <c r="BA223" i="5"/>
  <c r="CI222" i="5"/>
  <c r="CH222" i="5"/>
  <c r="CG222" i="5"/>
  <c r="CE222" i="5"/>
  <c r="CD222" i="5"/>
  <c r="CC222" i="5"/>
  <c r="CA222" i="5"/>
  <c r="BZ222" i="5"/>
  <c r="BY222" i="5"/>
  <c r="BW222" i="5"/>
  <c r="BV222" i="5"/>
  <c r="BU222" i="5"/>
  <c r="BS222" i="5"/>
  <c r="BR222" i="5"/>
  <c r="BQ222" i="5"/>
  <c r="BO222" i="5"/>
  <c r="BN222" i="5"/>
  <c r="BM222" i="5"/>
  <c r="BK222" i="5"/>
  <c r="BJ222" i="5"/>
  <c r="BI222" i="5"/>
  <c r="BG222" i="5"/>
  <c r="BF222" i="5"/>
  <c r="BE222" i="5"/>
  <c r="BC222" i="5"/>
  <c r="BB222" i="5"/>
  <c r="BA222" i="5"/>
  <c r="CI221" i="5"/>
  <c r="CH221" i="5"/>
  <c r="CG221" i="5"/>
  <c r="CE221" i="5"/>
  <c r="CD221" i="5"/>
  <c r="CC221" i="5"/>
  <c r="CA221" i="5"/>
  <c r="BZ221" i="5"/>
  <c r="BY221" i="5"/>
  <c r="BW221" i="5"/>
  <c r="BV221" i="5"/>
  <c r="BU221" i="5"/>
  <c r="BS221" i="5"/>
  <c r="BR221" i="5"/>
  <c r="BQ221" i="5"/>
  <c r="BO221" i="5"/>
  <c r="BN221" i="5"/>
  <c r="BM221" i="5"/>
  <c r="BK221" i="5"/>
  <c r="BJ221" i="5"/>
  <c r="BI221" i="5"/>
  <c r="BG221" i="5"/>
  <c r="BF221" i="5"/>
  <c r="BE221" i="5"/>
  <c r="BC221" i="5"/>
  <c r="BB221" i="5"/>
  <c r="BA221" i="5"/>
  <c r="CI220" i="5"/>
  <c r="CH220" i="5"/>
  <c r="CG220" i="5"/>
  <c r="CE220" i="5"/>
  <c r="CD220" i="5"/>
  <c r="CC220" i="5"/>
  <c r="CA220" i="5"/>
  <c r="BZ220" i="5"/>
  <c r="BY220" i="5"/>
  <c r="BW220" i="5"/>
  <c r="BV220" i="5"/>
  <c r="BU220" i="5"/>
  <c r="BS220" i="5"/>
  <c r="BR220" i="5"/>
  <c r="BQ220" i="5"/>
  <c r="BO220" i="5"/>
  <c r="BN220" i="5"/>
  <c r="BM220" i="5"/>
  <c r="BK220" i="5"/>
  <c r="BJ220" i="5"/>
  <c r="BI220" i="5"/>
  <c r="BG220" i="5"/>
  <c r="BF220" i="5"/>
  <c r="BE220" i="5"/>
  <c r="BC220" i="5"/>
  <c r="BB220" i="5"/>
  <c r="BA220" i="5"/>
  <c r="CI219" i="5"/>
  <c r="CH219" i="5"/>
  <c r="CG219" i="5"/>
  <c r="CE219" i="5"/>
  <c r="CD219" i="5"/>
  <c r="CC219" i="5"/>
  <c r="CA219" i="5"/>
  <c r="BZ219" i="5"/>
  <c r="BY219" i="5"/>
  <c r="BW219" i="5"/>
  <c r="BV219" i="5"/>
  <c r="BU219" i="5"/>
  <c r="BS219" i="5"/>
  <c r="BR219" i="5"/>
  <c r="BQ219" i="5"/>
  <c r="BO219" i="5"/>
  <c r="BN219" i="5"/>
  <c r="BM219" i="5"/>
  <c r="BK219" i="5"/>
  <c r="BJ219" i="5"/>
  <c r="BI219" i="5"/>
  <c r="BG219" i="5"/>
  <c r="BF219" i="5"/>
  <c r="BE219" i="5"/>
  <c r="BC219" i="5"/>
  <c r="BB219" i="5"/>
  <c r="BA219" i="5"/>
  <c r="CI218" i="5"/>
  <c r="CH218" i="5"/>
  <c r="CG218" i="5"/>
  <c r="CE218" i="5"/>
  <c r="CD218" i="5"/>
  <c r="CC218" i="5"/>
  <c r="CA218" i="5"/>
  <c r="BZ218" i="5"/>
  <c r="BY218" i="5"/>
  <c r="BW218" i="5"/>
  <c r="BV218" i="5"/>
  <c r="BU218" i="5"/>
  <c r="BS218" i="5"/>
  <c r="BR218" i="5"/>
  <c r="BQ218" i="5"/>
  <c r="BO218" i="5"/>
  <c r="BN218" i="5"/>
  <c r="BM218" i="5"/>
  <c r="BK218" i="5"/>
  <c r="BJ218" i="5"/>
  <c r="BI218" i="5"/>
  <c r="BG218" i="5"/>
  <c r="BF218" i="5"/>
  <c r="BE218" i="5"/>
  <c r="BC218" i="5"/>
  <c r="BB218" i="5"/>
  <c r="BA218" i="5"/>
  <c r="CI217" i="5"/>
  <c r="CH217" i="5"/>
  <c r="CG217" i="5"/>
  <c r="CE217" i="5"/>
  <c r="CD217" i="5"/>
  <c r="CC217" i="5"/>
  <c r="CA217" i="5"/>
  <c r="BZ217" i="5"/>
  <c r="BY217" i="5"/>
  <c r="BW217" i="5"/>
  <c r="BV217" i="5"/>
  <c r="BU217" i="5"/>
  <c r="BS217" i="5"/>
  <c r="BR217" i="5"/>
  <c r="BQ217" i="5"/>
  <c r="BO217" i="5"/>
  <c r="BN217" i="5"/>
  <c r="BM217" i="5"/>
  <c r="BK217" i="5"/>
  <c r="BJ217" i="5"/>
  <c r="BI217" i="5"/>
  <c r="BG217" i="5"/>
  <c r="BF217" i="5"/>
  <c r="BE217" i="5"/>
  <c r="BC217" i="5"/>
  <c r="BB217" i="5"/>
  <c r="BA217" i="5"/>
  <c r="CI216" i="5"/>
  <c r="CH216" i="5"/>
  <c r="CG216" i="5"/>
  <c r="CE216" i="5"/>
  <c r="CD216" i="5"/>
  <c r="CC216" i="5"/>
  <c r="CA216" i="5"/>
  <c r="BZ216" i="5"/>
  <c r="BY216" i="5"/>
  <c r="BW216" i="5"/>
  <c r="BV216" i="5"/>
  <c r="BU216" i="5"/>
  <c r="BS216" i="5"/>
  <c r="BR216" i="5"/>
  <c r="BQ216" i="5"/>
  <c r="BO216" i="5"/>
  <c r="BN216" i="5"/>
  <c r="BM216" i="5"/>
  <c r="BK216" i="5"/>
  <c r="BJ216" i="5"/>
  <c r="BI216" i="5"/>
  <c r="BG216" i="5"/>
  <c r="BF216" i="5"/>
  <c r="BE216" i="5"/>
  <c r="BC216" i="5"/>
  <c r="BB216" i="5"/>
  <c r="BA216" i="5"/>
  <c r="CI215" i="5"/>
  <c r="CH215" i="5"/>
  <c r="CG215" i="5"/>
  <c r="CE215" i="5"/>
  <c r="CD215" i="5"/>
  <c r="CC215" i="5"/>
  <c r="CA215" i="5"/>
  <c r="BZ215" i="5"/>
  <c r="BY215" i="5"/>
  <c r="BW215" i="5"/>
  <c r="BV215" i="5"/>
  <c r="BU215" i="5"/>
  <c r="BS215" i="5"/>
  <c r="BR215" i="5"/>
  <c r="BQ215" i="5"/>
  <c r="BO215" i="5"/>
  <c r="BN215" i="5"/>
  <c r="BM215" i="5"/>
  <c r="BK215" i="5"/>
  <c r="BJ215" i="5"/>
  <c r="BI215" i="5"/>
  <c r="BG215" i="5"/>
  <c r="BF215" i="5"/>
  <c r="BE215" i="5"/>
  <c r="BC215" i="5"/>
  <c r="BB215" i="5"/>
  <c r="BA215" i="5"/>
  <c r="CI214" i="5"/>
  <c r="CH214" i="5"/>
  <c r="CG214" i="5"/>
  <c r="CE214" i="5"/>
  <c r="CD214" i="5"/>
  <c r="CC214" i="5"/>
  <c r="CA214" i="5"/>
  <c r="BZ214" i="5"/>
  <c r="BY214" i="5"/>
  <c r="BW214" i="5"/>
  <c r="BV214" i="5"/>
  <c r="BU214" i="5"/>
  <c r="BS214" i="5"/>
  <c r="BR214" i="5"/>
  <c r="BQ214" i="5"/>
  <c r="BO214" i="5"/>
  <c r="BN214" i="5"/>
  <c r="BM214" i="5"/>
  <c r="BK214" i="5"/>
  <c r="BJ214" i="5"/>
  <c r="BI214" i="5"/>
  <c r="BG214" i="5"/>
  <c r="BF214" i="5"/>
  <c r="BE214" i="5"/>
  <c r="BC214" i="5"/>
  <c r="BB214" i="5"/>
  <c r="BA214" i="5"/>
  <c r="CI213" i="5"/>
  <c r="CH213" i="5"/>
  <c r="CG213" i="5"/>
  <c r="CE213" i="5"/>
  <c r="CD213" i="5"/>
  <c r="CC213" i="5"/>
  <c r="CA213" i="5"/>
  <c r="BZ213" i="5"/>
  <c r="BY213" i="5"/>
  <c r="BW213" i="5"/>
  <c r="BV213" i="5"/>
  <c r="BU213" i="5"/>
  <c r="BS213" i="5"/>
  <c r="BR213" i="5"/>
  <c r="BQ213" i="5"/>
  <c r="BO213" i="5"/>
  <c r="BN213" i="5"/>
  <c r="BM213" i="5"/>
  <c r="BK213" i="5"/>
  <c r="BJ213" i="5"/>
  <c r="BI213" i="5"/>
  <c r="BG213" i="5"/>
  <c r="BF213" i="5"/>
  <c r="BE213" i="5"/>
  <c r="BC213" i="5"/>
  <c r="BB213" i="5"/>
  <c r="BA213" i="5"/>
  <c r="CI212" i="5"/>
  <c r="CH212" i="5"/>
  <c r="CG212" i="5"/>
  <c r="CE212" i="5"/>
  <c r="CD212" i="5"/>
  <c r="CC212" i="5"/>
  <c r="CA212" i="5"/>
  <c r="BZ212" i="5"/>
  <c r="BY212" i="5"/>
  <c r="BW212" i="5"/>
  <c r="BV212" i="5"/>
  <c r="BU212" i="5"/>
  <c r="BS212" i="5"/>
  <c r="BR212" i="5"/>
  <c r="BQ212" i="5"/>
  <c r="BO212" i="5"/>
  <c r="BN212" i="5"/>
  <c r="BM212" i="5"/>
  <c r="BK212" i="5"/>
  <c r="BJ212" i="5"/>
  <c r="BI212" i="5"/>
  <c r="BG212" i="5"/>
  <c r="BF212" i="5"/>
  <c r="BE212" i="5"/>
  <c r="BC212" i="5"/>
  <c r="BB212" i="5"/>
  <c r="BA212" i="5"/>
  <c r="CI211" i="5"/>
  <c r="CH211" i="5"/>
  <c r="CG211" i="5"/>
  <c r="CE211" i="5"/>
  <c r="CD211" i="5"/>
  <c r="CC211" i="5"/>
  <c r="CA211" i="5"/>
  <c r="BZ211" i="5"/>
  <c r="BY211" i="5"/>
  <c r="BW211" i="5"/>
  <c r="BV211" i="5"/>
  <c r="BU211" i="5"/>
  <c r="BS211" i="5"/>
  <c r="BR211" i="5"/>
  <c r="BQ211" i="5"/>
  <c r="BO211" i="5"/>
  <c r="BN211" i="5"/>
  <c r="BM211" i="5"/>
  <c r="BK211" i="5"/>
  <c r="BJ211" i="5"/>
  <c r="BI211" i="5"/>
  <c r="BG211" i="5"/>
  <c r="BF211" i="5"/>
  <c r="BE211" i="5"/>
  <c r="BC211" i="5"/>
  <c r="BB211" i="5"/>
  <c r="BA211" i="5"/>
  <c r="CI210" i="5"/>
  <c r="CH210" i="5"/>
  <c r="CG210" i="5"/>
  <c r="CE210" i="5"/>
  <c r="CD210" i="5"/>
  <c r="CC210" i="5"/>
  <c r="CA210" i="5"/>
  <c r="BZ210" i="5"/>
  <c r="BY210" i="5"/>
  <c r="BW210" i="5"/>
  <c r="BV210" i="5"/>
  <c r="BU210" i="5"/>
  <c r="BS210" i="5"/>
  <c r="BR210" i="5"/>
  <c r="BQ210" i="5"/>
  <c r="BO210" i="5"/>
  <c r="BN210" i="5"/>
  <c r="BM210" i="5"/>
  <c r="BK210" i="5"/>
  <c r="BJ210" i="5"/>
  <c r="BI210" i="5"/>
  <c r="BG210" i="5"/>
  <c r="BF210" i="5"/>
  <c r="BE210" i="5"/>
  <c r="BC210" i="5"/>
  <c r="BB210" i="5"/>
  <c r="BA210" i="5"/>
  <c r="CI209" i="5"/>
  <c r="CH209" i="5"/>
  <c r="CG209" i="5"/>
  <c r="CE209" i="5"/>
  <c r="CD209" i="5"/>
  <c r="CC209" i="5"/>
  <c r="CA209" i="5"/>
  <c r="BZ209" i="5"/>
  <c r="BY209" i="5"/>
  <c r="BW209" i="5"/>
  <c r="BV209" i="5"/>
  <c r="BU209" i="5"/>
  <c r="BS209" i="5"/>
  <c r="BR209" i="5"/>
  <c r="BQ209" i="5"/>
  <c r="BO209" i="5"/>
  <c r="BN209" i="5"/>
  <c r="BM209" i="5"/>
  <c r="BK209" i="5"/>
  <c r="BJ209" i="5"/>
  <c r="BI209" i="5"/>
  <c r="BG209" i="5"/>
  <c r="BF209" i="5"/>
  <c r="BE209" i="5"/>
  <c r="BC209" i="5"/>
  <c r="BB209" i="5"/>
  <c r="BA209" i="5"/>
  <c r="CI208" i="5"/>
  <c r="CH208" i="5"/>
  <c r="CG208" i="5"/>
  <c r="CE208" i="5"/>
  <c r="CD208" i="5"/>
  <c r="CC208" i="5"/>
  <c r="CA208" i="5"/>
  <c r="BZ208" i="5"/>
  <c r="BY208" i="5"/>
  <c r="BW208" i="5"/>
  <c r="BV208" i="5"/>
  <c r="BU208" i="5"/>
  <c r="BS208" i="5"/>
  <c r="BR208" i="5"/>
  <c r="BQ208" i="5"/>
  <c r="BO208" i="5"/>
  <c r="BN208" i="5"/>
  <c r="BM208" i="5"/>
  <c r="BK208" i="5"/>
  <c r="BJ208" i="5"/>
  <c r="BI208" i="5"/>
  <c r="BG208" i="5"/>
  <c r="BF208" i="5"/>
  <c r="BE208" i="5"/>
  <c r="BC208" i="5"/>
  <c r="BB208" i="5"/>
  <c r="BA208" i="5"/>
  <c r="CI207" i="5"/>
  <c r="CH207" i="5"/>
  <c r="CG207" i="5"/>
  <c r="CE207" i="5"/>
  <c r="CD207" i="5"/>
  <c r="CC207" i="5"/>
  <c r="CA207" i="5"/>
  <c r="BZ207" i="5"/>
  <c r="BY207" i="5"/>
  <c r="BW207" i="5"/>
  <c r="BV207" i="5"/>
  <c r="BU207" i="5"/>
  <c r="BS207" i="5"/>
  <c r="BR207" i="5"/>
  <c r="BQ207" i="5"/>
  <c r="BO207" i="5"/>
  <c r="BN207" i="5"/>
  <c r="BM207" i="5"/>
  <c r="BK207" i="5"/>
  <c r="BJ207" i="5"/>
  <c r="BI207" i="5"/>
  <c r="BG207" i="5"/>
  <c r="BF207" i="5"/>
  <c r="BE207" i="5"/>
  <c r="BC207" i="5"/>
  <c r="BB207" i="5"/>
  <c r="BA207" i="5"/>
  <c r="CI206" i="5"/>
  <c r="CH206" i="5"/>
  <c r="CG206" i="5"/>
  <c r="CE206" i="5"/>
  <c r="CD206" i="5"/>
  <c r="CC206" i="5"/>
  <c r="CA206" i="5"/>
  <c r="BZ206" i="5"/>
  <c r="BY206" i="5"/>
  <c r="BW206" i="5"/>
  <c r="BV206" i="5"/>
  <c r="BU206" i="5"/>
  <c r="BS206" i="5"/>
  <c r="BR206" i="5"/>
  <c r="BQ206" i="5"/>
  <c r="BO206" i="5"/>
  <c r="BN206" i="5"/>
  <c r="BM206" i="5"/>
  <c r="BK206" i="5"/>
  <c r="BJ206" i="5"/>
  <c r="BI206" i="5"/>
  <c r="BG206" i="5"/>
  <c r="BF206" i="5"/>
  <c r="BE206" i="5"/>
  <c r="BC206" i="5"/>
  <c r="BB206" i="5"/>
  <c r="BA206" i="5"/>
  <c r="CI205" i="5"/>
  <c r="CH205" i="5"/>
  <c r="CG205" i="5"/>
  <c r="CE205" i="5"/>
  <c r="CD205" i="5"/>
  <c r="CC205" i="5"/>
  <c r="CA205" i="5"/>
  <c r="BZ205" i="5"/>
  <c r="BY205" i="5"/>
  <c r="BW205" i="5"/>
  <c r="BV205" i="5"/>
  <c r="BU205" i="5"/>
  <c r="BS205" i="5"/>
  <c r="BR205" i="5"/>
  <c r="BQ205" i="5"/>
  <c r="BO205" i="5"/>
  <c r="BN205" i="5"/>
  <c r="BM205" i="5"/>
  <c r="BK205" i="5"/>
  <c r="BJ205" i="5"/>
  <c r="BI205" i="5"/>
  <c r="BG205" i="5"/>
  <c r="BF205" i="5"/>
  <c r="BE205" i="5"/>
  <c r="BC205" i="5"/>
  <c r="BB205" i="5"/>
  <c r="BA205" i="5"/>
  <c r="CI204" i="5"/>
  <c r="CH204" i="5"/>
  <c r="CG204" i="5"/>
  <c r="CE204" i="5"/>
  <c r="CD204" i="5"/>
  <c r="CC204" i="5"/>
  <c r="CA204" i="5"/>
  <c r="BZ204" i="5"/>
  <c r="BY204" i="5"/>
  <c r="BW204" i="5"/>
  <c r="BV204" i="5"/>
  <c r="BU204" i="5"/>
  <c r="BS204" i="5"/>
  <c r="BR204" i="5"/>
  <c r="BQ204" i="5"/>
  <c r="BO204" i="5"/>
  <c r="BN204" i="5"/>
  <c r="BM204" i="5"/>
  <c r="BK204" i="5"/>
  <c r="BJ204" i="5"/>
  <c r="BI204" i="5"/>
  <c r="BG204" i="5"/>
  <c r="BF204" i="5"/>
  <c r="BE204" i="5"/>
  <c r="BC204" i="5"/>
  <c r="BB204" i="5"/>
  <c r="BA204" i="5"/>
  <c r="CI203" i="5"/>
  <c r="CH203" i="5"/>
  <c r="CG203" i="5"/>
  <c r="CE203" i="5"/>
  <c r="CD203" i="5"/>
  <c r="CC203" i="5"/>
  <c r="CA203" i="5"/>
  <c r="BZ203" i="5"/>
  <c r="BY203" i="5"/>
  <c r="BW203" i="5"/>
  <c r="BV203" i="5"/>
  <c r="BU203" i="5"/>
  <c r="BS203" i="5"/>
  <c r="BR203" i="5"/>
  <c r="BQ203" i="5"/>
  <c r="BO203" i="5"/>
  <c r="BN203" i="5"/>
  <c r="BM203" i="5"/>
  <c r="BK203" i="5"/>
  <c r="BJ203" i="5"/>
  <c r="BI203" i="5"/>
  <c r="BG203" i="5"/>
  <c r="BF203" i="5"/>
  <c r="BE203" i="5"/>
  <c r="BC203" i="5"/>
  <c r="BB203" i="5"/>
  <c r="BA203" i="5"/>
  <c r="CI202" i="5"/>
  <c r="CH202" i="5"/>
  <c r="CG202" i="5"/>
  <c r="CE202" i="5"/>
  <c r="CD202" i="5"/>
  <c r="CC202" i="5"/>
  <c r="CA202" i="5"/>
  <c r="BZ202" i="5"/>
  <c r="BY202" i="5"/>
  <c r="BW202" i="5"/>
  <c r="BV202" i="5"/>
  <c r="BU202" i="5"/>
  <c r="BS202" i="5"/>
  <c r="BR202" i="5"/>
  <c r="BQ202" i="5"/>
  <c r="BO202" i="5"/>
  <c r="BN202" i="5"/>
  <c r="BM202" i="5"/>
  <c r="BK202" i="5"/>
  <c r="BJ202" i="5"/>
  <c r="BI202" i="5"/>
  <c r="BG202" i="5"/>
  <c r="BF202" i="5"/>
  <c r="BE202" i="5"/>
  <c r="BC202" i="5"/>
  <c r="BB202" i="5"/>
  <c r="BA202" i="5"/>
  <c r="CI201" i="5"/>
  <c r="CH201" i="5"/>
  <c r="CG201" i="5"/>
  <c r="CE201" i="5"/>
  <c r="CD201" i="5"/>
  <c r="CC201" i="5"/>
  <c r="CA201" i="5"/>
  <c r="BZ201" i="5"/>
  <c r="BY201" i="5"/>
  <c r="BW201" i="5"/>
  <c r="BV201" i="5"/>
  <c r="BU201" i="5"/>
  <c r="BS201" i="5"/>
  <c r="BR201" i="5"/>
  <c r="BQ201" i="5"/>
  <c r="BO201" i="5"/>
  <c r="BN201" i="5"/>
  <c r="BM201" i="5"/>
  <c r="BK201" i="5"/>
  <c r="BJ201" i="5"/>
  <c r="BI201" i="5"/>
  <c r="BG201" i="5"/>
  <c r="BF201" i="5"/>
  <c r="BE201" i="5"/>
  <c r="BC201" i="5"/>
  <c r="BB201" i="5"/>
  <c r="BA201" i="5"/>
  <c r="CI200" i="5"/>
  <c r="CH200" i="5"/>
  <c r="CG200" i="5"/>
  <c r="CE200" i="5"/>
  <c r="CD200" i="5"/>
  <c r="CC200" i="5"/>
  <c r="CA200" i="5"/>
  <c r="BZ200" i="5"/>
  <c r="BY200" i="5"/>
  <c r="BW200" i="5"/>
  <c r="BV200" i="5"/>
  <c r="BU200" i="5"/>
  <c r="BS200" i="5"/>
  <c r="BR200" i="5"/>
  <c r="BQ200" i="5"/>
  <c r="BO200" i="5"/>
  <c r="BN200" i="5"/>
  <c r="BM200" i="5"/>
  <c r="BK200" i="5"/>
  <c r="BJ200" i="5"/>
  <c r="BI200" i="5"/>
  <c r="BG200" i="5"/>
  <c r="BF200" i="5"/>
  <c r="BE200" i="5"/>
  <c r="BC200" i="5"/>
  <c r="BB200" i="5"/>
  <c r="BA200" i="5"/>
  <c r="CI199" i="5"/>
  <c r="CH199" i="5"/>
  <c r="CG199" i="5"/>
  <c r="CE199" i="5"/>
  <c r="CD199" i="5"/>
  <c r="CC199" i="5"/>
  <c r="CA199" i="5"/>
  <c r="BZ199" i="5"/>
  <c r="BY199" i="5"/>
  <c r="BW199" i="5"/>
  <c r="BV199" i="5"/>
  <c r="BU199" i="5"/>
  <c r="BS199" i="5"/>
  <c r="BR199" i="5"/>
  <c r="BQ199" i="5"/>
  <c r="BO199" i="5"/>
  <c r="BN199" i="5"/>
  <c r="BM199" i="5"/>
  <c r="BK199" i="5"/>
  <c r="BJ199" i="5"/>
  <c r="BI199" i="5"/>
  <c r="BG199" i="5"/>
  <c r="BF199" i="5"/>
  <c r="BE199" i="5"/>
  <c r="BC199" i="5"/>
  <c r="BB199" i="5"/>
  <c r="BA199" i="5"/>
  <c r="CI198" i="5"/>
  <c r="CH198" i="5"/>
  <c r="CG198" i="5"/>
  <c r="CE198" i="5"/>
  <c r="CD198" i="5"/>
  <c r="CC198" i="5"/>
  <c r="CA198" i="5"/>
  <c r="BZ198" i="5"/>
  <c r="BY198" i="5"/>
  <c r="BW198" i="5"/>
  <c r="BV198" i="5"/>
  <c r="BU198" i="5"/>
  <c r="BS198" i="5"/>
  <c r="BR198" i="5"/>
  <c r="BQ198" i="5"/>
  <c r="BO198" i="5"/>
  <c r="BN198" i="5"/>
  <c r="BM198" i="5"/>
  <c r="BK198" i="5"/>
  <c r="BJ198" i="5"/>
  <c r="BI198" i="5"/>
  <c r="BG198" i="5"/>
  <c r="BF198" i="5"/>
  <c r="BE198" i="5"/>
  <c r="BC198" i="5"/>
  <c r="BB198" i="5"/>
  <c r="BA198" i="5"/>
  <c r="CI197" i="5"/>
  <c r="CH197" i="5"/>
  <c r="CG197" i="5"/>
  <c r="CE197" i="5"/>
  <c r="CD197" i="5"/>
  <c r="CC197" i="5"/>
  <c r="CA197" i="5"/>
  <c r="BZ197" i="5"/>
  <c r="BY197" i="5"/>
  <c r="BW197" i="5"/>
  <c r="BV197" i="5"/>
  <c r="BU197" i="5"/>
  <c r="BS197" i="5"/>
  <c r="BR197" i="5"/>
  <c r="BQ197" i="5"/>
  <c r="BO197" i="5"/>
  <c r="BN197" i="5"/>
  <c r="BM197" i="5"/>
  <c r="BK197" i="5"/>
  <c r="BJ197" i="5"/>
  <c r="BI197" i="5"/>
  <c r="BG197" i="5"/>
  <c r="BF197" i="5"/>
  <c r="BE197" i="5"/>
  <c r="BC197" i="5"/>
  <c r="BB197" i="5"/>
  <c r="BA197" i="5"/>
  <c r="CI196" i="5"/>
  <c r="CH196" i="5"/>
  <c r="CG196" i="5"/>
  <c r="CE196" i="5"/>
  <c r="CD196" i="5"/>
  <c r="CC196" i="5"/>
  <c r="CA196" i="5"/>
  <c r="BZ196" i="5"/>
  <c r="BY196" i="5"/>
  <c r="BW196" i="5"/>
  <c r="BV196" i="5"/>
  <c r="BU196" i="5"/>
  <c r="BS196" i="5"/>
  <c r="BR196" i="5"/>
  <c r="BQ196" i="5"/>
  <c r="BO196" i="5"/>
  <c r="BN196" i="5"/>
  <c r="BM196" i="5"/>
  <c r="BK196" i="5"/>
  <c r="BJ196" i="5"/>
  <c r="BI196" i="5"/>
  <c r="BG196" i="5"/>
  <c r="BF196" i="5"/>
  <c r="BE196" i="5"/>
  <c r="BC196" i="5"/>
  <c r="BB196" i="5"/>
  <c r="BA196" i="5"/>
  <c r="CI195" i="5"/>
  <c r="CH195" i="5"/>
  <c r="CG195" i="5"/>
  <c r="CE195" i="5"/>
  <c r="CD195" i="5"/>
  <c r="CC195" i="5"/>
  <c r="CA195" i="5"/>
  <c r="BZ195" i="5"/>
  <c r="BY195" i="5"/>
  <c r="BW195" i="5"/>
  <c r="BV195" i="5"/>
  <c r="BU195" i="5"/>
  <c r="BS195" i="5"/>
  <c r="BR195" i="5"/>
  <c r="BQ195" i="5"/>
  <c r="BO195" i="5"/>
  <c r="BN195" i="5"/>
  <c r="BM195" i="5"/>
  <c r="BK195" i="5"/>
  <c r="BJ195" i="5"/>
  <c r="BI195" i="5"/>
  <c r="BG195" i="5"/>
  <c r="BF195" i="5"/>
  <c r="BE195" i="5"/>
  <c r="BC195" i="5"/>
  <c r="BB195" i="5"/>
  <c r="BA195" i="5"/>
  <c r="CI194" i="5"/>
  <c r="CH194" i="5"/>
  <c r="CG194" i="5"/>
  <c r="CE194" i="5"/>
  <c r="CD194" i="5"/>
  <c r="CC194" i="5"/>
  <c r="CA194" i="5"/>
  <c r="BZ194" i="5"/>
  <c r="BY194" i="5"/>
  <c r="BW194" i="5"/>
  <c r="BV194" i="5"/>
  <c r="BU194" i="5"/>
  <c r="BS194" i="5"/>
  <c r="BR194" i="5"/>
  <c r="BQ194" i="5"/>
  <c r="BO194" i="5"/>
  <c r="BN194" i="5"/>
  <c r="BM194" i="5"/>
  <c r="BK194" i="5"/>
  <c r="BJ194" i="5"/>
  <c r="BI194" i="5"/>
  <c r="BG194" i="5"/>
  <c r="BF194" i="5"/>
  <c r="BE194" i="5"/>
  <c r="BC194" i="5"/>
  <c r="BB194" i="5"/>
  <c r="BA194" i="5"/>
  <c r="CI193" i="5"/>
  <c r="CH193" i="5"/>
  <c r="CG193" i="5"/>
  <c r="CE193" i="5"/>
  <c r="CD193" i="5"/>
  <c r="CC193" i="5"/>
  <c r="CA193" i="5"/>
  <c r="BZ193" i="5"/>
  <c r="BY193" i="5"/>
  <c r="BW193" i="5"/>
  <c r="BV193" i="5"/>
  <c r="BU193" i="5"/>
  <c r="BS193" i="5"/>
  <c r="BR193" i="5"/>
  <c r="BQ193" i="5"/>
  <c r="BO193" i="5"/>
  <c r="BN193" i="5"/>
  <c r="BM193" i="5"/>
  <c r="BK193" i="5"/>
  <c r="BJ193" i="5"/>
  <c r="BI193" i="5"/>
  <c r="BG193" i="5"/>
  <c r="BF193" i="5"/>
  <c r="BE193" i="5"/>
  <c r="BC193" i="5"/>
  <c r="BB193" i="5"/>
  <c r="BA193" i="5"/>
  <c r="CI192" i="5"/>
  <c r="CH192" i="5"/>
  <c r="CG192" i="5"/>
  <c r="CE192" i="5"/>
  <c r="CD192" i="5"/>
  <c r="CC192" i="5"/>
  <c r="CA192" i="5"/>
  <c r="BZ192" i="5"/>
  <c r="BY192" i="5"/>
  <c r="BW192" i="5"/>
  <c r="BV192" i="5"/>
  <c r="BU192" i="5"/>
  <c r="BS192" i="5"/>
  <c r="BR192" i="5"/>
  <c r="BQ192" i="5"/>
  <c r="BO192" i="5"/>
  <c r="BN192" i="5"/>
  <c r="BM192" i="5"/>
  <c r="BK192" i="5"/>
  <c r="BJ192" i="5"/>
  <c r="BI192" i="5"/>
  <c r="BG192" i="5"/>
  <c r="BF192" i="5"/>
  <c r="BE192" i="5"/>
  <c r="BC192" i="5"/>
  <c r="BB192" i="5"/>
  <c r="BA192" i="5"/>
  <c r="CI191" i="5"/>
  <c r="CH191" i="5"/>
  <c r="CG191" i="5"/>
  <c r="CE191" i="5"/>
  <c r="CD191" i="5"/>
  <c r="CC191" i="5"/>
  <c r="CA191" i="5"/>
  <c r="BZ191" i="5"/>
  <c r="BY191" i="5"/>
  <c r="BW191" i="5"/>
  <c r="BV191" i="5"/>
  <c r="BU191" i="5"/>
  <c r="BS191" i="5"/>
  <c r="BR191" i="5"/>
  <c r="BQ191" i="5"/>
  <c r="BO191" i="5"/>
  <c r="BN191" i="5"/>
  <c r="BM191" i="5"/>
  <c r="BK191" i="5"/>
  <c r="BJ191" i="5"/>
  <c r="BI191" i="5"/>
  <c r="BG191" i="5"/>
  <c r="BF191" i="5"/>
  <c r="BE191" i="5"/>
  <c r="BC191" i="5"/>
  <c r="BB191" i="5"/>
  <c r="BA191" i="5"/>
  <c r="CI190" i="5"/>
  <c r="CH190" i="5"/>
  <c r="CG190" i="5"/>
  <c r="CE190" i="5"/>
  <c r="CD190" i="5"/>
  <c r="CC190" i="5"/>
  <c r="CA190" i="5"/>
  <c r="BZ190" i="5"/>
  <c r="BY190" i="5"/>
  <c r="BW190" i="5"/>
  <c r="BV190" i="5"/>
  <c r="BU190" i="5"/>
  <c r="BS190" i="5"/>
  <c r="BR190" i="5"/>
  <c r="BQ190" i="5"/>
  <c r="BO190" i="5"/>
  <c r="BN190" i="5"/>
  <c r="BM190" i="5"/>
  <c r="BK190" i="5"/>
  <c r="BJ190" i="5"/>
  <c r="BI190" i="5"/>
  <c r="BG190" i="5"/>
  <c r="BF190" i="5"/>
  <c r="BE190" i="5"/>
  <c r="BC190" i="5"/>
  <c r="BB190" i="5"/>
  <c r="BA190" i="5"/>
  <c r="CI189" i="5"/>
  <c r="CH189" i="5"/>
  <c r="CG189" i="5"/>
  <c r="CE189" i="5"/>
  <c r="CD189" i="5"/>
  <c r="CC189" i="5"/>
  <c r="CA189" i="5"/>
  <c r="BZ189" i="5"/>
  <c r="BY189" i="5"/>
  <c r="BW189" i="5"/>
  <c r="BV189" i="5"/>
  <c r="BU189" i="5"/>
  <c r="BS189" i="5"/>
  <c r="BR189" i="5"/>
  <c r="BQ189" i="5"/>
  <c r="BO189" i="5"/>
  <c r="BN189" i="5"/>
  <c r="BM189" i="5"/>
  <c r="BK189" i="5"/>
  <c r="BJ189" i="5"/>
  <c r="BI189" i="5"/>
  <c r="BG189" i="5"/>
  <c r="BF189" i="5"/>
  <c r="BE189" i="5"/>
  <c r="BC189" i="5"/>
  <c r="BB189" i="5"/>
  <c r="BA189" i="5"/>
  <c r="CI188" i="5"/>
  <c r="CH188" i="5"/>
  <c r="CG188" i="5"/>
  <c r="CE188" i="5"/>
  <c r="CD188" i="5"/>
  <c r="CC188" i="5"/>
  <c r="CA188" i="5"/>
  <c r="BZ188" i="5"/>
  <c r="BY188" i="5"/>
  <c r="BW188" i="5"/>
  <c r="BV188" i="5"/>
  <c r="BU188" i="5"/>
  <c r="BS188" i="5"/>
  <c r="BR188" i="5"/>
  <c r="BQ188" i="5"/>
  <c r="BO188" i="5"/>
  <c r="BN188" i="5"/>
  <c r="BM188" i="5"/>
  <c r="BK188" i="5"/>
  <c r="BJ188" i="5"/>
  <c r="BI188" i="5"/>
  <c r="BG188" i="5"/>
  <c r="BF188" i="5"/>
  <c r="BE188" i="5"/>
  <c r="BC188" i="5"/>
  <c r="BB188" i="5"/>
  <c r="BA188" i="5"/>
  <c r="CI187" i="5"/>
  <c r="CH187" i="5"/>
  <c r="CG187" i="5"/>
  <c r="CE187" i="5"/>
  <c r="CD187" i="5"/>
  <c r="CC187" i="5"/>
  <c r="CA187" i="5"/>
  <c r="BZ187" i="5"/>
  <c r="BY187" i="5"/>
  <c r="BW187" i="5"/>
  <c r="BV187" i="5"/>
  <c r="BU187" i="5"/>
  <c r="BS187" i="5"/>
  <c r="BR187" i="5"/>
  <c r="BQ187" i="5"/>
  <c r="BO187" i="5"/>
  <c r="BN187" i="5"/>
  <c r="BM187" i="5"/>
  <c r="BK187" i="5"/>
  <c r="BJ187" i="5"/>
  <c r="BI187" i="5"/>
  <c r="BG187" i="5"/>
  <c r="BF187" i="5"/>
  <c r="BE187" i="5"/>
  <c r="BC187" i="5"/>
  <c r="BB187" i="5"/>
  <c r="BA187" i="5"/>
  <c r="CI186" i="5"/>
  <c r="CH186" i="5"/>
  <c r="CG186" i="5"/>
  <c r="CE186" i="5"/>
  <c r="CD186" i="5"/>
  <c r="CC186" i="5"/>
  <c r="CA186" i="5"/>
  <c r="BZ186" i="5"/>
  <c r="BY186" i="5"/>
  <c r="BW186" i="5"/>
  <c r="BV186" i="5"/>
  <c r="BU186" i="5"/>
  <c r="BS186" i="5"/>
  <c r="BR186" i="5"/>
  <c r="BQ186" i="5"/>
  <c r="BO186" i="5"/>
  <c r="BN186" i="5"/>
  <c r="BM186" i="5"/>
  <c r="BK186" i="5"/>
  <c r="BJ186" i="5"/>
  <c r="BI186" i="5"/>
  <c r="BG186" i="5"/>
  <c r="BF186" i="5"/>
  <c r="BE186" i="5"/>
  <c r="BC186" i="5"/>
  <c r="BB186" i="5"/>
  <c r="BA186" i="5"/>
  <c r="CI185" i="5"/>
  <c r="CH185" i="5"/>
  <c r="CG185" i="5"/>
  <c r="CE185" i="5"/>
  <c r="CD185" i="5"/>
  <c r="CC185" i="5"/>
  <c r="CA185" i="5"/>
  <c r="BZ185" i="5"/>
  <c r="BY185" i="5"/>
  <c r="BW185" i="5"/>
  <c r="BV185" i="5"/>
  <c r="BU185" i="5"/>
  <c r="BS185" i="5"/>
  <c r="BR185" i="5"/>
  <c r="BQ185" i="5"/>
  <c r="BO185" i="5"/>
  <c r="BN185" i="5"/>
  <c r="BM185" i="5"/>
  <c r="BK185" i="5"/>
  <c r="BJ185" i="5"/>
  <c r="BI185" i="5"/>
  <c r="BG185" i="5"/>
  <c r="BF185" i="5"/>
  <c r="BE185" i="5"/>
  <c r="BC185" i="5"/>
  <c r="BB185" i="5"/>
  <c r="BA185" i="5"/>
  <c r="CI184" i="5"/>
  <c r="CH184" i="5"/>
  <c r="CG184" i="5"/>
  <c r="CE184" i="5"/>
  <c r="CD184" i="5"/>
  <c r="CC184" i="5"/>
  <c r="CA184" i="5"/>
  <c r="BZ184" i="5"/>
  <c r="BY184" i="5"/>
  <c r="BW184" i="5"/>
  <c r="BV184" i="5"/>
  <c r="BU184" i="5"/>
  <c r="BS184" i="5"/>
  <c r="BR184" i="5"/>
  <c r="BQ184" i="5"/>
  <c r="BO184" i="5"/>
  <c r="BN184" i="5"/>
  <c r="BM184" i="5"/>
  <c r="BK184" i="5"/>
  <c r="BJ184" i="5"/>
  <c r="BI184" i="5"/>
  <c r="BG184" i="5"/>
  <c r="BF184" i="5"/>
  <c r="BE184" i="5"/>
  <c r="BC184" i="5"/>
  <c r="BB184" i="5"/>
  <c r="BA184" i="5"/>
  <c r="CI183" i="5"/>
  <c r="CH183" i="5"/>
  <c r="CG183" i="5"/>
  <c r="CE183" i="5"/>
  <c r="CD183" i="5"/>
  <c r="CC183" i="5"/>
  <c r="CA183" i="5"/>
  <c r="BZ183" i="5"/>
  <c r="BY183" i="5"/>
  <c r="BW183" i="5"/>
  <c r="BV183" i="5"/>
  <c r="BU183" i="5"/>
  <c r="BS183" i="5"/>
  <c r="BR183" i="5"/>
  <c r="BQ183" i="5"/>
  <c r="BO183" i="5"/>
  <c r="BN183" i="5"/>
  <c r="BM183" i="5"/>
  <c r="BK183" i="5"/>
  <c r="BJ183" i="5"/>
  <c r="BI183" i="5"/>
  <c r="BG183" i="5"/>
  <c r="BF183" i="5"/>
  <c r="BE183" i="5"/>
  <c r="BC183" i="5"/>
  <c r="BB183" i="5"/>
  <c r="BA183" i="5"/>
  <c r="CI182" i="5"/>
  <c r="CH182" i="5"/>
  <c r="CG182" i="5"/>
  <c r="CE182" i="5"/>
  <c r="CD182" i="5"/>
  <c r="CC182" i="5"/>
  <c r="CA182" i="5"/>
  <c r="BZ182" i="5"/>
  <c r="BY182" i="5"/>
  <c r="BW182" i="5"/>
  <c r="BV182" i="5"/>
  <c r="BU182" i="5"/>
  <c r="BS182" i="5"/>
  <c r="BR182" i="5"/>
  <c r="BQ182" i="5"/>
  <c r="BO182" i="5"/>
  <c r="BN182" i="5"/>
  <c r="BM182" i="5"/>
  <c r="BK182" i="5"/>
  <c r="BJ182" i="5"/>
  <c r="BI182" i="5"/>
  <c r="BG182" i="5"/>
  <c r="BF182" i="5"/>
  <c r="BE182" i="5"/>
  <c r="BC182" i="5"/>
  <c r="BB182" i="5"/>
  <c r="BA182" i="5"/>
  <c r="CI181" i="5"/>
  <c r="CH181" i="5"/>
  <c r="CG181" i="5"/>
  <c r="CE181" i="5"/>
  <c r="CD181" i="5"/>
  <c r="CC181" i="5"/>
  <c r="CA181" i="5"/>
  <c r="BZ181" i="5"/>
  <c r="BY181" i="5"/>
  <c r="BW181" i="5"/>
  <c r="BV181" i="5"/>
  <c r="BU181" i="5"/>
  <c r="BS181" i="5"/>
  <c r="BR181" i="5"/>
  <c r="BQ181" i="5"/>
  <c r="BO181" i="5"/>
  <c r="BN181" i="5"/>
  <c r="BM181" i="5"/>
  <c r="BK181" i="5"/>
  <c r="BJ181" i="5"/>
  <c r="BI181" i="5"/>
  <c r="BG181" i="5"/>
  <c r="BF181" i="5"/>
  <c r="BE181" i="5"/>
  <c r="BC181" i="5"/>
  <c r="BB181" i="5"/>
  <c r="BA181" i="5"/>
  <c r="CI180" i="5"/>
  <c r="CH180" i="5"/>
  <c r="CG180" i="5"/>
  <c r="CE180" i="5"/>
  <c r="CD180" i="5"/>
  <c r="CC180" i="5"/>
  <c r="CA180" i="5"/>
  <c r="BZ180" i="5"/>
  <c r="BY180" i="5"/>
  <c r="BW180" i="5"/>
  <c r="BV180" i="5"/>
  <c r="BU180" i="5"/>
  <c r="BS180" i="5"/>
  <c r="BR180" i="5"/>
  <c r="BQ180" i="5"/>
  <c r="BO180" i="5"/>
  <c r="BN180" i="5"/>
  <c r="BM180" i="5"/>
  <c r="BK180" i="5"/>
  <c r="BJ180" i="5"/>
  <c r="BI180" i="5"/>
  <c r="BG180" i="5"/>
  <c r="BF180" i="5"/>
  <c r="BE180" i="5"/>
  <c r="BC180" i="5"/>
  <c r="BB180" i="5"/>
  <c r="BA180" i="5"/>
  <c r="CI179" i="5"/>
  <c r="CH179" i="5"/>
  <c r="CG179" i="5"/>
  <c r="CE179" i="5"/>
  <c r="CD179" i="5"/>
  <c r="CC179" i="5"/>
  <c r="CA179" i="5"/>
  <c r="BZ179" i="5"/>
  <c r="BY179" i="5"/>
  <c r="BW179" i="5"/>
  <c r="BV179" i="5"/>
  <c r="BU179" i="5"/>
  <c r="BS179" i="5"/>
  <c r="BR179" i="5"/>
  <c r="BQ179" i="5"/>
  <c r="BO179" i="5"/>
  <c r="BN179" i="5"/>
  <c r="BM179" i="5"/>
  <c r="BK179" i="5"/>
  <c r="BJ179" i="5"/>
  <c r="BI179" i="5"/>
  <c r="BG179" i="5"/>
  <c r="BF179" i="5"/>
  <c r="BE179" i="5"/>
  <c r="BC179" i="5"/>
  <c r="BB179" i="5"/>
  <c r="BA179" i="5"/>
  <c r="CI178" i="5"/>
  <c r="CH178" i="5"/>
  <c r="CG178" i="5"/>
  <c r="CE178" i="5"/>
  <c r="CD178" i="5"/>
  <c r="CC178" i="5"/>
  <c r="CA178" i="5"/>
  <c r="BZ178" i="5"/>
  <c r="BY178" i="5"/>
  <c r="BW178" i="5"/>
  <c r="BV178" i="5"/>
  <c r="BU178" i="5"/>
  <c r="BS178" i="5"/>
  <c r="BR178" i="5"/>
  <c r="BQ178" i="5"/>
  <c r="BO178" i="5"/>
  <c r="BN178" i="5"/>
  <c r="BM178" i="5"/>
  <c r="BK178" i="5"/>
  <c r="BJ178" i="5"/>
  <c r="BI178" i="5"/>
  <c r="BG178" i="5"/>
  <c r="BF178" i="5"/>
  <c r="BE178" i="5"/>
  <c r="BC178" i="5"/>
  <c r="BB178" i="5"/>
  <c r="BA178" i="5"/>
  <c r="CI177" i="5"/>
  <c r="CH177" i="5"/>
  <c r="CG177" i="5"/>
  <c r="CE177" i="5"/>
  <c r="CD177" i="5"/>
  <c r="CC177" i="5"/>
  <c r="CA177" i="5"/>
  <c r="BZ177" i="5"/>
  <c r="BY177" i="5"/>
  <c r="BW177" i="5"/>
  <c r="BV177" i="5"/>
  <c r="BU177" i="5"/>
  <c r="BS177" i="5"/>
  <c r="BR177" i="5"/>
  <c r="BQ177" i="5"/>
  <c r="BO177" i="5"/>
  <c r="BN177" i="5"/>
  <c r="BM177" i="5"/>
  <c r="BK177" i="5"/>
  <c r="BJ177" i="5"/>
  <c r="BI177" i="5"/>
  <c r="BG177" i="5"/>
  <c r="BF177" i="5"/>
  <c r="BE177" i="5"/>
  <c r="BC177" i="5"/>
  <c r="BB177" i="5"/>
  <c r="BA177" i="5"/>
  <c r="CI176" i="5"/>
  <c r="CH176" i="5"/>
  <c r="CG176" i="5"/>
  <c r="CE176" i="5"/>
  <c r="CD176" i="5"/>
  <c r="CC176" i="5"/>
  <c r="CA176" i="5"/>
  <c r="BZ176" i="5"/>
  <c r="BY176" i="5"/>
  <c r="BW176" i="5"/>
  <c r="BV176" i="5"/>
  <c r="BU176" i="5"/>
  <c r="BS176" i="5"/>
  <c r="BR176" i="5"/>
  <c r="BQ176" i="5"/>
  <c r="BO176" i="5"/>
  <c r="BN176" i="5"/>
  <c r="BM176" i="5"/>
  <c r="BK176" i="5"/>
  <c r="BJ176" i="5"/>
  <c r="BI176" i="5"/>
  <c r="BG176" i="5"/>
  <c r="BF176" i="5"/>
  <c r="BE176" i="5"/>
  <c r="BC176" i="5"/>
  <c r="BB176" i="5"/>
  <c r="BA176" i="5"/>
  <c r="CI175" i="5"/>
  <c r="CH175" i="5"/>
  <c r="CG175" i="5"/>
  <c r="CE175" i="5"/>
  <c r="CD175" i="5"/>
  <c r="CC175" i="5"/>
  <c r="CA175" i="5"/>
  <c r="BZ175" i="5"/>
  <c r="BY175" i="5"/>
  <c r="BW175" i="5"/>
  <c r="BV175" i="5"/>
  <c r="BU175" i="5"/>
  <c r="BS175" i="5"/>
  <c r="BR175" i="5"/>
  <c r="BQ175" i="5"/>
  <c r="BO175" i="5"/>
  <c r="BN175" i="5"/>
  <c r="BM175" i="5"/>
  <c r="BK175" i="5"/>
  <c r="BJ175" i="5"/>
  <c r="BI175" i="5"/>
  <c r="BG175" i="5"/>
  <c r="BF175" i="5"/>
  <c r="BE175" i="5"/>
  <c r="BC175" i="5"/>
  <c r="BB175" i="5"/>
  <c r="BA175" i="5"/>
  <c r="CI174" i="5"/>
  <c r="CH174" i="5"/>
  <c r="CE174" i="5"/>
  <c r="CD174" i="5"/>
  <c r="CC174" i="5"/>
  <c r="CA174" i="5"/>
  <c r="BZ174" i="5"/>
  <c r="CG174" i="5"/>
  <c r="BY174" i="5"/>
  <c r="BW174" i="5"/>
  <c r="BV174" i="5"/>
  <c r="BU174" i="5"/>
  <c r="BS174" i="5"/>
  <c r="BR174" i="5"/>
  <c r="BQ174" i="5"/>
  <c r="BO174" i="5"/>
  <c r="BN174" i="5"/>
  <c r="BM174" i="5"/>
  <c r="BK174" i="5"/>
  <c r="BJ174" i="5"/>
  <c r="BG174" i="5"/>
  <c r="BF174" i="5"/>
  <c r="BC174" i="5"/>
  <c r="BI174" i="5"/>
  <c r="BE174" i="5"/>
  <c r="BA174" i="5"/>
  <c r="AI310" i="5" l="1"/>
  <c r="AI311" i="5"/>
  <c r="AI315" i="5"/>
  <c r="AI319" i="5"/>
  <c r="AI323" i="5"/>
  <c r="AI327" i="5"/>
  <c r="AI331" i="5"/>
  <c r="AI335" i="5"/>
  <c r="AI339" i="5"/>
  <c r="AI343" i="5"/>
  <c r="AI347" i="5"/>
  <c r="AI351" i="5"/>
  <c r="AI355" i="5"/>
  <c r="AI359" i="5"/>
  <c r="AI363" i="5"/>
  <c r="AI367" i="5"/>
  <c r="AI371" i="5"/>
  <c r="AI375" i="5"/>
  <c r="AI379" i="5"/>
  <c r="AI383" i="5"/>
  <c r="AI387" i="5"/>
  <c r="AI391" i="5"/>
  <c r="AI395" i="5"/>
  <c r="AI399" i="5"/>
  <c r="AI403" i="5"/>
  <c r="AI407" i="5"/>
  <c r="AI411" i="5"/>
  <c r="AI415" i="5"/>
  <c r="AI419" i="5"/>
  <c r="AI423" i="5"/>
  <c r="AI427" i="5"/>
  <c r="AI430" i="5" l="1"/>
  <c r="B436" i="5" s="1"/>
  <c r="AW293" i="5" l="1"/>
  <c r="AV293" i="5"/>
  <c r="AW292" i="5"/>
  <c r="AV292" i="5"/>
  <c r="AY292" i="5" s="1"/>
  <c r="AW291" i="5"/>
  <c r="AV291" i="5"/>
  <c r="AY291" i="5" s="1"/>
  <c r="AW290" i="5"/>
  <c r="AV290" i="5"/>
  <c r="AW289" i="5"/>
  <c r="AV289" i="5"/>
  <c r="AW288" i="5"/>
  <c r="AY288" i="5" s="1"/>
  <c r="AV288" i="5"/>
  <c r="AW287" i="5"/>
  <c r="AY287" i="5" s="1"/>
  <c r="AV287" i="5"/>
  <c r="AW286" i="5"/>
  <c r="AY286" i="5" s="1"/>
  <c r="AV286" i="5"/>
  <c r="AW285" i="5"/>
  <c r="AY285" i="5" s="1"/>
  <c r="AV285" i="5"/>
  <c r="AW284" i="5"/>
  <c r="AY284" i="5" s="1"/>
  <c r="AV284" i="5"/>
  <c r="AW283" i="5"/>
  <c r="AY283" i="5" s="1"/>
  <c r="AV283" i="5"/>
  <c r="AW282" i="5"/>
  <c r="AY282" i="5" s="1"/>
  <c r="AV282" i="5"/>
  <c r="AW281" i="5"/>
  <c r="AY281" i="5" s="1"/>
  <c r="AV281" i="5"/>
  <c r="AW280" i="5"/>
  <c r="AY280" i="5" s="1"/>
  <c r="AV280" i="5"/>
  <c r="AW279" i="5"/>
  <c r="AV279" i="5"/>
  <c r="AW278" i="5"/>
  <c r="AY278" i="5" s="1"/>
  <c r="AV278" i="5"/>
  <c r="AW277" i="5"/>
  <c r="AY277" i="5" s="1"/>
  <c r="AV277" i="5"/>
  <c r="AW276" i="5"/>
  <c r="AY276" i="5" s="1"/>
  <c r="AV276" i="5"/>
  <c r="AW275" i="5"/>
  <c r="AY275" i="5" s="1"/>
  <c r="AV275" i="5"/>
  <c r="AW274" i="5"/>
  <c r="AY274" i="5" s="1"/>
  <c r="AV274" i="5"/>
  <c r="AW273" i="5"/>
  <c r="AY273" i="5" s="1"/>
  <c r="AV273" i="5"/>
  <c r="AW272" i="5"/>
  <c r="AY272" i="5" s="1"/>
  <c r="AV272" i="5"/>
  <c r="AW271" i="5"/>
  <c r="AY271" i="5" s="1"/>
  <c r="AV271" i="5"/>
  <c r="AW270" i="5"/>
  <c r="AY270" i="5" s="1"/>
  <c r="AV270" i="5"/>
  <c r="AW269" i="5"/>
  <c r="AY269" i="5" s="1"/>
  <c r="AV269" i="5"/>
  <c r="AW268" i="5"/>
  <c r="AY268" i="5" s="1"/>
  <c r="AV268" i="5"/>
  <c r="AW267" i="5"/>
  <c r="AY267" i="5" s="1"/>
  <c r="AV267" i="5"/>
  <c r="AW266" i="5"/>
  <c r="AY266" i="5" s="1"/>
  <c r="AV266" i="5"/>
  <c r="AW265" i="5"/>
  <c r="AY265" i="5" s="1"/>
  <c r="AV265" i="5"/>
  <c r="AW264" i="5"/>
  <c r="AY264" i="5" s="1"/>
  <c r="AV264" i="5"/>
  <c r="AW263" i="5"/>
  <c r="AV263" i="5"/>
  <c r="AW262" i="5"/>
  <c r="AY262" i="5" s="1"/>
  <c r="AV262" i="5"/>
  <c r="AW261" i="5"/>
  <c r="AY261" i="5" s="1"/>
  <c r="AV261" i="5"/>
  <c r="AW260" i="5"/>
  <c r="AY260" i="5" s="1"/>
  <c r="AV260" i="5"/>
  <c r="AW259" i="5"/>
  <c r="AY259" i="5" s="1"/>
  <c r="AV259" i="5"/>
  <c r="AW258" i="5"/>
  <c r="AY258" i="5" s="1"/>
  <c r="AV258" i="5"/>
  <c r="AW257" i="5"/>
  <c r="AY257" i="5" s="1"/>
  <c r="AV257" i="5"/>
  <c r="AW256" i="5"/>
  <c r="AY256" i="5" s="1"/>
  <c r="AV256" i="5"/>
  <c r="AW255" i="5"/>
  <c r="AY255" i="5" s="1"/>
  <c r="AV255" i="5"/>
  <c r="AW254" i="5"/>
  <c r="AY254" i="5" s="1"/>
  <c r="AV254" i="5"/>
  <c r="AW253" i="5"/>
  <c r="AY253" i="5" s="1"/>
  <c r="AV253" i="5"/>
  <c r="AW252" i="5"/>
  <c r="AY252" i="5" s="1"/>
  <c r="AV252" i="5"/>
  <c r="AW251" i="5"/>
  <c r="AY251" i="5" s="1"/>
  <c r="AV251" i="5"/>
  <c r="AW250" i="5"/>
  <c r="AY250" i="5" s="1"/>
  <c r="AV250" i="5"/>
  <c r="AW249" i="5"/>
  <c r="AY249" i="5" s="1"/>
  <c r="AV249" i="5"/>
  <c r="AW248" i="5"/>
  <c r="AY248" i="5" s="1"/>
  <c r="AV248" i="5"/>
  <c r="AW247" i="5"/>
  <c r="AV247" i="5"/>
  <c r="AW246" i="5"/>
  <c r="AY246" i="5" s="1"/>
  <c r="AV246" i="5"/>
  <c r="AW245" i="5"/>
  <c r="AY245" i="5" s="1"/>
  <c r="AV245" i="5"/>
  <c r="AW244" i="5"/>
  <c r="AY244" i="5" s="1"/>
  <c r="AV244" i="5"/>
  <c r="AW243" i="5"/>
  <c r="AY243" i="5" s="1"/>
  <c r="AV243" i="5"/>
  <c r="AW242" i="5"/>
  <c r="AY242" i="5" s="1"/>
  <c r="AV242" i="5"/>
  <c r="AW241" i="5"/>
  <c r="AY241" i="5" s="1"/>
  <c r="AV241" i="5"/>
  <c r="AW240" i="5"/>
  <c r="AY240" i="5" s="1"/>
  <c r="AV240" i="5"/>
  <c r="AW239" i="5"/>
  <c r="AY239" i="5" s="1"/>
  <c r="AV239" i="5"/>
  <c r="AW238" i="5"/>
  <c r="AY238" i="5" s="1"/>
  <c r="AV238" i="5"/>
  <c r="AW237" i="5"/>
  <c r="AY237" i="5" s="1"/>
  <c r="AV237" i="5"/>
  <c r="AW236" i="5"/>
  <c r="AY236" i="5" s="1"/>
  <c r="AV236" i="5"/>
  <c r="AW235" i="5"/>
  <c r="AY235" i="5" s="1"/>
  <c r="AV235" i="5"/>
  <c r="AW234" i="5"/>
  <c r="AY234" i="5" s="1"/>
  <c r="AV234" i="5"/>
  <c r="AW233" i="5"/>
  <c r="AY233" i="5" s="1"/>
  <c r="AV233" i="5"/>
  <c r="AW232" i="5"/>
  <c r="AY232" i="5" s="1"/>
  <c r="AV232" i="5"/>
  <c r="AW231" i="5"/>
  <c r="AV231" i="5"/>
  <c r="AW230" i="5"/>
  <c r="AY230" i="5" s="1"/>
  <c r="AV230" i="5"/>
  <c r="AW229" i="5"/>
  <c r="AY229" i="5" s="1"/>
  <c r="AV229" i="5"/>
  <c r="AW228" i="5"/>
  <c r="AY228" i="5" s="1"/>
  <c r="AV228" i="5"/>
  <c r="AW227" i="5"/>
  <c r="AY227" i="5" s="1"/>
  <c r="AV227" i="5"/>
  <c r="AW226" i="5"/>
  <c r="AY226" i="5" s="1"/>
  <c r="AV226" i="5"/>
  <c r="AW225" i="5"/>
  <c r="AY225" i="5" s="1"/>
  <c r="AV225" i="5"/>
  <c r="AW224" i="5"/>
  <c r="AY224" i="5" s="1"/>
  <c r="AV224" i="5"/>
  <c r="AW223" i="5"/>
  <c r="AY223" i="5" s="1"/>
  <c r="AV223" i="5"/>
  <c r="AW222" i="5"/>
  <c r="AY222" i="5" s="1"/>
  <c r="AV222" i="5"/>
  <c r="AW221" i="5"/>
  <c r="AY221" i="5" s="1"/>
  <c r="AV221" i="5"/>
  <c r="AW220" i="5"/>
  <c r="AY220" i="5" s="1"/>
  <c r="AV220" i="5"/>
  <c r="AW219" i="5"/>
  <c r="AY219" i="5" s="1"/>
  <c r="AV219" i="5"/>
  <c r="AW218" i="5"/>
  <c r="AY218" i="5" s="1"/>
  <c r="AV218" i="5"/>
  <c r="AW217" i="5"/>
  <c r="AY217" i="5" s="1"/>
  <c r="AV217" i="5"/>
  <c r="AW216" i="5"/>
  <c r="AY216" i="5" s="1"/>
  <c r="AV216" i="5"/>
  <c r="AW215" i="5"/>
  <c r="AV215" i="5"/>
  <c r="AW214" i="5"/>
  <c r="AY214" i="5" s="1"/>
  <c r="AV214" i="5"/>
  <c r="AW213" i="5"/>
  <c r="AY213" i="5" s="1"/>
  <c r="AV213" i="5"/>
  <c r="AW212" i="5"/>
  <c r="AY212" i="5" s="1"/>
  <c r="AV212" i="5"/>
  <c r="AW211" i="5"/>
  <c r="AY211" i="5" s="1"/>
  <c r="AV211" i="5"/>
  <c r="AW210" i="5"/>
  <c r="AY210" i="5" s="1"/>
  <c r="AV210" i="5"/>
  <c r="AW209" i="5"/>
  <c r="AY209" i="5" s="1"/>
  <c r="AV209" i="5"/>
  <c r="AW208" i="5"/>
  <c r="AY208" i="5" s="1"/>
  <c r="AV208" i="5"/>
  <c r="AW207" i="5"/>
  <c r="AY207" i="5" s="1"/>
  <c r="AV207" i="5"/>
  <c r="AW206" i="5"/>
  <c r="AY206" i="5" s="1"/>
  <c r="AV206" i="5"/>
  <c r="AW205" i="5"/>
  <c r="AY205" i="5" s="1"/>
  <c r="AV205" i="5"/>
  <c r="AW204" i="5"/>
  <c r="AY204" i="5" s="1"/>
  <c r="AV204" i="5"/>
  <c r="AW203" i="5"/>
  <c r="AY203" i="5" s="1"/>
  <c r="AV203" i="5"/>
  <c r="AW202" i="5"/>
  <c r="AY202" i="5" s="1"/>
  <c r="AV202" i="5"/>
  <c r="AW201" i="5"/>
  <c r="AY201" i="5" s="1"/>
  <c r="AV201" i="5"/>
  <c r="AW200" i="5"/>
  <c r="AY200" i="5" s="1"/>
  <c r="AV200" i="5"/>
  <c r="AW199" i="5"/>
  <c r="AV199" i="5"/>
  <c r="AW198" i="5"/>
  <c r="AY198" i="5" s="1"/>
  <c r="AV198" i="5"/>
  <c r="AW197" i="5"/>
  <c r="AY197" i="5" s="1"/>
  <c r="AV197" i="5"/>
  <c r="AW196" i="5"/>
  <c r="AY196" i="5" s="1"/>
  <c r="AV196" i="5"/>
  <c r="AW195" i="5"/>
  <c r="AY195" i="5" s="1"/>
  <c r="AV195" i="5"/>
  <c r="AW194" i="5"/>
  <c r="AY194" i="5" s="1"/>
  <c r="AV194" i="5"/>
  <c r="AW193" i="5"/>
  <c r="AY193" i="5" s="1"/>
  <c r="AV193" i="5"/>
  <c r="AW192" i="5"/>
  <c r="AY192" i="5" s="1"/>
  <c r="AV192" i="5"/>
  <c r="AW191" i="5"/>
  <c r="AY191" i="5" s="1"/>
  <c r="AV191" i="5"/>
  <c r="AW190" i="5"/>
  <c r="AY190" i="5" s="1"/>
  <c r="AV190" i="5"/>
  <c r="AW189" i="5"/>
  <c r="AY189" i="5" s="1"/>
  <c r="AV189" i="5"/>
  <c r="AW188" i="5"/>
  <c r="AY188" i="5" s="1"/>
  <c r="AV188" i="5"/>
  <c r="AW187" i="5"/>
  <c r="AV187" i="5"/>
  <c r="AW186" i="5"/>
  <c r="AY186" i="5" s="1"/>
  <c r="AV186" i="5"/>
  <c r="AW185" i="5"/>
  <c r="AY185" i="5" s="1"/>
  <c r="AV185" i="5"/>
  <c r="AW184" i="5"/>
  <c r="AY184" i="5" s="1"/>
  <c r="AV184" i="5"/>
  <c r="AW183" i="5"/>
  <c r="AV183" i="5"/>
  <c r="AW182" i="5"/>
  <c r="AY182" i="5" s="1"/>
  <c r="AV182" i="5"/>
  <c r="AW181" i="5"/>
  <c r="AY181" i="5" s="1"/>
  <c r="AV181" i="5"/>
  <c r="AW180" i="5"/>
  <c r="AY180" i="5" s="1"/>
  <c r="AV180" i="5"/>
  <c r="AW179" i="5"/>
  <c r="AY179" i="5" s="1"/>
  <c r="AV179" i="5"/>
  <c r="AW178" i="5"/>
  <c r="AY178" i="5" s="1"/>
  <c r="AV178" i="5"/>
  <c r="AW177" i="5"/>
  <c r="AV177" i="5"/>
  <c r="AW176" i="5"/>
  <c r="AV176" i="5"/>
  <c r="AW175" i="5"/>
  <c r="AV175" i="5"/>
  <c r="AW174" i="5"/>
  <c r="AV174" i="5"/>
  <c r="AM157" i="5"/>
  <c r="AL157" i="5"/>
  <c r="AM156" i="5"/>
  <c r="AL156" i="5"/>
  <c r="AM155" i="5"/>
  <c r="AL155" i="5"/>
  <c r="AM154" i="5"/>
  <c r="AL154" i="5"/>
  <c r="AM153" i="5"/>
  <c r="AL153" i="5"/>
  <c r="AM152" i="5"/>
  <c r="AL152" i="5"/>
  <c r="AM151" i="5"/>
  <c r="AL151" i="5"/>
  <c r="AM150" i="5"/>
  <c r="AL150" i="5"/>
  <c r="AM149" i="5"/>
  <c r="AL149" i="5"/>
  <c r="AM148" i="5"/>
  <c r="AL148" i="5"/>
  <c r="AM147" i="5"/>
  <c r="AL147" i="5"/>
  <c r="AM146" i="5"/>
  <c r="AL146" i="5"/>
  <c r="AM145" i="5"/>
  <c r="AL145" i="5"/>
  <c r="AM144" i="5"/>
  <c r="AL144" i="5"/>
  <c r="AM143" i="5"/>
  <c r="AL143" i="5"/>
  <c r="AM142" i="5"/>
  <c r="AL142" i="5"/>
  <c r="AM141" i="5"/>
  <c r="AL141" i="5"/>
  <c r="AM140" i="5"/>
  <c r="AL140" i="5"/>
  <c r="AM139" i="5"/>
  <c r="AL139" i="5"/>
  <c r="AM138" i="5"/>
  <c r="AL138" i="5"/>
  <c r="AM137" i="5"/>
  <c r="AL137" i="5"/>
  <c r="AM136" i="5"/>
  <c r="AL136" i="5"/>
  <c r="AM135" i="5"/>
  <c r="AL135" i="5"/>
  <c r="AM134" i="5"/>
  <c r="AL134" i="5"/>
  <c r="AM133" i="5"/>
  <c r="AL133" i="5"/>
  <c r="AM132" i="5"/>
  <c r="AL132" i="5"/>
  <c r="AM131" i="5"/>
  <c r="AL131" i="5"/>
  <c r="AM130" i="5"/>
  <c r="AL130" i="5"/>
  <c r="AM129" i="5"/>
  <c r="AL129" i="5"/>
  <c r="AM128" i="5"/>
  <c r="AL128" i="5"/>
  <c r="AM127" i="5"/>
  <c r="AL127" i="5"/>
  <c r="AM126" i="5"/>
  <c r="AL126" i="5"/>
  <c r="AM125" i="5"/>
  <c r="AL125" i="5"/>
  <c r="AM124" i="5"/>
  <c r="AL124" i="5"/>
  <c r="AM123" i="5"/>
  <c r="AL123" i="5"/>
  <c r="AM122" i="5"/>
  <c r="AL122" i="5"/>
  <c r="AM121" i="5"/>
  <c r="AL121" i="5"/>
  <c r="AM120" i="5"/>
  <c r="AL120" i="5"/>
  <c r="AM119" i="5"/>
  <c r="AL119" i="5"/>
  <c r="AM118" i="5"/>
  <c r="AL118" i="5"/>
  <c r="AM117" i="5"/>
  <c r="AL117" i="5"/>
  <c r="AM116" i="5"/>
  <c r="AL116" i="5"/>
  <c r="AM115" i="5"/>
  <c r="AL115" i="5"/>
  <c r="AM114" i="5"/>
  <c r="AL114" i="5"/>
  <c r="AM113" i="5"/>
  <c r="AL113" i="5"/>
  <c r="AM112" i="5"/>
  <c r="AL112" i="5"/>
  <c r="AM111" i="5"/>
  <c r="AL111" i="5"/>
  <c r="AM110" i="5"/>
  <c r="AL110" i="5"/>
  <c r="AM109" i="5"/>
  <c r="AL109" i="5"/>
  <c r="AM108" i="5"/>
  <c r="AL108" i="5"/>
  <c r="AM107" i="5"/>
  <c r="AL107" i="5"/>
  <c r="AM106" i="5"/>
  <c r="AL106" i="5"/>
  <c r="AM105" i="5"/>
  <c r="AL105" i="5"/>
  <c r="AM104" i="5"/>
  <c r="AL104" i="5"/>
  <c r="AM103" i="5"/>
  <c r="AL103" i="5"/>
  <c r="AM102" i="5"/>
  <c r="AL102" i="5"/>
  <c r="AM101" i="5"/>
  <c r="AL101" i="5"/>
  <c r="AM100" i="5"/>
  <c r="AL100" i="5"/>
  <c r="AM99" i="5"/>
  <c r="AL99" i="5"/>
  <c r="AM98" i="5"/>
  <c r="AL98" i="5"/>
  <c r="AM97" i="5"/>
  <c r="AL97" i="5"/>
  <c r="AM96" i="5"/>
  <c r="AL96" i="5"/>
  <c r="AM95" i="5"/>
  <c r="AL95" i="5"/>
  <c r="AM94" i="5"/>
  <c r="AL94" i="5"/>
  <c r="AM93" i="5"/>
  <c r="AL93" i="5"/>
  <c r="AM92" i="5"/>
  <c r="AL92" i="5"/>
  <c r="AM91" i="5"/>
  <c r="AL91" i="5"/>
  <c r="AM90" i="5"/>
  <c r="AL90" i="5"/>
  <c r="AM89" i="5"/>
  <c r="AL89" i="5"/>
  <c r="AM88" i="5"/>
  <c r="AL88" i="5"/>
  <c r="AM87" i="5"/>
  <c r="AL87" i="5"/>
  <c r="AM86" i="5"/>
  <c r="AL86" i="5"/>
  <c r="AM85" i="5"/>
  <c r="AL85" i="5"/>
  <c r="AM84" i="5"/>
  <c r="AL84" i="5"/>
  <c r="AM83" i="5"/>
  <c r="AL83" i="5"/>
  <c r="AM82" i="5"/>
  <c r="AL82" i="5"/>
  <c r="AM81" i="5"/>
  <c r="AL81" i="5"/>
  <c r="AM80" i="5"/>
  <c r="AL80" i="5"/>
  <c r="AM79" i="5"/>
  <c r="AL79" i="5"/>
  <c r="AM78" i="5"/>
  <c r="AL78" i="5"/>
  <c r="AM77" i="5"/>
  <c r="AL77" i="5"/>
  <c r="AM76" i="5"/>
  <c r="AL76" i="5"/>
  <c r="AM75" i="5"/>
  <c r="AL75" i="5"/>
  <c r="AM74" i="5"/>
  <c r="AL74" i="5"/>
  <c r="AM73" i="5"/>
  <c r="AL73" i="5"/>
  <c r="AM72" i="5"/>
  <c r="AL72" i="5"/>
  <c r="AM71" i="5"/>
  <c r="AL71" i="5"/>
  <c r="AM70" i="5"/>
  <c r="AL70" i="5"/>
  <c r="AM69" i="5"/>
  <c r="AL69" i="5"/>
  <c r="AM68" i="5"/>
  <c r="AL68" i="5"/>
  <c r="AM67" i="5"/>
  <c r="AL67" i="5"/>
  <c r="AM66" i="5"/>
  <c r="AL66" i="5"/>
  <c r="AM65" i="5"/>
  <c r="AL65" i="5"/>
  <c r="AM64" i="5"/>
  <c r="AL64" i="5"/>
  <c r="AM63" i="5"/>
  <c r="AL63" i="5"/>
  <c r="AM62" i="5"/>
  <c r="AL62" i="5"/>
  <c r="AM61" i="5"/>
  <c r="AL61" i="5"/>
  <c r="AM60" i="5"/>
  <c r="AL60" i="5"/>
  <c r="AM59" i="5"/>
  <c r="AL59" i="5"/>
  <c r="AM58" i="5"/>
  <c r="AL58" i="5"/>
  <c r="AM57" i="5"/>
  <c r="AL57" i="5"/>
  <c r="AM56" i="5"/>
  <c r="AL56" i="5"/>
  <c r="AM55" i="5"/>
  <c r="AL55" i="5"/>
  <c r="AM54" i="5"/>
  <c r="AL54" i="5"/>
  <c r="AM53" i="5"/>
  <c r="AL53" i="5"/>
  <c r="AM52" i="5"/>
  <c r="AL52" i="5"/>
  <c r="AM51" i="5"/>
  <c r="AL51" i="5"/>
  <c r="AM50" i="5"/>
  <c r="AL50" i="5"/>
  <c r="AM49" i="5"/>
  <c r="AL49" i="5"/>
  <c r="AM48" i="5"/>
  <c r="AL48" i="5"/>
  <c r="AM47" i="5"/>
  <c r="AL47" i="5"/>
  <c r="AM46" i="5"/>
  <c r="AL46" i="5"/>
  <c r="AM45" i="5"/>
  <c r="AL45" i="5"/>
  <c r="AM44" i="5"/>
  <c r="AL44" i="5"/>
  <c r="AM43" i="5"/>
  <c r="AL43" i="5"/>
  <c r="AM42" i="5"/>
  <c r="AL42" i="5"/>
  <c r="AM41" i="5"/>
  <c r="AL41" i="5"/>
  <c r="AM40" i="5"/>
  <c r="AL40" i="5"/>
  <c r="AM39" i="5"/>
  <c r="AL39" i="5"/>
  <c r="AM38" i="5"/>
  <c r="AL38" i="5"/>
  <c r="AY290" i="5" l="1"/>
  <c r="AY289" i="5"/>
  <c r="AY187" i="5"/>
  <c r="AY199" i="5"/>
  <c r="AY215" i="5"/>
  <c r="AY231" i="5"/>
  <c r="AY247" i="5"/>
  <c r="AY263" i="5"/>
  <c r="AY279" i="5"/>
  <c r="AY183" i="5"/>
  <c r="AY177" i="5"/>
  <c r="AY176" i="5"/>
  <c r="AY175" i="5"/>
  <c r="AY293" i="5"/>
  <c r="AW294" i="5"/>
  <c r="AY174" i="5"/>
  <c r="AL158" i="5"/>
  <c r="B165" i="5" s="1"/>
  <c r="AM158" i="5"/>
  <c r="B164" i="5" s="1"/>
  <c r="AY294" i="5" l="1"/>
  <c r="B300" i="5" s="1"/>
  <c r="D2865" i="5"/>
  <c r="AG2865" i="5" s="1"/>
  <c r="D2864" i="5"/>
  <c r="AG2864" i="5" s="1"/>
  <c r="D2863" i="5"/>
  <c r="AG2863" i="5" s="1"/>
  <c r="D2862" i="5"/>
  <c r="AG2862" i="5" s="1"/>
  <c r="D2861" i="5"/>
  <c r="AG2861" i="5" s="1"/>
  <c r="D2860" i="5"/>
  <c r="AG2860" i="5" s="1"/>
  <c r="D2859" i="5"/>
  <c r="AG2859" i="5" s="1"/>
  <c r="D2858" i="5"/>
  <c r="AG2858" i="5" s="1"/>
  <c r="D2857" i="5"/>
  <c r="AG2857" i="5" s="1"/>
  <c r="D2856" i="5"/>
  <c r="AG2856" i="5" s="1"/>
  <c r="D2855" i="5"/>
  <c r="AG2855" i="5" s="1"/>
  <c r="D2854" i="5"/>
  <c r="AG2854" i="5" s="1"/>
  <c r="D2853" i="5"/>
  <c r="AG2853" i="5" s="1"/>
  <c r="D2852" i="5"/>
  <c r="AG2852" i="5" s="1"/>
  <c r="D2851" i="5"/>
  <c r="AG2851" i="5" s="1"/>
  <c r="D2850" i="5"/>
  <c r="AG2850" i="5" s="1"/>
  <c r="D2849" i="5"/>
  <c r="AG2849" i="5" s="1"/>
  <c r="D2848" i="5"/>
  <c r="AG2848" i="5" s="1"/>
  <c r="D2847" i="5"/>
  <c r="AG2847" i="5" s="1"/>
  <c r="D2846" i="5"/>
  <c r="AG2846" i="5" s="1"/>
  <c r="D2845" i="5"/>
  <c r="AG2845" i="5" s="1"/>
  <c r="D2844" i="5"/>
  <c r="AG2844" i="5" s="1"/>
  <c r="D2843" i="5"/>
  <c r="AG2843" i="5" s="1"/>
  <c r="D2842" i="5"/>
  <c r="AG2842" i="5" s="1"/>
  <c r="D2841" i="5"/>
  <c r="AG2841" i="5" s="1"/>
  <c r="D2840" i="5"/>
  <c r="AG2840" i="5" s="1"/>
  <c r="D2839" i="5"/>
  <c r="AG2839" i="5" s="1"/>
  <c r="D2838" i="5"/>
  <c r="AG2838" i="5" s="1"/>
  <c r="D2837" i="5"/>
  <c r="AG2837" i="5" s="1"/>
  <c r="D2836" i="5"/>
  <c r="AG2836" i="5" s="1"/>
  <c r="D2835" i="5"/>
  <c r="AG2835" i="5" s="1"/>
  <c r="D2834" i="5"/>
  <c r="AG2834" i="5" s="1"/>
  <c r="D2833" i="5"/>
  <c r="AG2833" i="5" s="1"/>
  <c r="D2832" i="5"/>
  <c r="AG2832" i="5" s="1"/>
  <c r="D2831" i="5"/>
  <c r="AG2831" i="5" s="1"/>
  <c r="D2830" i="5"/>
  <c r="AG2830" i="5" s="1"/>
  <c r="D2829" i="5"/>
  <c r="AG2829" i="5" s="1"/>
  <c r="D2828" i="5"/>
  <c r="AG2828" i="5" s="1"/>
  <c r="D2827" i="5"/>
  <c r="AG2827" i="5" s="1"/>
  <c r="D2826" i="5"/>
  <c r="AG2826" i="5" s="1"/>
  <c r="D2825" i="5"/>
  <c r="AG2825" i="5" s="1"/>
  <c r="D2824" i="5"/>
  <c r="AG2824" i="5" s="1"/>
  <c r="D2823" i="5"/>
  <c r="AG2823" i="5" s="1"/>
  <c r="D2822" i="5"/>
  <c r="AG2822" i="5" s="1"/>
  <c r="D2821" i="5"/>
  <c r="AG2821" i="5" s="1"/>
  <c r="D2820" i="5"/>
  <c r="AG2820" i="5" s="1"/>
  <c r="D2819" i="5"/>
  <c r="AG2819" i="5" s="1"/>
  <c r="D2818" i="5"/>
  <c r="AG2818" i="5" s="1"/>
  <c r="D2817" i="5"/>
  <c r="AG2817" i="5" s="1"/>
  <c r="D2816" i="5"/>
  <c r="AG2816" i="5" s="1"/>
  <c r="D2815" i="5"/>
  <c r="AG2815" i="5" s="1"/>
  <c r="D2814" i="5"/>
  <c r="AG2814" i="5" s="1"/>
  <c r="D2813" i="5"/>
  <c r="AG2813" i="5" s="1"/>
  <c r="D2812" i="5"/>
  <c r="AG2812" i="5" s="1"/>
  <c r="D2811" i="5"/>
  <c r="AG2811" i="5" s="1"/>
  <c r="D2810" i="5"/>
  <c r="AG2810" i="5" s="1"/>
  <c r="D2809" i="5"/>
  <c r="AG2809" i="5" s="1"/>
  <c r="D2808" i="5"/>
  <c r="AG2808" i="5" s="1"/>
  <c r="D2807" i="5"/>
  <c r="AG2807" i="5" s="1"/>
  <c r="D2806" i="5"/>
  <c r="AG2806" i="5" s="1"/>
  <c r="D2805" i="5"/>
  <c r="AG2805" i="5" s="1"/>
  <c r="D2804" i="5"/>
  <c r="AG2804" i="5" s="1"/>
  <c r="D2803" i="5"/>
  <c r="AG2803" i="5" s="1"/>
  <c r="D2802" i="5"/>
  <c r="AG2802" i="5" s="1"/>
  <c r="D2801" i="5"/>
  <c r="AG2801" i="5" s="1"/>
  <c r="D2800" i="5"/>
  <c r="AG2800" i="5" s="1"/>
  <c r="D2799" i="5"/>
  <c r="AG2799" i="5" s="1"/>
  <c r="D2798" i="5"/>
  <c r="AG2798" i="5" s="1"/>
  <c r="D2797" i="5"/>
  <c r="AG2797" i="5" s="1"/>
  <c r="D2796" i="5"/>
  <c r="AG2796" i="5" s="1"/>
  <c r="D2795" i="5"/>
  <c r="AG2795" i="5" s="1"/>
  <c r="D2794" i="5"/>
  <c r="AG2794" i="5" s="1"/>
  <c r="D2793" i="5"/>
  <c r="AG2793" i="5" s="1"/>
  <c r="D2792" i="5"/>
  <c r="AG2792" i="5" s="1"/>
  <c r="D2791" i="5"/>
  <c r="AG2791" i="5" s="1"/>
  <c r="D2790" i="5"/>
  <c r="AG2790" i="5" s="1"/>
  <c r="D2789" i="5"/>
  <c r="AG2789" i="5" s="1"/>
  <c r="D2788" i="5"/>
  <c r="AG2788" i="5" s="1"/>
  <c r="D2787" i="5"/>
  <c r="AG2787" i="5" s="1"/>
  <c r="D2786" i="5"/>
  <c r="AG2786" i="5" s="1"/>
  <c r="D2785" i="5"/>
  <c r="AG2785" i="5" s="1"/>
  <c r="D2784" i="5"/>
  <c r="AG2784" i="5" s="1"/>
  <c r="D2783" i="5"/>
  <c r="AG2783" i="5" s="1"/>
  <c r="D2782" i="5"/>
  <c r="AG2782" i="5" s="1"/>
  <c r="D2781" i="5"/>
  <c r="AG2781" i="5" s="1"/>
  <c r="D2780" i="5"/>
  <c r="AG2780" i="5" s="1"/>
  <c r="D2779" i="5"/>
  <c r="AG2779" i="5" s="1"/>
  <c r="D2778" i="5"/>
  <c r="AG2778" i="5" s="1"/>
  <c r="D2777" i="5"/>
  <c r="AG2777" i="5" s="1"/>
  <c r="D2776" i="5"/>
  <c r="AG2776" i="5" s="1"/>
  <c r="D2775" i="5"/>
  <c r="AG2775" i="5" s="1"/>
  <c r="D2774" i="5"/>
  <c r="AG2774" i="5" s="1"/>
  <c r="D2773" i="5"/>
  <c r="AG2773" i="5" s="1"/>
  <c r="D2772" i="5"/>
  <c r="AG2772" i="5" s="1"/>
  <c r="D2771" i="5"/>
  <c r="AG2771" i="5" s="1"/>
  <c r="D2770" i="5"/>
  <c r="AG2770" i="5" s="1"/>
  <c r="D2769" i="5"/>
  <c r="AG2769" i="5" s="1"/>
  <c r="D2768" i="5"/>
  <c r="AG2768" i="5" s="1"/>
  <c r="D2767" i="5"/>
  <c r="AG2767" i="5" s="1"/>
  <c r="D2766" i="5"/>
  <c r="AG2766" i="5" s="1"/>
  <c r="D2765" i="5"/>
  <c r="AG2765" i="5" s="1"/>
  <c r="D2764" i="5"/>
  <c r="AG2764" i="5" s="1"/>
  <c r="D2763" i="5"/>
  <c r="AG2763" i="5" s="1"/>
  <c r="D2762" i="5"/>
  <c r="AG2762" i="5" s="1"/>
  <c r="D2761" i="5"/>
  <c r="AG2761" i="5" s="1"/>
  <c r="D2760" i="5"/>
  <c r="AG2760" i="5" s="1"/>
  <c r="D2759" i="5"/>
  <c r="AG2759" i="5" s="1"/>
  <c r="D2758" i="5"/>
  <c r="AG2758" i="5" s="1"/>
  <c r="D2757" i="5"/>
  <c r="AG2757" i="5" s="1"/>
  <c r="D2756" i="5"/>
  <c r="AG2756" i="5" s="1"/>
  <c r="D2755" i="5"/>
  <c r="AG2755" i="5" s="1"/>
  <c r="D2754" i="5"/>
  <c r="AG2754" i="5" s="1"/>
  <c r="D2753" i="5"/>
  <c r="AG2753" i="5" s="1"/>
  <c r="D2752" i="5"/>
  <c r="AG2752" i="5" s="1"/>
  <c r="D2751" i="5"/>
  <c r="AG2751" i="5" s="1"/>
  <c r="D2750" i="5"/>
  <c r="AG2750" i="5" s="1"/>
  <c r="D2749" i="5"/>
  <c r="AG2749" i="5" s="1"/>
  <c r="D2748" i="5"/>
  <c r="AG2748" i="5" s="1"/>
  <c r="D2747" i="5"/>
  <c r="AG2747" i="5" s="1"/>
  <c r="D2746" i="5"/>
  <c r="D2576" i="5"/>
  <c r="AM2576" i="5" s="1"/>
  <c r="D2575" i="5"/>
  <c r="AM2575" i="5" s="1"/>
  <c r="D2574" i="5"/>
  <c r="AM2574" i="5" s="1"/>
  <c r="D2573" i="5"/>
  <c r="AM2573" i="5" s="1"/>
  <c r="D2572" i="5"/>
  <c r="AM2572" i="5" s="1"/>
  <c r="D2571" i="5"/>
  <c r="AM2571" i="5" s="1"/>
  <c r="D2570" i="5"/>
  <c r="AM2570" i="5" s="1"/>
  <c r="D2569" i="5"/>
  <c r="AM2569" i="5" s="1"/>
  <c r="D2568" i="5"/>
  <c r="AM2568" i="5" s="1"/>
  <c r="D2567" i="5"/>
  <c r="AM2567" i="5" s="1"/>
  <c r="D2566" i="5"/>
  <c r="AM2566" i="5" s="1"/>
  <c r="D2565" i="5"/>
  <c r="AM2565" i="5" s="1"/>
  <c r="D2564" i="5"/>
  <c r="AM2564" i="5" s="1"/>
  <c r="D2563" i="5"/>
  <c r="AM2563" i="5" s="1"/>
  <c r="D2562" i="5"/>
  <c r="AM2562" i="5" s="1"/>
  <c r="D2561" i="5"/>
  <c r="AM2561" i="5" s="1"/>
  <c r="D2560" i="5"/>
  <c r="AM2560" i="5" s="1"/>
  <c r="D2559" i="5"/>
  <c r="AM2559" i="5" s="1"/>
  <c r="D2558" i="5"/>
  <c r="AM2558" i="5" s="1"/>
  <c r="D2557" i="5"/>
  <c r="AM2557" i="5" s="1"/>
  <c r="D2556" i="5"/>
  <c r="AM2556" i="5" s="1"/>
  <c r="D2555" i="5"/>
  <c r="AM2555" i="5" s="1"/>
  <c r="D2554" i="5"/>
  <c r="AM2554" i="5" s="1"/>
  <c r="D2553" i="5"/>
  <c r="AM2553" i="5" s="1"/>
  <c r="D2552" i="5"/>
  <c r="AM2552" i="5" s="1"/>
  <c r="D2551" i="5"/>
  <c r="AM2551" i="5" s="1"/>
  <c r="D2550" i="5"/>
  <c r="AM2550" i="5" s="1"/>
  <c r="D2549" i="5"/>
  <c r="AM2549" i="5" s="1"/>
  <c r="D2548" i="5"/>
  <c r="AM2548" i="5" s="1"/>
  <c r="D2547" i="5"/>
  <c r="AM2547" i="5" s="1"/>
  <c r="D2546" i="5"/>
  <c r="AM2546" i="5" s="1"/>
  <c r="D2545" i="5"/>
  <c r="AM2545" i="5" s="1"/>
  <c r="D2544" i="5"/>
  <c r="AM2544" i="5" s="1"/>
  <c r="D2543" i="5"/>
  <c r="AM2543" i="5" s="1"/>
  <c r="D2542" i="5"/>
  <c r="AM2542" i="5" s="1"/>
  <c r="D2541" i="5"/>
  <c r="AM2541" i="5" s="1"/>
  <c r="D2540" i="5"/>
  <c r="AM2540" i="5" s="1"/>
  <c r="D2539" i="5"/>
  <c r="AM2539" i="5" s="1"/>
  <c r="D2538" i="5"/>
  <c r="AM2538" i="5" s="1"/>
  <c r="D2537" i="5"/>
  <c r="AM2537" i="5" s="1"/>
  <c r="D2536" i="5"/>
  <c r="AM2536" i="5" s="1"/>
  <c r="D2535" i="5"/>
  <c r="AM2535" i="5" s="1"/>
  <c r="D2534" i="5"/>
  <c r="AM2534" i="5" s="1"/>
  <c r="D2533" i="5"/>
  <c r="AM2533" i="5" s="1"/>
  <c r="D2532" i="5"/>
  <c r="AM2532" i="5" s="1"/>
  <c r="D2531" i="5"/>
  <c r="AM2531" i="5" s="1"/>
  <c r="D2530" i="5"/>
  <c r="AM2530" i="5" s="1"/>
  <c r="D2529" i="5"/>
  <c r="AM2529" i="5" s="1"/>
  <c r="D2528" i="5"/>
  <c r="AM2528" i="5" s="1"/>
  <c r="D2527" i="5"/>
  <c r="AM2527" i="5" s="1"/>
  <c r="D2526" i="5"/>
  <c r="AM2526" i="5" s="1"/>
  <c r="D2525" i="5"/>
  <c r="AM2525" i="5" s="1"/>
  <c r="D2524" i="5"/>
  <c r="AM2524" i="5" s="1"/>
  <c r="D2523" i="5"/>
  <c r="AM2523" i="5" s="1"/>
  <c r="D2522" i="5"/>
  <c r="AM2522" i="5" s="1"/>
  <c r="D2521" i="5"/>
  <c r="AM2521" i="5" s="1"/>
  <c r="D2520" i="5"/>
  <c r="AM2520" i="5" s="1"/>
  <c r="D2519" i="5"/>
  <c r="AM2519" i="5" s="1"/>
  <c r="D2518" i="5"/>
  <c r="AM2518" i="5" s="1"/>
  <c r="D2517" i="5"/>
  <c r="AM2517" i="5" s="1"/>
  <c r="D2516" i="5"/>
  <c r="AM2516" i="5" s="1"/>
  <c r="D2515" i="5"/>
  <c r="AM2515" i="5" s="1"/>
  <c r="D2514" i="5"/>
  <c r="AM2514" i="5" s="1"/>
  <c r="D2513" i="5"/>
  <c r="AM2513" i="5" s="1"/>
  <c r="D2512" i="5"/>
  <c r="AM2512" i="5" s="1"/>
  <c r="D2511" i="5"/>
  <c r="AM2511" i="5" s="1"/>
  <c r="D2510" i="5"/>
  <c r="AM2510" i="5" s="1"/>
  <c r="D2509" i="5"/>
  <c r="AM2509" i="5" s="1"/>
  <c r="D2508" i="5"/>
  <c r="AM2508" i="5" s="1"/>
  <c r="D2507" i="5"/>
  <c r="AM2507" i="5" s="1"/>
  <c r="D2506" i="5"/>
  <c r="AM2506" i="5" s="1"/>
  <c r="D2505" i="5"/>
  <c r="AM2505" i="5" s="1"/>
  <c r="D2504" i="5"/>
  <c r="AM2504" i="5" s="1"/>
  <c r="D2503" i="5"/>
  <c r="AM2503" i="5" s="1"/>
  <c r="D2502" i="5"/>
  <c r="AM2502" i="5" s="1"/>
  <c r="D2501" i="5"/>
  <c r="AM2501" i="5" s="1"/>
  <c r="D2500" i="5"/>
  <c r="AM2500" i="5" s="1"/>
  <c r="D2499" i="5"/>
  <c r="AM2499" i="5" s="1"/>
  <c r="D2498" i="5"/>
  <c r="AM2498" i="5" s="1"/>
  <c r="D2497" i="5"/>
  <c r="AM2497" i="5" s="1"/>
  <c r="D2496" i="5"/>
  <c r="AM2496" i="5" s="1"/>
  <c r="D2495" i="5"/>
  <c r="AM2495" i="5" s="1"/>
  <c r="D2494" i="5"/>
  <c r="AM2494" i="5" s="1"/>
  <c r="D2493" i="5"/>
  <c r="AM2493" i="5" s="1"/>
  <c r="D2492" i="5"/>
  <c r="AM2492" i="5" s="1"/>
  <c r="D2491" i="5"/>
  <c r="AM2491" i="5" s="1"/>
  <c r="D2490" i="5"/>
  <c r="AM2490" i="5" s="1"/>
  <c r="D2489" i="5"/>
  <c r="AM2489" i="5" s="1"/>
  <c r="D2488" i="5"/>
  <c r="AM2488" i="5" s="1"/>
  <c r="D2487" i="5"/>
  <c r="AM2487" i="5" s="1"/>
  <c r="D2486" i="5"/>
  <c r="AM2486" i="5" s="1"/>
  <c r="D2485" i="5"/>
  <c r="AM2485" i="5" s="1"/>
  <c r="D2484" i="5"/>
  <c r="AM2484" i="5" s="1"/>
  <c r="D2483" i="5"/>
  <c r="AM2483" i="5" s="1"/>
  <c r="D2482" i="5"/>
  <c r="AM2482" i="5" s="1"/>
  <c r="D2481" i="5"/>
  <c r="AM2481" i="5" s="1"/>
  <c r="D2480" i="5"/>
  <c r="AM2480" i="5" s="1"/>
  <c r="D2479" i="5"/>
  <c r="AM2479" i="5" s="1"/>
  <c r="D2478" i="5"/>
  <c r="AM2478" i="5" s="1"/>
  <c r="D2477" i="5"/>
  <c r="AM2477" i="5" s="1"/>
  <c r="D2476" i="5"/>
  <c r="AM2476" i="5" s="1"/>
  <c r="D2475" i="5"/>
  <c r="AM2475" i="5" s="1"/>
  <c r="D2474" i="5"/>
  <c r="AM2474" i="5" s="1"/>
  <c r="D2473" i="5"/>
  <c r="AM2473" i="5" s="1"/>
  <c r="D2472" i="5"/>
  <c r="AM2472" i="5" s="1"/>
  <c r="D2471" i="5"/>
  <c r="AM2471" i="5" s="1"/>
  <c r="D2470" i="5"/>
  <c r="AM2470" i="5" s="1"/>
  <c r="D2469" i="5"/>
  <c r="AM2469" i="5" s="1"/>
  <c r="D2468" i="5"/>
  <c r="AM2468" i="5" s="1"/>
  <c r="D2467" i="5"/>
  <c r="AM2467" i="5" s="1"/>
  <c r="D2466" i="5"/>
  <c r="AM2466" i="5" s="1"/>
  <c r="D2465" i="5"/>
  <c r="AM2465" i="5" s="1"/>
  <c r="D2464" i="5"/>
  <c r="AM2464" i="5" s="1"/>
  <c r="D2463" i="5"/>
  <c r="AM2463" i="5" s="1"/>
  <c r="D2462" i="5"/>
  <c r="AM2462" i="5" s="1"/>
  <c r="D2461" i="5"/>
  <c r="AM2461" i="5" s="1"/>
  <c r="D2460" i="5"/>
  <c r="AM2460" i="5" s="1"/>
  <c r="D2459" i="5"/>
  <c r="AM2459" i="5" s="1"/>
  <c r="D2458" i="5"/>
  <c r="AM2458" i="5" s="1"/>
  <c r="D2457" i="5"/>
  <c r="D2356" i="5"/>
  <c r="AM2356" i="5" s="1"/>
  <c r="D2355" i="5"/>
  <c r="AM2355" i="5" s="1"/>
  <c r="D2354" i="5"/>
  <c r="AM2354" i="5" s="1"/>
  <c r="D2353" i="5"/>
  <c r="AM2353" i="5" s="1"/>
  <c r="D2352" i="5"/>
  <c r="AM2352" i="5" s="1"/>
  <c r="D2351" i="5"/>
  <c r="AM2351" i="5" s="1"/>
  <c r="D2350" i="5"/>
  <c r="AM2350" i="5" s="1"/>
  <c r="D2349" i="5"/>
  <c r="AM2349" i="5" s="1"/>
  <c r="D2348" i="5"/>
  <c r="AM2348" i="5" s="1"/>
  <c r="D2347" i="5"/>
  <c r="AM2347" i="5" s="1"/>
  <c r="D2346" i="5"/>
  <c r="AM2346" i="5" s="1"/>
  <c r="D2345" i="5"/>
  <c r="AM2345" i="5" s="1"/>
  <c r="D2344" i="5"/>
  <c r="AM2344" i="5" s="1"/>
  <c r="D2343" i="5"/>
  <c r="AM2343" i="5" s="1"/>
  <c r="D2342" i="5"/>
  <c r="AM2342" i="5" s="1"/>
  <c r="D2341" i="5"/>
  <c r="AM2341" i="5" s="1"/>
  <c r="D2340" i="5"/>
  <c r="AM2340" i="5" s="1"/>
  <c r="D2339" i="5"/>
  <c r="AM2339" i="5" s="1"/>
  <c r="D2338" i="5"/>
  <c r="AM2338" i="5" s="1"/>
  <c r="D2337" i="5"/>
  <c r="AM2337" i="5" s="1"/>
  <c r="D2336" i="5"/>
  <c r="AM2336" i="5" s="1"/>
  <c r="D2335" i="5"/>
  <c r="AM2335" i="5" s="1"/>
  <c r="D2334" i="5"/>
  <c r="AM2334" i="5" s="1"/>
  <c r="D2333" i="5"/>
  <c r="AM2333" i="5" s="1"/>
  <c r="D2332" i="5"/>
  <c r="AM2332" i="5" s="1"/>
  <c r="D2331" i="5"/>
  <c r="AM2331" i="5" s="1"/>
  <c r="D2330" i="5"/>
  <c r="AM2330" i="5" s="1"/>
  <c r="D2329" i="5"/>
  <c r="AM2329" i="5" s="1"/>
  <c r="D2328" i="5"/>
  <c r="AM2328" i="5" s="1"/>
  <c r="D2327" i="5"/>
  <c r="AM2327" i="5" s="1"/>
  <c r="D2326" i="5"/>
  <c r="AM2326" i="5" s="1"/>
  <c r="D2325" i="5"/>
  <c r="AM2325" i="5" s="1"/>
  <c r="D2324" i="5"/>
  <c r="AM2324" i="5" s="1"/>
  <c r="D2323" i="5"/>
  <c r="AM2323" i="5" s="1"/>
  <c r="D2322" i="5"/>
  <c r="AM2322" i="5" s="1"/>
  <c r="D2321" i="5"/>
  <c r="AM2321" i="5" s="1"/>
  <c r="D2320" i="5"/>
  <c r="AM2320" i="5" s="1"/>
  <c r="D2319" i="5"/>
  <c r="AM2319" i="5" s="1"/>
  <c r="D2318" i="5"/>
  <c r="AM2318" i="5" s="1"/>
  <c r="D2317" i="5"/>
  <c r="AM2317" i="5" s="1"/>
  <c r="D2316" i="5"/>
  <c r="AM2316" i="5" s="1"/>
  <c r="D2315" i="5"/>
  <c r="AM2315" i="5" s="1"/>
  <c r="D2314" i="5"/>
  <c r="AM2314" i="5" s="1"/>
  <c r="D2313" i="5"/>
  <c r="AM2313" i="5" s="1"/>
  <c r="D2312" i="5"/>
  <c r="AM2312" i="5" s="1"/>
  <c r="D2311" i="5"/>
  <c r="AM2311" i="5" s="1"/>
  <c r="D2310" i="5"/>
  <c r="AM2310" i="5" s="1"/>
  <c r="D2309" i="5"/>
  <c r="AM2309" i="5" s="1"/>
  <c r="D2308" i="5"/>
  <c r="AM2308" i="5" s="1"/>
  <c r="D2307" i="5"/>
  <c r="AM2307" i="5" s="1"/>
  <c r="D2306" i="5"/>
  <c r="AM2306" i="5" s="1"/>
  <c r="D2305" i="5"/>
  <c r="AM2305" i="5" s="1"/>
  <c r="D2304" i="5"/>
  <c r="AM2304" i="5" s="1"/>
  <c r="D2303" i="5"/>
  <c r="AM2303" i="5" s="1"/>
  <c r="D2302" i="5"/>
  <c r="AM2302" i="5" s="1"/>
  <c r="D2301" i="5"/>
  <c r="AM2301" i="5" s="1"/>
  <c r="D2300" i="5"/>
  <c r="AM2300" i="5" s="1"/>
  <c r="D2299" i="5"/>
  <c r="AM2299" i="5" s="1"/>
  <c r="D2298" i="5"/>
  <c r="AM2298" i="5" s="1"/>
  <c r="D2297" i="5"/>
  <c r="AM2297" i="5" s="1"/>
  <c r="D2296" i="5"/>
  <c r="AM2296" i="5" s="1"/>
  <c r="D2295" i="5"/>
  <c r="AM2295" i="5" s="1"/>
  <c r="D2294" i="5"/>
  <c r="AM2294" i="5" s="1"/>
  <c r="D2293" i="5"/>
  <c r="AM2293" i="5" s="1"/>
  <c r="D2292" i="5"/>
  <c r="AM2292" i="5" s="1"/>
  <c r="D2291" i="5"/>
  <c r="AM2291" i="5" s="1"/>
  <c r="D2290" i="5"/>
  <c r="AM2290" i="5" s="1"/>
  <c r="D2289" i="5"/>
  <c r="AM2289" i="5" s="1"/>
  <c r="D2288" i="5"/>
  <c r="AM2288" i="5" s="1"/>
  <c r="D2287" i="5"/>
  <c r="AM2287" i="5" s="1"/>
  <c r="D2286" i="5"/>
  <c r="AM2286" i="5" s="1"/>
  <c r="D2285" i="5"/>
  <c r="AM2285" i="5" s="1"/>
  <c r="D2284" i="5"/>
  <c r="AM2284" i="5" s="1"/>
  <c r="D2283" i="5"/>
  <c r="AM2283" i="5" s="1"/>
  <c r="D2282" i="5"/>
  <c r="AM2282" i="5" s="1"/>
  <c r="D2281" i="5"/>
  <c r="AM2281" i="5" s="1"/>
  <c r="D2280" i="5"/>
  <c r="AM2280" i="5" s="1"/>
  <c r="D2279" i="5"/>
  <c r="AM2279" i="5" s="1"/>
  <c r="D2278" i="5"/>
  <c r="AM2278" i="5" s="1"/>
  <c r="D2277" i="5"/>
  <c r="AM2277" i="5" s="1"/>
  <c r="D2276" i="5"/>
  <c r="AM2276" i="5" s="1"/>
  <c r="D2275" i="5"/>
  <c r="AM2275" i="5" s="1"/>
  <c r="D2274" i="5"/>
  <c r="AM2274" i="5" s="1"/>
  <c r="D2273" i="5"/>
  <c r="AM2273" i="5" s="1"/>
  <c r="D2272" i="5"/>
  <c r="AM2272" i="5" s="1"/>
  <c r="D2271" i="5"/>
  <c r="AM2271" i="5" s="1"/>
  <c r="D2270" i="5"/>
  <c r="AM2270" i="5" s="1"/>
  <c r="D2269" i="5"/>
  <c r="AM2269" i="5" s="1"/>
  <c r="D2268" i="5"/>
  <c r="AM2268" i="5" s="1"/>
  <c r="D2267" i="5"/>
  <c r="AM2267" i="5" s="1"/>
  <c r="D2266" i="5"/>
  <c r="AM2266" i="5" s="1"/>
  <c r="D2265" i="5"/>
  <c r="AM2265" i="5" s="1"/>
  <c r="D2264" i="5"/>
  <c r="AM2264" i="5" s="1"/>
  <c r="D2263" i="5"/>
  <c r="AM2263" i="5" s="1"/>
  <c r="D2262" i="5"/>
  <c r="AM2262" i="5" s="1"/>
  <c r="D2261" i="5"/>
  <c r="AM2261" i="5" s="1"/>
  <c r="D2260" i="5"/>
  <c r="AM2260" i="5" s="1"/>
  <c r="D2259" i="5"/>
  <c r="AM2259" i="5" s="1"/>
  <c r="D2258" i="5"/>
  <c r="AM2258" i="5" s="1"/>
  <c r="D2257" i="5"/>
  <c r="AM2257" i="5" s="1"/>
  <c r="D2256" i="5"/>
  <c r="AM2256" i="5" s="1"/>
  <c r="D2255" i="5"/>
  <c r="AM2255" i="5" s="1"/>
  <c r="D2254" i="5"/>
  <c r="AM2254" i="5" s="1"/>
  <c r="D2253" i="5"/>
  <c r="AM2253" i="5" s="1"/>
  <c r="D2252" i="5"/>
  <c r="AM2252" i="5" s="1"/>
  <c r="D2251" i="5"/>
  <c r="AM2251" i="5" s="1"/>
  <c r="D2250" i="5"/>
  <c r="AM2250" i="5" s="1"/>
  <c r="D2249" i="5"/>
  <c r="AM2249" i="5" s="1"/>
  <c r="D2248" i="5"/>
  <c r="AM2248" i="5" s="1"/>
  <c r="D2247" i="5"/>
  <c r="AM2247" i="5" s="1"/>
  <c r="D2246" i="5"/>
  <c r="AM2246" i="5" s="1"/>
  <c r="D2245" i="5"/>
  <c r="AM2245" i="5" s="1"/>
  <c r="D2244" i="5"/>
  <c r="AM2244" i="5" s="1"/>
  <c r="D2243" i="5"/>
  <c r="AM2243" i="5" s="1"/>
  <c r="D2242" i="5"/>
  <c r="AM2242" i="5" s="1"/>
  <c r="D2241" i="5"/>
  <c r="AM2241" i="5" s="1"/>
  <c r="D2240" i="5"/>
  <c r="AM2240" i="5" s="1"/>
  <c r="D2239" i="5"/>
  <c r="AM2239" i="5" s="1"/>
  <c r="D2238" i="5"/>
  <c r="AM2238" i="5" s="1"/>
  <c r="D2237" i="5"/>
  <c r="AM2237" i="5" s="1"/>
  <c r="D2217" i="5"/>
  <c r="AM2217" i="5" s="1"/>
  <c r="D2216" i="5"/>
  <c r="AM2216" i="5" s="1"/>
  <c r="D2215" i="5"/>
  <c r="AM2215" i="5" s="1"/>
  <c r="D2214" i="5"/>
  <c r="AM2214" i="5" s="1"/>
  <c r="D2213" i="5"/>
  <c r="AM2213" i="5" s="1"/>
  <c r="D2212" i="5"/>
  <c r="AM2212" i="5" s="1"/>
  <c r="D2211" i="5"/>
  <c r="AM2211" i="5" s="1"/>
  <c r="D2210" i="5"/>
  <c r="AM2210" i="5" s="1"/>
  <c r="D2209" i="5"/>
  <c r="AM2209" i="5" s="1"/>
  <c r="D2208" i="5"/>
  <c r="AM2208" i="5" s="1"/>
  <c r="D2207" i="5"/>
  <c r="AM2207" i="5" s="1"/>
  <c r="D2206" i="5"/>
  <c r="AM2206" i="5" s="1"/>
  <c r="D2205" i="5"/>
  <c r="AM2205" i="5" s="1"/>
  <c r="D2204" i="5"/>
  <c r="AM2204" i="5" s="1"/>
  <c r="D2203" i="5"/>
  <c r="AM2203" i="5" s="1"/>
  <c r="D2202" i="5"/>
  <c r="AM2202" i="5" s="1"/>
  <c r="D2201" i="5"/>
  <c r="AM2201" i="5" s="1"/>
  <c r="D2200" i="5"/>
  <c r="AM2200" i="5" s="1"/>
  <c r="D2199" i="5"/>
  <c r="AM2199" i="5" s="1"/>
  <c r="D2198" i="5"/>
  <c r="AM2198" i="5" s="1"/>
  <c r="D2197" i="5"/>
  <c r="AM2197" i="5" s="1"/>
  <c r="D2196" i="5"/>
  <c r="AM2196" i="5" s="1"/>
  <c r="D2195" i="5"/>
  <c r="AM2195" i="5" s="1"/>
  <c r="D2194" i="5"/>
  <c r="AM2194" i="5" s="1"/>
  <c r="D2193" i="5"/>
  <c r="AM2193" i="5" s="1"/>
  <c r="D2192" i="5"/>
  <c r="AM2192" i="5" s="1"/>
  <c r="D2191" i="5"/>
  <c r="AM2191" i="5" s="1"/>
  <c r="D2190" i="5"/>
  <c r="AM2190" i="5" s="1"/>
  <c r="D2189" i="5"/>
  <c r="AM2189" i="5" s="1"/>
  <c r="D2188" i="5"/>
  <c r="AM2188" i="5" s="1"/>
  <c r="D2187" i="5"/>
  <c r="AM2187" i="5" s="1"/>
  <c r="D2186" i="5"/>
  <c r="AM2186" i="5" s="1"/>
  <c r="D2185" i="5"/>
  <c r="AM2185" i="5" s="1"/>
  <c r="D2184" i="5"/>
  <c r="AM2184" i="5" s="1"/>
  <c r="D2183" i="5"/>
  <c r="AM2183" i="5" s="1"/>
  <c r="D2182" i="5"/>
  <c r="AM2182" i="5" s="1"/>
  <c r="D2181" i="5"/>
  <c r="AM2181" i="5" s="1"/>
  <c r="D2180" i="5"/>
  <c r="AM2180" i="5" s="1"/>
  <c r="D2179" i="5"/>
  <c r="AM2179" i="5" s="1"/>
  <c r="D2178" i="5"/>
  <c r="AM2178" i="5" s="1"/>
  <c r="D2177" i="5"/>
  <c r="AM2177" i="5" s="1"/>
  <c r="D2176" i="5"/>
  <c r="AM2176" i="5" s="1"/>
  <c r="D2175" i="5"/>
  <c r="AM2175" i="5" s="1"/>
  <c r="D2174" i="5"/>
  <c r="AM2174" i="5" s="1"/>
  <c r="D2173" i="5"/>
  <c r="AM2173" i="5" s="1"/>
  <c r="D2172" i="5"/>
  <c r="AM2172" i="5" s="1"/>
  <c r="D2171" i="5"/>
  <c r="AM2171" i="5" s="1"/>
  <c r="D2170" i="5"/>
  <c r="AM2170" i="5" s="1"/>
  <c r="D2169" i="5"/>
  <c r="AM2169" i="5" s="1"/>
  <c r="D2168" i="5"/>
  <c r="AM2168" i="5" s="1"/>
  <c r="D2167" i="5"/>
  <c r="AM2167" i="5" s="1"/>
  <c r="D2166" i="5"/>
  <c r="AM2166" i="5" s="1"/>
  <c r="D2165" i="5"/>
  <c r="AM2165" i="5" s="1"/>
  <c r="D2164" i="5"/>
  <c r="AM2164" i="5" s="1"/>
  <c r="D2163" i="5"/>
  <c r="AM2163" i="5" s="1"/>
  <c r="D2162" i="5"/>
  <c r="AM2162" i="5" s="1"/>
  <c r="D2161" i="5"/>
  <c r="AM2161" i="5" s="1"/>
  <c r="D2160" i="5"/>
  <c r="AM2160" i="5" s="1"/>
  <c r="D2159" i="5"/>
  <c r="AM2159" i="5" s="1"/>
  <c r="D2158" i="5"/>
  <c r="AM2158" i="5" s="1"/>
  <c r="D2157" i="5"/>
  <c r="AM2157" i="5" s="1"/>
  <c r="D2156" i="5"/>
  <c r="AM2156" i="5" s="1"/>
  <c r="D2155" i="5"/>
  <c r="AM2155" i="5" s="1"/>
  <c r="D2154" i="5"/>
  <c r="AM2154" i="5" s="1"/>
  <c r="D2153" i="5"/>
  <c r="AM2153" i="5" s="1"/>
  <c r="D2152" i="5"/>
  <c r="AM2152" i="5" s="1"/>
  <c r="D2151" i="5"/>
  <c r="AM2151" i="5" s="1"/>
  <c r="D2150" i="5"/>
  <c r="AM2150" i="5" s="1"/>
  <c r="D2149" i="5"/>
  <c r="AM2149" i="5" s="1"/>
  <c r="D2148" i="5"/>
  <c r="AM2148" i="5" s="1"/>
  <c r="D2147" i="5"/>
  <c r="AM2147" i="5" s="1"/>
  <c r="D2146" i="5"/>
  <c r="AM2146" i="5" s="1"/>
  <c r="D2145" i="5"/>
  <c r="AM2145" i="5" s="1"/>
  <c r="D2144" i="5"/>
  <c r="AM2144" i="5" s="1"/>
  <c r="D2143" i="5"/>
  <c r="AM2143" i="5" s="1"/>
  <c r="D2142" i="5"/>
  <c r="AM2142" i="5" s="1"/>
  <c r="D2141" i="5"/>
  <c r="AM2141" i="5" s="1"/>
  <c r="D2140" i="5"/>
  <c r="AM2140" i="5" s="1"/>
  <c r="D2139" i="5"/>
  <c r="AM2139" i="5" s="1"/>
  <c r="D2138" i="5"/>
  <c r="AM2138" i="5" s="1"/>
  <c r="D2137" i="5"/>
  <c r="AM2137" i="5" s="1"/>
  <c r="D2136" i="5"/>
  <c r="AM2136" i="5" s="1"/>
  <c r="D2135" i="5"/>
  <c r="AM2135" i="5" s="1"/>
  <c r="D2134" i="5"/>
  <c r="AM2134" i="5" s="1"/>
  <c r="D2133" i="5"/>
  <c r="AM2133" i="5" s="1"/>
  <c r="D2132" i="5"/>
  <c r="AM2132" i="5" s="1"/>
  <c r="D2131" i="5"/>
  <c r="AM2131" i="5" s="1"/>
  <c r="D2130" i="5"/>
  <c r="AM2130" i="5" s="1"/>
  <c r="D2129" i="5"/>
  <c r="AM2129" i="5" s="1"/>
  <c r="D2128" i="5"/>
  <c r="AM2128" i="5" s="1"/>
  <c r="D2127" i="5"/>
  <c r="AM2127" i="5" s="1"/>
  <c r="D2126" i="5"/>
  <c r="AM2126" i="5" s="1"/>
  <c r="D2125" i="5"/>
  <c r="AM2125" i="5" s="1"/>
  <c r="D2124" i="5"/>
  <c r="AM2124" i="5" s="1"/>
  <c r="D2123" i="5"/>
  <c r="AM2123" i="5" s="1"/>
  <c r="D2122" i="5"/>
  <c r="AM2122" i="5" s="1"/>
  <c r="D2121" i="5"/>
  <c r="AM2121" i="5" s="1"/>
  <c r="D2120" i="5"/>
  <c r="AM2120" i="5" s="1"/>
  <c r="D2119" i="5"/>
  <c r="AM2119" i="5" s="1"/>
  <c r="D2118" i="5"/>
  <c r="AM2118" i="5" s="1"/>
  <c r="D2117" i="5"/>
  <c r="AM2117" i="5" s="1"/>
  <c r="D2116" i="5"/>
  <c r="AM2116" i="5" s="1"/>
  <c r="D2115" i="5"/>
  <c r="AM2115" i="5" s="1"/>
  <c r="D2114" i="5"/>
  <c r="AM2114" i="5" s="1"/>
  <c r="D2113" i="5"/>
  <c r="AM2113" i="5" s="1"/>
  <c r="D2112" i="5"/>
  <c r="AM2112" i="5" s="1"/>
  <c r="D2111" i="5"/>
  <c r="AM2111" i="5" s="1"/>
  <c r="D2110" i="5"/>
  <c r="AM2110" i="5" s="1"/>
  <c r="D2109" i="5"/>
  <c r="AM2109" i="5" s="1"/>
  <c r="D2108" i="5"/>
  <c r="AM2108" i="5" s="1"/>
  <c r="D2107" i="5"/>
  <c r="AM2107" i="5" s="1"/>
  <c r="D2106" i="5"/>
  <c r="AM2106" i="5" s="1"/>
  <c r="D2105" i="5"/>
  <c r="AM2105" i="5" s="1"/>
  <c r="D2104" i="5"/>
  <c r="AM2104" i="5" s="1"/>
  <c r="D2103" i="5"/>
  <c r="AM2103" i="5" s="1"/>
  <c r="D2102" i="5"/>
  <c r="AM2102" i="5" s="1"/>
  <c r="D2101" i="5"/>
  <c r="AM2101" i="5" s="1"/>
  <c r="D2100" i="5"/>
  <c r="AM2100" i="5" s="1"/>
  <c r="D2099" i="5"/>
  <c r="AM2099" i="5" s="1"/>
  <c r="D2098" i="5"/>
  <c r="AM2098" i="5" s="1"/>
  <c r="D2080" i="5"/>
  <c r="AM2080" i="5" s="1"/>
  <c r="D2079" i="5"/>
  <c r="AM2079" i="5" s="1"/>
  <c r="D2078" i="5"/>
  <c r="AM2078" i="5" s="1"/>
  <c r="D2077" i="5"/>
  <c r="AM2077" i="5" s="1"/>
  <c r="D2076" i="5"/>
  <c r="AM2076" i="5" s="1"/>
  <c r="D2075" i="5"/>
  <c r="AM2075" i="5" s="1"/>
  <c r="D2074" i="5"/>
  <c r="AM2074" i="5" s="1"/>
  <c r="D2073" i="5"/>
  <c r="AM2073" i="5" s="1"/>
  <c r="D2072" i="5"/>
  <c r="AM2072" i="5" s="1"/>
  <c r="D2071" i="5"/>
  <c r="AM2071" i="5" s="1"/>
  <c r="D2070" i="5"/>
  <c r="AM2070" i="5" s="1"/>
  <c r="D2069" i="5"/>
  <c r="AM2069" i="5" s="1"/>
  <c r="D2068" i="5"/>
  <c r="AM2068" i="5" s="1"/>
  <c r="D2067" i="5"/>
  <c r="AM2067" i="5" s="1"/>
  <c r="D2066" i="5"/>
  <c r="AM2066" i="5" s="1"/>
  <c r="D2065" i="5"/>
  <c r="AM2065" i="5" s="1"/>
  <c r="D2064" i="5"/>
  <c r="AM2064" i="5" s="1"/>
  <c r="D2063" i="5"/>
  <c r="AM2063" i="5" s="1"/>
  <c r="D2062" i="5"/>
  <c r="AM2062" i="5" s="1"/>
  <c r="D2061" i="5"/>
  <c r="AM2061" i="5" s="1"/>
  <c r="D2060" i="5"/>
  <c r="AM2060" i="5" s="1"/>
  <c r="D2059" i="5"/>
  <c r="AM2059" i="5" s="1"/>
  <c r="D2058" i="5"/>
  <c r="AM2058" i="5" s="1"/>
  <c r="D2057" i="5"/>
  <c r="AM2057" i="5" s="1"/>
  <c r="D2056" i="5"/>
  <c r="AM2056" i="5" s="1"/>
  <c r="D2055" i="5"/>
  <c r="AM2055" i="5" s="1"/>
  <c r="D2054" i="5"/>
  <c r="AM2054" i="5" s="1"/>
  <c r="D2053" i="5"/>
  <c r="AM2053" i="5" s="1"/>
  <c r="D2052" i="5"/>
  <c r="AM2052" i="5" s="1"/>
  <c r="D2051" i="5"/>
  <c r="AM2051" i="5" s="1"/>
  <c r="D2050" i="5"/>
  <c r="AM2050" i="5" s="1"/>
  <c r="D2049" i="5"/>
  <c r="AM2049" i="5" s="1"/>
  <c r="D2048" i="5"/>
  <c r="AM2048" i="5" s="1"/>
  <c r="D2047" i="5"/>
  <c r="AM2047" i="5" s="1"/>
  <c r="D2046" i="5"/>
  <c r="AM2046" i="5" s="1"/>
  <c r="D2045" i="5"/>
  <c r="AM2045" i="5" s="1"/>
  <c r="D2044" i="5"/>
  <c r="AM2044" i="5" s="1"/>
  <c r="D2043" i="5"/>
  <c r="AM2043" i="5" s="1"/>
  <c r="D2042" i="5"/>
  <c r="AM2042" i="5" s="1"/>
  <c r="D2041" i="5"/>
  <c r="AM2041" i="5" s="1"/>
  <c r="D2040" i="5"/>
  <c r="AM2040" i="5" s="1"/>
  <c r="D2039" i="5"/>
  <c r="AM2039" i="5" s="1"/>
  <c r="D2038" i="5"/>
  <c r="AM2038" i="5" s="1"/>
  <c r="D2037" i="5"/>
  <c r="AM2037" i="5" s="1"/>
  <c r="D2036" i="5"/>
  <c r="AM2036" i="5" s="1"/>
  <c r="D2035" i="5"/>
  <c r="AM2035" i="5" s="1"/>
  <c r="D2034" i="5"/>
  <c r="AM2034" i="5" s="1"/>
  <c r="D2033" i="5"/>
  <c r="AM2033" i="5" s="1"/>
  <c r="D2032" i="5"/>
  <c r="AM2032" i="5" s="1"/>
  <c r="D2031" i="5"/>
  <c r="AM2031" i="5" s="1"/>
  <c r="D2030" i="5"/>
  <c r="AM2030" i="5" s="1"/>
  <c r="D2029" i="5"/>
  <c r="AM2029" i="5" s="1"/>
  <c r="D2028" i="5"/>
  <c r="AM2028" i="5" s="1"/>
  <c r="D2027" i="5"/>
  <c r="AM2027" i="5" s="1"/>
  <c r="D2026" i="5"/>
  <c r="AM2026" i="5" s="1"/>
  <c r="D2025" i="5"/>
  <c r="AM2025" i="5" s="1"/>
  <c r="D2024" i="5"/>
  <c r="AM2024" i="5" s="1"/>
  <c r="D2023" i="5"/>
  <c r="AM2023" i="5" s="1"/>
  <c r="D2022" i="5"/>
  <c r="AM2022" i="5" s="1"/>
  <c r="D2021" i="5"/>
  <c r="AM2021" i="5" s="1"/>
  <c r="D2020" i="5"/>
  <c r="AM2020" i="5" s="1"/>
  <c r="D2019" i="5"/>
  <c r="AM2019" i="5" s="1"/>
  <c r="D2018" i="5"/>
  <c r="AM2018" i="5" s="1"/>
  <c r="D2017" i="5"/>
  <c r="AM2017" i="5" s="1"/>
  <c r="D2016" i="5"/>
  <c r="AM2016" i="5" s="1"/>
  <c r="D2015" i="5"/>
  <c r="AM2015" i="5" s="1"/>
  <c r="D2014" i="5"/>
  <c r="AM2014" i="5" s="1"/>
  <c r="D2013" i="5"/>
  <c r="AM2013" i="5" s="1"/>
  <c r="D2012" i="5"/>
  <c r="AM2012" i="5" s="1"/>
  <c r="D2011" i="5"/>
  <c r="AM2011" i="5" s="1"/>
  <c r="D2010" i="5"/>
  <c r="AM2010" i="5" s="1"/>
  <c r="D2009" i="5"/>
  <c r="AM2009" i="5" s="1"/>
  <c r="D2008" i="5"/>
  <c r="AM2008" i="5" s="1"/>
  <c r="D2007" i="5"/>
  <c r="AM2007" i="5" s="1"/>
  <c r="D2006" i="5"/>
  <c r="AM2006" i="5" s="1"/>
  <c r="D2005" i="5"/>
  <c r="AM2005" i="5" s="1"/>
  <c r="D2004" i="5"/>
  <c r="AM2004" i="5" s="1"/>
  <c r="D2003" i="5"/>
  <c r="AM2003" i="5" s="1"/>
  <c r="D2002" i="5"/>
  <c r="AM2002" i="5" s="1"/>
  <c r="D2001" i="5"/>
  <c r="AM2001" i="5" s="1"/>
  <c r="D2000" i="5"/>
  <c r="AM2000" i="5" s="1"/>
  <c r="D1999" i="5"/>
  <c r="AM1999" i="5" s="1"/>
  <c r="D1998" i="5"/>
  <c r="AM1998" i="5" s="1"/>
  <c r="D1997" i="5"/>
  <c r="AM1997" i="5" s="1"/>
  <c r="D1996" i="5"/>
  <c r="AM1996" i="5" s="1"/>
  <c r="D1995" i="5"/>
  <c r="AM1995" i="5" s="1"/>
  <c r="D1994" i="5"/>
  <c r="AM1994" i="5" s="1"/>
  <c r="D1993" i="5"/>
  <c r="AM1993" i="5" s="1"/>
  <c r="D1992" i="5"/>
  <c r="AM1992" i="5" s="1"/>
  <c r="D1991" i="5"/>
  <c r="AM1991" i="5" s="1"/>
  <c r="D1990" i="5"/>
  <c r="AM1990" i="5" s="1"/>
  <c r="D1989" i="5"/>
  <c r="AM1989" i="5" s="1"/>
  <c r="D1988" i="5"/>
  <c r="AM1988" i="5" s="1"/>
  <c r="D1987" i="5"/>
  <c r="AM1987" i="5" s="1"/>
  <c r="D1986" i="5"/>
  <c r="AM1986" i="5" s="1"/>
  <c r="D1985" i="5"/>
  <c r="AM1985" i="5" s="1"/>
  <c r="D1984" i="5"/>
  <c r="AM1984" i="5" s="1"/>
  <c r="D1983" i="5"/>
  <c r="AM1983" i="5" s="1"/>
  <c r="D1982" i="5"/>
  <c r="AM1982" i="5" s="1"/>
  <c r="D1981" i="5"/>
  <c r="AM1981" i="5" s="1"/>
  <c r="D1980" i="5"/>
  <c r="AM1980" i="5" s="1"/>
  <c r="D1979" i="5"/>
  <c r="AM1979" i="5" s="1"/>
  <c r="D1978" i="5"/>
  <c r="AM1978" i="5" s="1"/>
  <c r="D1977" i="5"/>
  <c r="AM1977" i="5" s="1"/>
  <c r="D1976" i="5"/>
  <c r="AM1976" i="5" s="1"/>
  <c r="D1975" i="5"/>
  <c r="AM1975" i="5" s="1"/>
  <c r="D1974" i="5"/>
  <c r="AM1974" i="5" s="1"/>
  <c r="D1973" i="5"/>
  <c r="AM1973" i="5" s="1"/>
  <c r="D1972" i="5"/>
  <c r="AM1972" i="5" s="1"/>
  <c r="D1971" i="5"/>
  <c r="AM1971" i="5" s="1"/>
  <c r="D1970" i="5"/>
  <c r="AM1970" i="5" s="1"/>
  <c r="D1969" i="5"/>
  <c r="AM1969" i="5" s="1"/>
  <c r="D1968" i="5"/>
  <c r="AM1968" i="5" s="1"/>
  <c r="D1967" i="5"/>
  <c r="AM1967" i="5" s="1"/>
  <c r="D1966" i="5"/>
  <c r="AM1966" i="5" s="1"/>
  <c r="D1965" i="5"/>
  <c r="AM1965" i="5" s="1"/>
  <c r="D1964" i="5"/>
  <c r="AM1964" i="5" s="1"/>
  <c r="D1963" i="5"/>
  <c r="AM1963" i="5" s="1"/>
  <c r="D1962" i="5"/>
  <c r="AM1962" i="5" s="1"/>
  <c r="D1961" i="5"/>
  <c r="AM1961" i="5" s="1"/>
  <c r="D1944" i="5"/>
  <c r="AG1944" i="5" s="1"/>
  <c r="D1943" i="5"/>
  <c r="AG1943" i="5" s="1"/>
  <c r="D1942" i="5"/>
  <c r="AG1942" i="5" s="1"/>
  <c r="D1941" i="5"/>
  <c r="AG1941" i="5" s="1"/>
  <c r="D1940" i="5"/>
  <c r="AG1940" i="5" s="1"/>
  <c r="D1939" i="5"/>
  <c r="AG1939" i="5" s="1"/>
  <c r="D1938" i="5"/>
  <c r="AG1938" i="5" s="1"/>
  <c r="D1937" i="5"/>
  <c r="AG1937" i="5" s="1"/>
  <c r="D1936" i="5"/>
  <c r="AG1936" i="5" s="1"/>
  <c r="D1935" i="5"/>
  <c r="AG1935" i="5" s="1"/>
  <c r="D1934" i="5"/>
  <c r="AG1934" i="5" s="1"/>
  <c r="D1933" i="5"/>
  <c r="AG1933" i="5" s="1"/>
  <c r="D1932" i="5"/>
  <c r="AG1932" i="5" s="1"/>
  <c r="D1931" i="5"/>
  <c r="AG1931" i="5" s="1"/>
  <c r="D1930" i="5"/>
  <c r="AG1930" i="5" s="1"/>
  <c r="D1929" i="5"/>
  <c r="AG1929" i="5" s="1"/>
  <c r="D1928" i="5"/>
  <c r="AG1928" i="5" s="1"/>
  <c r="D1927" i="5"/>
  <c r="AG1927" i="5" s="1"/>
  <c r="D1926" i="5"/>
  <c r="AG1926" i="5" s="1"/>
  <c r="D1925" i="5"/>
  <c r="AG1925" i="5" s="1"/>
  <c r="D1924" i="5"/>
  <c r="AG1924" i="5" s="1"/>
  <c r="D1923" i="5"/>
  <c r="AG1923" i="5" s="1"/>
  <c r="D1922" i="5"/>
  <c r="AG1922" i="5" s="1"/>
  <c r="D1921" i="5"/>
  <c r="AG1921" i="5" s="1"/>
  <c r="D1920" i="5"/>
  <c r="AG1920" i="5" s="1"/>
  <c r="D1919" i="5"/>
  <c r="AG1919" i="5" s="1"/>
  <c r="D1918" i="5"/>
  <c r="AG1918" i="5" s="1"/>
  <c r="D1917" i="5"/>
  <c r="AG1917" i="5" s="1"/>
  <c r="D1916" i="5"/>
  <c r="AG1916" i="5" s="1"/>
  <c r="D1915" i="5"/>
  <c r="AG1915" i="5" s="1"/>
  <c r="D1914" i="5"/>
  <c r="AG1914" i="5" s="1"/>
  <c r="D1913" i="5"/>
  <c r="AG1913" i="5" s="1"/>
  <c r="D1912" i="5"/>
  <c r="AG1912" i="5" s="1"/>
  <c r="D1911" i="5"/>
  <c r="AG1911" i="5" s="1"/>
  <c r="D1910" i="5"/>
  <c r="AG1910" i="5" s="1"/>
  <c r="D1909" i="5"/>
  <c r="AG1909" i="5" s="1"/>
  <c r="D1908" i="5"/>
  <c r="AG1908" i="5" s="1"/>
  <c r="D1907" i="5"/>
  <c r="AG1907" i="5" s="1"/>
  <c r="D1906" i="5"/>
  <c r="AG1906" i="5" s="1"/>
  <c r="D1905" i="5"/>
  <c r="AG1905" i="5" s="1"/>
  <c r="D1904" i="5"/>
  <c r="AG1904" i="5" s="1"/>
  <c r="D1903" i="5"/>
  <c r="AG1903" i="5" s="1"/>
  <c r="D1902" i="5"/>
  <c r="AG1902" i="5" s="1"/>
  <c r="D1901" i="5"/>
  <c r="AG1901" i="5" s="1"/>
  <c r="D1900" i="5"/>
  <c r="AG1900" i="5" s="1"/>
  <c r="D1899" i="5"/>
  <c r="AG1899" i="5" s="1"/>
  <c r="D1898" i="5"/>
  <c r="AG1898" i="5" s="1"/>
  <c r="D1897" i="5"/>
  <c r="AG1897" i="5" s="1"/>
  <c r="D1896" i="5"/>
  <c r="AG1896" i="5" s="1"/>
  <c r="D1895" i="5"/>
  <c r="AG1895" i="5" s="1"/>
  <c r="D1894" i="5"/>
  <c r="AG1894" i="5" s="1"/>
  <c r="D1893" i="5"/>
  <c r="AG1893" i="5" s="1"/>
  <c r="D1892" i="5"/>
  <c r="AG1892" i="5" s="1"/>
  <c r="D1891" i="5"/>
  <c r="AG1891" i="5" s="1"/>
  <c r="D1890" i="5"/>
  <c r="AG1890" i="5" s="1"/>
  <c r="D1889" i="5"/>
  <c r="AG1889" i="5" s="1"/>
  <c r="D1888" i="5"/>
  <c r="AG1888" i="5" s="1"/>
  <c r="D1887" i="5"/>
  <c r="AG1887" i="5" s="1"/>
  <c r="D1886" i="5"/>
  <c r="AG1886" i="5" s="1"/>
  <c r="D1885" i="5"/>
  <c r="AG1885" i="5" s="1"/>
  <c r="D1884" i="5"/>
  <c r="AG1884" i="5" s="1"/>
  <c r="D1883" i="5"/>
  <c r="AG1883" i="5" s="1"/>
  <c r="D1882" i="5"/>
  <c r="AG1882" i="5" s="1"/>
  <c r="D1881" i="5"/>
  <c r="AG1881" i="5" s="1"/>
  <c r="D1880" i="5"/>
  <c r="AG1880" i="5" s="1"/>
  <c r="D1879" i="5"/>
  <c r="AG1879" i="5" s="1"/>
  <c r="D1878" i="5"/>
  <c r="AG1878" i="5" s="1"/>
  <c r="D1877" i="5"/>
  <c r="AG1877" i="5" s="1"/>
  <c r="D1876" i="5"/>
  <c r="AG1876" i="5" s="1"/>
  <c r="D1875" i="5"/>
  <c r="AG1875" i="5" s="1"/>
  <c r="D1874" i="5"/>
  <c r="AG1874" i="5" s="1"/>
  <c r="D1873" i="5"/>
  <c r="AG1873" i="5" s="1"/>
  <c r="D1872" i="5"/>
  <c r="AG1872" i="5" s="1"/>
  <c r="D1871" i="5"/>
  <c r="AG1871" i="5" s="1"/>
  <c r="D1870" i="5"/>
  <c r="AG1870" i="5" s="1"/>
  <c r="D1869" i="5"/>
  <c r="AG1869" i="5" s="1"/>
  <c r="D1868" i="5"/>
  <c r="AG1868" i="5" s="1"/>
  <c r="D1867" i="5"/>
  <c r="AG1867" i="5" s="1"/>
  <c r="D1866" i="5"/>
  <c r="AG1866" i="5" s="1"/>
  <c r="D1865" i="5"/>
  <c r="AG1865" i="5" s="1"/>
  <c r="D1864" i="5"/>
  <c r="AG1864" i="5" s="1"/>
  <c r="D1863" i="5"/>
  <c r="AG1863" i="5" s="1"/>
  <c r="D1862" i="5"/>
  <c r="AG1862" i="5" s="1"/>
  <c r="D1861" i="5"/>
  <c r="AG1861" i="5" s="1"/>
  <c r="D1860" i="5"/>
  <c r="AG1860" i="5" s="1"/>
  <c r="D1859" i="5"/>
  <c r="AG1859" i="5" s="1"/>
  <c r="D1858" i="5"/>
  <c r="AG1858" i="5" s="1"/>
  <c r="D1857" i="5"/>
  <c r="AG1857" i="5" s="1"/>
  <c r="D1856" i="5"/>
  <c r="AG1856" i="5" s="1"/>
  <c r="D1855" i="5"/>
  <c r="AG1855" i="5" s="1"/>
  <c r="D1854" i="5"/>
  <c r="AG1854" i="5" s="1"/>
  <c r="D1853" i="5"/>
  <c r="AG1853" i="5" s="1"/>
  <c r="D1852" i="5"/>
  <c r="AG1852" i="5" s="1"/>
  <c r="D1851" i="5"/>
  <c r="AG1851" i="5" s="1"/>
  <c r="D1850" i="5"/>
  <c r="AG1850" i="5" s="1"/>
  <c r="D1849" i="5"/>
  <c r="AG1849" i="5" s="1"/>
  <c r="D1848" i="5"/>
  <c r="AG1848" i="5" s="1"/>
  <c r="D1847" i="5"/>
  <c r="AG1847" i="5" s="1"/>
  <c r="D1846" i="5"/>
  <c r="AG1846" i="5" s="1"/>
  <c r="D1845" i="5"/>
  <c r="AG1845" i="5" s="1"/>
  <c r="D1844" i="5"/>
  <c r="AG1844" i="5" s="1"/>
  <c r="D1843" i="5"/>
  <c r="AG1843" i="5" s="1"/>
  <c r="D1842" i="5"/>
  <c r="AG1842" i="5" s="1"/>
  <c r="D1841" i="5"/>
  <c r="AG1841" i="5" s="1"/>
  <c r="D1840" i="5"/>
  <c r="AG1840" i="5" s="1"/>
  <c r="D1839" i="5"/>
  <c r="AG1839" i="5" s="1"/>
  <c r="D1838" i="5"/>
  <c r="AG1838" i="5" s="1"/>
  <c r="D1837" i="5"/>
  <c r="AG1837" i="5" s="1"/>
  <c r="D1836" i="5"/>
  <c r="AG1836" i="5" s="1"/>
  <c r="D1835" i="5"/>
  <c r="AG1835" i="5" s="1"/>
  <c r="D1834" i="5"/>
  <c r="AG1834" i="5" s="1"/>
  <c r="D1833" i="5"/>
  <c r="AG1833" i="5" s="1"/>
  <c r="D1832" i="5"/>
  <c r="AG1832" i="5" s="1"/>
  <c r="D1831" i="5"/>
  <c r="AG1831" i="5" s="1"/>
  <c r="D1830" i="5"/>
  <c r="AG1830" i="5" s="1"/>
  <c r="D1829" i="5"/>
  <c r="AG1829" i="5" s="1"/>
  <c r="D1828" i="5"/>
  <c r="AG1828" i="5" s="1"/>
  <c r="D1827" i="5"/>
  <c r="AG1827" i="5" s="1"/>
  <c r="D1826" i="5"/>
  <c r="AG1826" i="5" s="1"/>
  <c r="D1825" i="5"/>
  <c r="D1808" i="5"/>
  <c r="AM1808" i="5" s="1"/>
  <c r="D1807" i="5"/>
  <c r="AM1807" i="5" s="1"/>
  <c r="D1806" i="5"/>
  <c r="AM1806" i="5" s="1"/>
  <c r="D1805" i="5"/>
  <c r="AM1805" i="5" s="1"/>
  <c r="D1804" i="5"/>
  <c r="AM1804" i="5" s="1"/>
  <c r="D1803" i="5"/>
  <c r="AM1803" i="5" s="1"/>
  <c r="D1802" i="5"/>
  <c r="AM1802" i="5" s="1"/>
  <c r="D1801" i="5"/>
  <c r="AM1801" i="5" s="1"/>
  <c r="D1800" i="5"/>
  <c r="AM1800" i="5" s="1"/>
  <c r="D1799" i="5"/>
  <c r="AM1799" i="5" s="1"/>
  <c r="D1798" i="5"/>
  <c r="AM1798" i="5" s="1"/>
  <c r="D1797" i="5"/>
  <c r="AM1797" i="5" s="1"/>
  <c r="D1796" i="5"/>
  <c r="AM1796" i="5" s="1"/>
  <c r="D1795" i="5"/>
  <c r="AM1795" i="5" s="1"/>
  <c r="D1794" i="5"/>
  <c r="AM1794" i="5" s="1"/>
  <c r="D1793" i="5"/>
  <c r="AM1793" i="5" s="1"/>
  <c r="D1792" i="5"/>
  <c r="AM1792" i="5" s="1"/>
  <c r="D1791" i="5"/>
  <c r="AM1791" i="5" s="1"/>
  <c r="D1790" i="5"/>
  <c r="AM1790" i="5" s="1"/>
  <c r="D1789" i="5"/>
  <c r="AM1789" i="5" s="1"/>
  <c r="D1788" i="5"/>
  <c r="AM1788" i="5" s="1"/>
  <c r="D1787" i="5"/>
  <c r="AM1787" i="5" s="1"/>
  <c r="D1786" i="5"/>
  <c r="AM1786" i="5" s="1"/>
  <c r="D1785" i="5"/>
  <c r="AM1785" i="5" s="1"/>
  <c r="D1784" i="5"/>
  <c r="AM1784" i="5" s="1"/>
  <c r="D1783" i="5"/>
  <c r="AM1783" i="5" s="1"/>
  <c r="D1782" i="5"/>
  <c r="AM1782" i="5" s="1"/>
  <c r="D1781" i="5"/>
  <c r="AM1781" i="5" s="1"/>
  <c r="D1780" i="5"/>
  <c r="AM1780" i="5" s="1"/>
  <c r="D1779" i="5"/>
  <c r="AM1779" i="5" s="1"/>
  <c r="D1778" i="5"/>
  <c r="AM1778" i="5" s="1"/>
  <c r="D1777" i="5"/>
  <c r="AM1777" i="5" s="1"/>
  <c r="D1776" i="5"/>
  <c r="AM1776" i="5" s="1"/>
  <c r="D1775" i="5"/>
  <c r="AM1775" i="5" s="1"/>
  <c r="D1774" i="5"/>
  <c r="AM1774" i="5" s="1"/>
  <c r="D1773" i="5"/>
  <c r="AM1773" i="5" s="1"/>
  <c r="D1772" i="5"/>
  <c r="AM1772" i="5" s="1"/>
  <c r="D1771" i="5"/>
  <c r="AM1771" i="5" s="1"/>
  <c r="D1770" i="5"/>
  <c r="AM1770" i="5" s="1"/>
  <c r="D1769" i="5"/>
  <c r="AM1769" i="5" s="1"/>
  <c r="D1768" i="5"/>
  <c r="AM1768" i="5" s="1"/>
  <c r="D1767" i="5"/>
  <c r="AM1767" i="5" s="1"/>
  <c r="D1766" i="5"/>
  <c r="AM1766" i="5" s="1"/>
  <c r="D1765" i="5"/>
  <c r="AM1765" i="5" s="1"/>
  <c r="D1764" i="5"/>
  <c r="AM1764" i="5" s="1"/>
  <c r="D1763" i="5"/>
  <c r="AM1763" i="5" s="1"/>
  <c r="D1762" i="5"/>
  <c r="AM1762" i="5" s="1"/>
  <c r="D1761" i="5"/>
  <c r="AM1761" i="5" s="1"/>
  <c r="D1760" i="5"/>
  <c r="AM1760" i="5" s="1"/>
  <c r="D1759" i="5"/>
  <c r="AM1759" i="5" s="1"/>
  <c r="D1758" i="5"/>
  <c r="AM1758" i="5" s="1"/>
  <c r="D1757" i="5"/>
  <c r="AM1757" i="5" s="1"/>
  <c r="D1756" i="5"/>
  <c r="AM1756" i="5" s="1"/>
  <c r="D1755" i="5"/>
  <c r="AM1755" i="5" s="1"/>
  <c r="D1754" i="5"/>
  <c r="AM1754" i="5" s="1"/>
  <c r="D1753" i="5"/>
  <c r="AM1753" i="5" s="1"/>
  <c r="D1752" i="5"/>
  <c r="AM1752" i="5" s="1"/>
  <c r="D1751" i="5"/>
  <c r="AM1751" i="5" s="1"/>
  <c r="D1750" i="5"/>
  <c r="AM1750" i="5" s="1"/>
  <c r="D1749" i="5"/>
  <c r="AM1749" i="5" s="1"/>
  <c r="D1748" i="5"/>
  <c r="AM1748" i="5" s="1"/>
  <c r="D1747" i="5"/>
  <c r="AM1747" i="5" s="1"/>
  <c r="D1746" i="5"/>
  <c r="AM1746" i="5" s="1"/>
  <c r="D1745" i="5"/>
  <c r="AM1745" i="5" s="1"/>
  <c r="D1744" i="5"/>
  <c r="AM1744" i="5" s="1"/>
  <c r="D1743" i="5"/>
  <c r="AM1743" i="5" s="1"/>
  <c r="D1742" i="5"/>
  <c r="AM1742" i="5" s="1"/>
  <c r="D1741" i="5"/>
  <c r="AM1741" i="5" s="1"/>
  <c r="D1740" i="5"/>
  <c r="AM1740" i="5" s="1"/>
  <c r="D1739" i="5"/>
  <c r="AM1739" i="5" s="1"/>
  <c r="D1738" i="5"/>
  <c r="AM1738" i="5" s="1"/>
  <c r="D1737" i="5"/>
  <c r="AM1737" i="5" s="1"/>
  <c r="D1736" i="5"/>
  <c r="AM1736" i="5" s="1"/>
  <c r="D1735" i="5"/>
  <c r="AM1735" i="5" s="1"/>
  <c r="D1734" i="5"/>
  <c r="AM1734" i="5" s="1"/>
  <c r="D1733" i="5"/>
  <c r="AM1733" i="5" s="1"/>
  <c r="D1732" i="5"/>
  <c r="AM1732" i="5" s="1"/>
  <c r="D1731" i="5"/>
  <c r="AM1731" i="5" s="1"/>
  <c r="D1730" i="5"/>
  <c r="AM1730" i="5" s="1"/>
  <c r="D1729" i="5"/>
  <c r="AM1729" i="5" s="1"/>
  <c r="D1728" i="5"/>
  <c r="AM1728" i="5" s="1"/>
  <c r="D1727" i="5"/>
  <c r="AM1727" i="5" s="1"/>
  <c r="D1726" i="5"/>
  <c r="AM1726" i="5" s="1"/>
  <c r="D1725" i="5"/>
  <c r="AM1725" i="5" s="1"/>
  <c r="D1724" i="5"/>
  <c r="AM1724" i="5" s="1"/>
  <c r="D1723" i="5"/>
  <c r="AM1723" i="5" s="1"/>
  <c r="D1722" i="5"/>
  <c r="AM1722" i="5" s="1"/>
  <c r="D1721" i="5"/>
  <c r="AM1721" i="5" s="1"/>
  <c r="D1720" i="5"/>
  <c r="AM1720" i="5" s="1"/>
  <c r="D1719" i="5"/>
  <c r="AM1719" i="5" s="1"/>
  <c r="D1718" i="5"/>
  <c r="AM1718" i="5" s="1"/>
  <c r="D1717" i="5"/>
  <c r="AM1717" i="5" s="1"/>
  <c r="D1716" i="5"/>
  <c r="AM1716" i="5" s="1"/>
  <c r="D1715" i="5"/>
  <c r="AM1715" i="5" s="1"/>
  <c r="D1714" i="5"/>
  <c r="AM1714" i="5" s="1"/>
  <c r="D1713" i="5"/>
  <c r="AM1713" i="5" s="1"/>
  <c r="D1712" i="5"/>
  <c r="AM1712" i="5" s="1"/>
  <c r="D1711" i="5"/>
  <c r="AM1711" i="5" s="1"/>
  <c r="D1710" i="5"/>
  <c r="AM1710" i="5" s="1"/>
  <c r="D1709" i="5"/>
  <c r="AM1709" i="5" s="1"/>
  <c r="D1708" i="5"/>
  <c r="AM1708" i="5" s="1"/>
  <c r="D1707" i="5"/>
  <c r="AM1707" i="5" s="1"/>
  <c r="D1706" i="5"/>
  <c r="AM1706" i="5" s="1"/>
  <c r="D1705" i="5"/>
  <c r="AM1705" i="5" s="1"/>
  <c r="D1704" i="5"/>
  <c r="AM1704" i="5" s="1"/>
  <c r="D1703" i="5"/>
  <c r="AM1703" i="5" s="1"/>
  <c r="D1702" i="5"/>
  <c r="AM1702" i="5" s="1"/>
  <c r="D1701" i="5"/>
  <c r="AM1701" i="5" s="1"/>
  <c r="D1700" i="5"/>
  <c r="AM1700" i="5" s="1"/>
  <c r="D1699" i="5"/>
  <c r="AM1699" i="5" s="1"/>
  <c r="D1698" i="5"/>
  <c r="AM1698" i="5" s="1"/>
  <c r="D1697" i="5"/>
  <c r="AM1697" i="5" s="1"/>
  <c r="D1696" i="5"/>
  <c r="AM1696" i="5" s="1"/>
  <c r="D1695" i="5"/>
  <c r="AM1695" i="5" s="1"/>
  <c r="D1694" i="5"/>
  <c r="AM1694" i="5" s="1"/>
  <c r="D1693" i="5"/>
  <c r="AM1693" i="5" s="1"/>
  <c r="D1692" i="5"/>
  <c r="AM1692" i="5" s="1"/>
  <c r="D1691" i="5"/>
  <c r="AM1691" i="5" s="1"/>
  <c r="D1670" i="5"/>
  <c r="AM1670" i="5" s="1"/>
  <c r="D1669" i="5"/>
  <c r="AM1669" i="5" s="1"/>
  <c r="D1668" i="5"/>
  <c r="AM1668" i="5" s="1"/>
  <c r="D1667" i="5"/>
  <c r="AM1667" i="5" s="1"/>
  <c r="D1666" i="5"/>
  <c r="AM1666" i="5" s="1"/>
  <c r="D1665" i="5"/>
  <c r="AM1665" i="5" s="1"/>
  <c r="D1664" i="5"/>
  <c r="AM1664" i="5" s="1"/>
  <c r="D1663" i="5"/>
  <c r="AM1663" i="5" s="1"/>
  <c r="D1662" i="5"/>
  <c r="AM1662" i="5" s="1"/>
  <c r="D1661" i="5"/>
  <c r="AM1661" i="5" s="1"/>
  <c r="D1660" i="5"/>
  <c r="AM1660" i="5" s="1"/>
  <c r="D1659" i="5"/>
  <c r="AM1659" i="5" s="1"/>
  <c r="D1658" i="5"/>
  <c r="AM1658" i="5" s="1"/>
  <c r="D1657" i="5"/>
  <c r="AM1657" i="5" s="1"/>
  <c r="D1656" i="5"/>
  <c r="AM1656" i="5" s="1"/>
  <c r="D1655" i="5"/>
  <c r="AM1655" i="5" s="1"/>
  <c r="D1654" i="5"/>
  <c r="AM1654" i="5" s="1"/>
  <c r="D1653" i="5"/>
  <c r="AM1653" i="5" s="1"/>
  <c r="D1652" i="5"/>
  <c r="AM1652" i="5" s="1"/>
  <c r="D1651" i="5"/>
  <c r="AM1651" i="5" s="1"/>
  <c r="D1650" i="5"/>
  <c r="AM1650" i="5" s="1"/>
  <c r="D1649" i="5"/>
  <c r="AM1649" i="5" s="1"/>
  <c r="D1648" i="5"/>
  <c r="AM1648" i="5" s="1"/>
  <c r="D1647" i="5"/>
  <c r="AM1647" i="5" s="1"/>
  <c r="D1646" i="5"/>
  <c r="AM1646" i="5" s="1"/>
  <c r="D1645" i="5"/>
  <c r="AM1645" i="5" s="1"/>
  <c r="D1644" i="5"/>
  <c r="AM1644" i="5" s="1"/>
  <c r="D1643" i="5"/>
  <c r="AM1643" i="5" s="1"/>
  <c r="D1642" i="5"/>
  <c r="AM1642" i="5" s="1"/>
  <c r="D1641" i="5"/>
  <c r="AM1641" i="5" s="1"/>
  <c r="D1640" i="5"/>
  <c r="AM1640" i="5" s="1"/>
  <c r="D1639" i="5"/>
  <c r="AM1639" i="5" s="1"/>
  <c r="D1638" i="5"/>
  <c r="AM1638" i="5" s="1"/>
  <c r="D1637" i="5"/>
  <c r="AM1637" i="5" s="1"/>
  <c r="D1636" i="5"/>
  <c r="AM1636" i="5" s="1"/>
  <c r="D1635" i="5"/>
  <c r="AM1635" i="5" s="1"/>
  <c r="D1634" i="5"/>
  <c r="AM1634" i="5" s="1"/>
  <c r="D1633" i="5"/>
  <c r="AM1633" i="5" s="1"/>
  <c r="D1632" i="5"/>
  <c r="AM1632" i="5" s="1"/>
  <c r="D1631" i="5"/>
  <c r="AM1631" i="5" s="1"/>
  <c r="D1630" i="5"/>
  <c r="AM1630" i="5" s="1"/>
  <c r="D1629" i="5"/>
  <c r="AM1629" i="5" s="1"/>
  <c r="D1628" i="5"/>
  <c r="AM1628" i="5" s="1"/>
  <c r="D1627" i="5"/>
  <c r="AM1627" i="5" s="1"/>
  <c r="D1626" i="5"/>
  <c r="AM1626" i="5" s="1"/>
  <c r="D1625" i="5"/>
  <c r="AM1625" i="5" s="1"/>
  <c r="D1624" i="5"/>
  <c r="AM1624" i="5" s="1"/>
  <c r="D1623" i="5"/>
  <c r="AM1623" i="5" s="1"/>
  <c r="D1622" i="5"/>
  <c r="AM1622" i="5" s="1"/>
  <c r="D1621" i="5"/>
  <c r="AM1621" i="5" s="1"/>
  <c r="D1620" i="5"/>
  <c r="AM1620" i="5" s="1"/>
  <c r="D1619" i="5"/>
  <c r="AM1619" i="5" s="1"/>
  <c r="D1618" i="5"/>
  <c r="AM1618" i="5" s="1"/>
  <c r="D1617" i="5"/>
  <c r="AM1617" i="5" s="1"/>
  <c r="D1616" i="5"/>
  <c r="AM1616" i="5" s="1"/>
  <c r="D1615" i="5"/>
  <c r="AM1615" i="5" s="1"/>
  <c r="D1614" i="5"/>
  <c r="AM1614" i="5" s="1"/>
  <c r="D1613" i="5"/>
  <c r="AM1613" i="5" s="1"/>
  <c r="D1612" i="5"/>
  <c r="AM1612" i="5" s="1"/>
  <c r="D1611" i="5"/>
  <c r="AM1611" i="5" s="1"/>
  <c r="D1610" i="5"/>
  <c r="AM1610" i="5" s="1"/>
  <c r="D1609" i="5"/>
  <c r="AM1609" i="5" s="1"/>
  <c r="D1608" i="5"/>
  <c r="AM1608" i="5" s="1"/>
  <c r="D1607" i="5"/>
  <c r="AM1607" i="5" s="1"/>
  <c r="D1606" i="5"/>
  <c r="AM1606" i="5" s="1"/>
  <c r="D1605" i="5"/>
  <c r="AM1605" i="5" s="1"/>
  <c r="D1604" i="5"/>
  <c r="AM1604" i="5" s="1"/>
  <c r="D1603" i="5"/>
  <c r="AM1603" i="5" s="1"/>
  <c r="D1602" i="5"/>
  <c r="AM1602" i="5" s="1"/>
  <c r="D1601" i="5"/>
  <c r="AM1601" i="5" s="1"/>
  <c r="D1600" i="5"/>
  <c r="AM1600" i="5" s="1"/>
  <c r="D1599" i="5"/>
  <c r="AM1599" i="5" s="1"/>
  <c r="D1598" i="5"/>
  <c r="AM1598" i="5" s="1"/>
  <c r="D1597" i="5"/>
  <c r="AM1597" i="5" s="1"/>
  <c r="D1596" i="5"/>
  <c r="AM1596" i="5" s="1"/>
  <c r="D1595" i="5"/>
  <c r="AM1595" i="5" s="1"/>
  <c r="D1594" i="5"/>
  <c r="AM1594" i="5" s="1"/>
  <c r="D1593" i="5"/>
  <c r="AM1593" i="5" s="1"/>
  <c r="D1592" i="5"/>
  <c r="AM1592" i="5" s="1"/>
  <c r="D1591" i="5"/>
  <c r="AM1591" i="5" s="1"/>
  <c r="D1590" i="5"/>
  <c r="AM1590" i="5" s="1"/>
  <c r="D1589" i="5"/>
  <c r="AM1589" i="5" s="1"/>
  <c r="D1588" i="5"/>
  <c r="AM1588" i="5" s="1"/>
  <c r="D1587" i="5"/>
  <c r="AM1587" i="5" s="1"/>
  <c r="D1586" i="5"/>
  <c r="AM1586" i="5" s="1"/>
  <c r="D1585" i="5"/>
  <c r="AM1585" i="5" s="1"/>
  <c r="D1584" i="5"/>
  <c r="AM1584" i="5" s="1"/>
  <c r="D1583" i="5"/>
  <c r="AM1583" i="5" s="1"/>
  <c r="D1582" i="5"/>
  <c r="AM1582" i="5" s="1"/>
  <c r="D1581" i="5"/>
  <c r="AM1581" i="5" s="1"/>
  <c r="D1580" i="5"/>
  <c r="AM1580" i="5" s="1"/>
  <c r="D1579" i="5"/>
  <c r="AM1579" i="5" s="1"/>
  <c r="D1578" i="5"/>
  <c r="AM1578" i="5" s="1"/>
  <c r="D1577" i="5"/>
  <c r="AM1577" i="5" s="1"/>
  <c r="D1576" i="5"/>
  <c r="AM1576" i="5" s="1"/>
  <c r="D1575" i="5"/>
  <c r="AM1575" i="5" s="1"/>
  <c r="D1574" i="5"/>
  <c r="AM1574" i="5" s="1"/>
  <c r="D1573" i="5"/>
  <c r="AM1573" i="5" s="1"/>
  <c r="D1572" i="5"/>
  <c r="AM1572" i="5" s="1"/>
  <c r="D1571" i="5"/>
  <c r="AM1571" i="5" s="1"/>
  <c r="D1570" i="5"/>
  <c r="AM1570" i="5" s="1"/>
  <c r="D1569" i="5"/>
  <c r="AM1569" i="5" s="1"/>
  <c r="D1568" i="5"/>
  <c r="AM1568" i="5" s="1"/>
  <c r="D1567" i="5"/>
  <c r="AM1567" i="5" s="1"/>
  <c r="D1566" i="5"/>
  <c r="AM1566" i="5" s="1"/>
  <c r="D1565" i="5"/>
  <c r="AM1565" i="5" s="1"/>
  <c r="D1564" i="5"/>
  <c r="AM1564" i="5" s="1"/>
  <c r="D1563" i="5"/>
  <c r="AM1563" i="5" s="1"/>
  <c r="D1562" i="5"/>
  <c r="AM1562" i="5" s="1"/>
  <c r="D1561" i="5"/>
  <c r="AM1561" i="5" s="1"/>
  <c r="D1560" i="5"/>
  <c r="AM1560" i="5" s="1"/>
  <c r="D1559" i="5"/>
  <c r="AM1559" i="5" s="1"/>
  <c r="D1558" i="5"/>
  <c r="AM1558" i="5" s="1"/>
  <c r="D1557" i="5"/>
  <c r="AM1557" i="5" s="1"/>
  <c r="D1556" i="5"/>
  <c r="AM1556" i="5" s="1"/>
  <c r="D1555" i="5"/>
  <c r="AM1555" i="5" s="1"/>
  <c r="D1554" i="5"/>
  <c r="AM1554" i="5" s="1"/>
  <c r="D1553" i="5"/>
  <c r="AM1553" i="5" s="1"/>
  <c r="D1533" i="5"/>
  <c r="AM1533" i="5" s="1"/>
  <c r="D1532" i="5"/>
  <c r="AM1532" i="5" s="1"/>
  <c r="D1531" i="5"/>
  <c r="AM1531" i="5" s="1"/>
  <c r="D1530" i="5"/>
  <c r="AM1530" i="5" s="1"/>
  <c r="D1529" i="5"/>
  <c r="AM1529" i="5" s="1"/>
  <c r="D1528" i="5"/>
  <c r="AM1528" i="5" s="1"/>
  <c r="D1527" i="5"/>
  <c r="AM1527" i="5" s="1"/>
  <c r="D1526" i="5"/>
  <c r="AM1526" i="5" s="1"/>
  <c r="D1525" i="5"/>
  <c r="AM1525" i="5" s="1"/>
  <c r="D1524" i="5"/>
  <c r="AM1524" i="5" s="1"/>
  <c r="D1523" i="5"/>
  <c r="AM1523" i="5" s="1"/>
  <c r="D1522" i="5"/>
  <c r="AM1522" i="5" s="1"/>
  <c r="D1521" i="5"/>
  <c r="AM1521" i="5" s="1"/>
  <c r="D1520" i="5"/>
  <c r="AM1520" i="5" s="1"/>
  <c r="D1519" i="5"/>
  <c r="AM1519" i="5" s="1"/>
  <c r="D1518" i="5"/>
  <c r="AM1518" i="5" s="1"/>
  <c r="D1517" i="5"/>
  <c r="AM1517" i="5" s="1"/>
  <c r="D1516" i="5"/>
  <c r="AM1516" i="5" s="1"/>
  <c r="D1515" i="5"/>
  <c r="AM1515" i="5" s="1"/>
  <c r="D1514" i="5"/>
  <c r="AM1514" i="5" s="1"/>
  <c r="D1513" i="5"/>
  <c r="AM1513" i="5" s="1"/>
  <c r="D1512" i="5"/>
  <c r="AM1512" i="5" s="1"/>
  <c r="D1511" i="5"/>
  <c r="AM1511" i="5" s="1"/>
  <c r="D1510" i="5"/>
  <c r="AM1510" i="5" s="1"/>
  <c r="D1509" i="5"/>
  <c r="AM1509" i="5" s="1"/>
  <c r="D1508" i="5"/>
  <c r="AM1508" i="5" s="1"/>
  <c r="D1507" i="5"/>
  <c r="AM1507" i="5" s="1"/>
  <c r="D1506" i="5"/>
  <c r="AM1506" i="5" s="1"/>
  <c r="D1505" i="5"/>
  <c r="AM1505" i="5" s="1"/>
  <c r="D1504" i="5"/>
  <c r="AM1504" i="5" s="1"/>
  <c r="D1503" i="5"/>
  <c r="AM1503" i="5" s="1"/>
  <c r="D1502" i="5"/>
  <c r="AM1502" i="5" s="1"/>
  <c r="D1501" i="5"/>
  <c r="AM1501" i="5" s="1"/>
  <c r="D1500" i="5"/>
  <c r="AM1500" i="5" s="1"/>
  <c r="D1499" i="5"/>
  <c r="AM1499" i="5" s="1"/>
  <c r="D1498" i="5"/>
  <c r="AM1498" i="5" s="1"/>
  <c r="D1497" i="5"/>
  <c r="AM1497" i="5" s="1"/>
  <c r="D1496" i="5"/>
  <c r="AM1496" i="5" s="1"/>
  <c r="D1495" i="5"/>
  <c r="AM1495" i="5" s="1"/>
  <c r="D1494" i="5"/>
  <c r="AM1494" i="5" s="1"/>
  <c r="D1493" i="5"/>
  <c r="AM1493" i="5" s="1"/>
  <c r="D1492" i="5"/>
  <c r="AM1492" i="5" s="1"/>
  <c r="D1491" i="5"/>
  <c r="AM1491" i="5" s="1"/>
  <c r="D1490" i="5"/>
  <c r="AM1490" i="5" s="1"/>
  <c r="D1489" i="5"/>
  <c r="AM1489" i="5" s="1"/>
  <c r="D1488" i="5"/>
  <c r="AM1488" i="5" s="1"/>
  <c r="D1487" i="5"/>
  <c r="AM1487" i="5" s="1"/>
  <c r="D1486" i="5"/>
  <c r="AM1486" i="5" s="1"/>
  <c r="D1485" i="5"/>
  <c r="AM1485" i="5" s="1"/>
  <c r="D1484" i="5"/>
  <c r="AM1484" i="5" s="1"/>
  <c r="D1483" i="5"/>
  <c r="AM1483" i="5" s="1"/>
  <c r="D1482" i="5"/>
  <c r="AM1482" i="5" s="1"/>
  <c r="D1481" i="5"/>
  <c r="AM1481" i="5" s="1"/>
  <c r="D1480" i="5"/>
  <c r="AM1480" i="5" s="1"/>
  <c r="D1479" i="5"/>
  <c r="AM1479" i="5" s="1"/>
  <c r="D1478" i="5"/>
  <c r="AM1478" i="5" s="1"/>
  <c r="D1477" i="5"/>
  <c r="AM1477" i="5" s="1"/>
  <c r="D1476" i="5"/>
  <c r="AM1476" i="5" s="1"/>
  <c r="D1475" i="5"/>
  <c r="AM1475" i="5" s="1"/>
  <c r="D1474" i="5"/>
  <c r="AM1474" i="5" s="1"/>
  <c r="D1473" i="5"/>
  <c r="AM1473" i="5" s="1"/>
  <c r="D1472" i="5"/>
  <c r="AM1472" i="5" s="1"/>
  <c r="D1471" i="5"/>
  <c r="AM1471" i="5" s="1"/>
  <c r="D1470" i="5"/>
  <c r="AM1470" i="5" s="1"/>
  <c r="D1469" i="5"/>
  <c r="AM1469" i="5" s="1"/>
  <c r="D1468" i="5"/>
  <c r="AM1468" i="5" s="1"/>
  <c r="D1467" i="5"/>
  <c r="AM1467" i="5" s="1"/>
  <c r="D1466" i="5"/>
  <c r="AM1466" i="5" s="1"/>
  <c r="D1465" i="5"/>
  <c r="AM1465" i="5" s="1"/>
  <c r="D1464" i="5"/>
  <c r="AM1464" i="5" s="1"/>
  <c r="D1463" i="5"/>
  <c r="AM1463" i="5" s="1"/>
  <c r="D1462" i="5"/>
  <c r="AM1462" i="5" s="1"/>
  <c r="D1461" i="5"/>
  <c r="AM1461" i="5" s="1"/>
  <c r="D1460" i="5"/>
  <c r="AM1460" i="5" s="1"/>
  <c r="D1459" i="5"/>
  <c r="AM1459" i="5" s="1"/>
  <c r="D1458" i="5"/>
  <c r="AM1458" i="5" s="1"/>
  <c r="D1457" i="5"/>
  <c r="AM1457" i="5" s="1"/>
  <c r="D1456" i="5"/>
  <c r="AM1456" i="5" s="1"/>
  <c r="D1455" i="5"/>
  <c r="AM1455" i="5" s="1"/>
  <c r="D1454" i="5"/>
  <c r="AM1454" i="5" s="1"/>
  <c r="D1453" i="5"/>
  <c r="AM1453" i="5" s="1"/>
  <c r="D1452" i="5"/>
  <c r="AM1452" i="5" s="1"/>
  <c r="D1451" i="5"/>
  <c r="AM1451" i="5" s="1"/>
  <c r="D1450" i="5"/>
  <c r="AM1450" i="5" s="1"/>
  <c r="D1449" i="5"/>
  <c r="AM1449" i="5" s="1"/>
  <c r="D1448" i="5"/>
  <c r="AM1448" i="5" s="1"/>
  <c r="D1447" i="5"/>
  <c r="AM1447" i="5" s="1"/>
  <c r="D1446" i="5"/>
  <c r="AM1446" i="5" s="1"/>
  <c r="D1445" i="5"/>
  <c r="AM1445" i="5" s="1"/>
  <c r="D1444" i="5"/>
  <c r="AM1444" i="5" s="1"/>
  <c r="D1443" i="5"/>
  <c r="AM1443" i="5" s="1"/>
  <c r="D1442" i="5"/>
  <c r="AM1442" i="5" s="1"/>
  <c r="D1441" i="5"/>
  <c r="AM1441" i="5" s="1"/>
  <c r="D1440" i="5"/>
  <c r="AM1440" i="5" s="1"/>
  <c r="D1439" i="5"/>
  <c r="AM1439" i="5" s="1"/>
  <c r="D1438" i="5"/>
  <c r="AM1438" i="5" s="1"/>
  <c r="D1437" i="5"/>
  <c r="AM1437" i="5" s="1"/>
  <c r="D1436" i="5"/>
  <c r="AM1436" i="5" s="1"/>
  <c r="D1435" i="5"/>
  <c r="AM1435" i="5" s="1"/>
  <c r="D1434" i="5"/>
  <c r="AM1434" i="5" s="1"/>
  <c r="D1433" i="5"/>
  <c r="AM1433" i="5" s="1"/>
  <c r="D1432" i="5"/>
  <c r="AM1432" i="5" s="1"/>
  <c r="D1431" i="5"/>
  <c r="AM1431" i="5" s="1"/>
  <c r="D1430" i="5"/>
  <c r="AM1430" i="5" s="1"/>
  <c r="D1429" i="5"/>
  <c r="AM1429" i="5" s="1"/>
  <c r="D1428" i="5"/>
  <c r="AM1428" i="5" s="1"/>
  <c r="D1427" i="5"/>
  <c r="AM1427" i="5" s="1"/>
  <c r="D1426" i="5"/>
  <c r="AM1426" i="5" s="1"/>
  <c r="D1425" i="5"/>
  <c r="AM1425" i="5" s="1"/>
  <c r="D1424" i="5"/>
  <c r="AM1424" i="5" s="1"/>
  <c r="D1423" i="5"/>
  <c r="AM1423" i="5" s="1"/>
  <c r="D1422" i="5"/>
  <c r="AM1422" i="5" s="1"/>
  <c r="D1421" i="5"/>
  <c r="AM1421" i="5" s="1"/>
  <c r="D1420" i="5"/>
  <c r="AM1420" i="5" s="1"/>
  <c r="D1419" i="5"/>
  <c r="AM1419" i="5" s="1"/>
  <c r="D1418" i="5"/>
  <c r="AM1418" i="5" s="1"/>
  <c r="D1417" i="5"/>
  <c r="AM1417" i="5" s="1"/>
  <c r="D1416" i="5"/>
  <c r="AM1416" i="5" s="1"/>
  <c r="D1415" i="5"/>
  <c r="AM1415" i="5" s="1"/>
  <c r="D1414" i="5"/>
  <c r="AM1414" i="5" s="1"/>
  <c r="D1396" i="5"/>
  <c r="AI1396" i="5" s="1"/>
  <c r="D1395" i="5"/>
  <c r="AI1395" i="5" s="1"/>
  <c r="D1394" i="5"/>
  <c r="AI1394" i="5" s="1"/>
  <c r="D1393" i="5"/>
  <c r="AI1393" i="5" s="1"/>
  <c r="D1392" i="5"/>
  <c r="AI1392" i="5" s="1"/>
  <c r="D1391" i="5"/>
  <c r="AI1391" i="5" s="1"/>
  <c r="D1390" i="5"/>
  <c r="AI1390" i="5" s="1"/>
  <c r="D1389" i="5"/>
  <c r="AI1389" i="5" s="1"/>
  <c r="D1388" i="5"/>
  <c r="AI1388" i="5" s="1"/>
  <c r="D1387" i="5"/>
  <c r="AI1387" i="5" s="1"/>
  <c r="D1386" i="5"/>
  <c r="AI1386" i="5" s="1"/>
  <c r="D1385" i="5"/>
  <c r="AI1385" i="5" s="1"/>
  <c r="D1384" i="5"/>
  <c r="AI1384" i="5" s="1"/>
  <c r="D1383" i="5"/>
  <c r="AI1383" i="5" s="1"/>
  <c r="D1382" i="5"/>
  <c r="AI1382" i="5" s="1"/>
  <c r="D1381" i="5"/>
  <c r="AI1381" i="5" s="1"/>
  <c r="D1380" i="5"/>
  <c r="AI1380" i="5" s="1"/>
  <c r="D1379" i="5"/>
  <c r="AI1379" i="5" s="1"/>
  <c r="D1378" i="5"/>
  <c r="AI1378" i="5" s="1"/>
  <c r="D1377" i="5"/>
  <c r="AI1377" i="5" s="1"/>
  <c r="D1376" i="5"/>
  <c r="AI1376" i="5" s="1"/>
  <c r="D1375" i="5"/>
  <c r="AI1375" i="5" s="1"/>
  <c r="D1374" i="5"/>
  <c r="AI1374" i="5" s="1"/>
  <c r="D1373" i="5"/>
  <c r="AI1373" i="5" s="1"/>
  <c r="D1372" i="5"/>
  <c r="AI1372" i="5" s="1"/>
  <c r="D1371" i="5"/>
  <c r="AI1371" i="5" s="1"/>
  <c r="D1370" i="5"/>
  <c r="AI1370" i="5" s="1"/>
  <c r="D1369" i="5"/>
  <c r="AI1369" i="5" s="1"/>
  <c r="D1368" i="5"/>
  <c r="AI1368" i="5" s="1"/>
  <c r="D1367" i="5"/>
  <c r="AI1367" i="5" s="1"/>
  <c r="D1366" i="5"/>
  <c r="AI1366" i="5" s="1"/>
  <c r="D1365" i="5"/>
  <c r="AI1365" i="5" s="1"/>
  <c r="D1364" i="5"/>
  <c r="AI1364" i="5" s="1"/>
  <c r="D1363" i="5"/>
  <c r="AI1363" i="5" s="1"/>
  <c r="D1362" i="5"/>
  <c r="AI1362" i="5" s="1"/>
  <c r="D1361" i="5"/>
  <c r="AI1361" i="5" s="1"/>
  <c r="D1360" i="5"/>
  <c r="AI1360" i="5" s="1"/>
  <c r="D1359" i="5"/>
  <c r="AI1359" i="5" s="1"/>
  <c r="D1358" i="5"/>
  <c r="AI1358" i="5" s="1"/>
  <c r="D1357" i="5"/>
  <c r="AI1357" i="5" s="1"/>
  <c r="D1356" i="5"/>
  <c r="AI1356" i="5" s="1"/>
  <c r="D1355" i="5"/>
  <c r="AI1355" i="5" s="1"/>
  <c r="D1354" i="5"/>
  <c r="AI1354" i="5" s="1"/>
  <c r="D1353" i="5"/>
  <c r="AI1353" i="5" s="1"/>
  <c r="D1352" i="5"/>
  <c r="AI1352" i="5" s="1"/>
  <c r="D1351" i="5"/>
  <c r="AI1351" i="5" s="1"/>
  <c r="D1350" i="5"/>
  <c r="AI1350" i="5" s="1"/>
  <c r="D1349" i="5"/>
  <c r="AI1349" i="5" s="1"/>
  <c r="D1348" i="5"/>
  <c r="AI1348" i="5" s="1"/>
  <c r="D1347" i="5"/>
  <c r="AI1347" i="5" s="1"/>
  <c r="D1346" i="5"/>
  <c r="AI1346" i="5" s="1"/>
  <c r="D1345" i="5"/>
  <c r="AI1345" i="5" s="1"/>
  <c r="D1344" i="5"/>
  <c r="AI1344" i="5" s="1"/>
  <c r="D1343" i="5"/>
  <c r="AI1343" i="5" s="1"/>
  <c r="D1342" i="5"/>
  <c r="AI1342" i="5" s="1"/>
  <c r="D1341" i="5"/>
  <c r="AI1341" i="5" s="1"/>
  <c r="D1340" i="5"/>
  <c r="AI1340" i="5" s="1"/>
  <c r="D1339" i="5"/>
  <c r="AI1339" i="5" s="1"/>
  <c r="D1338" i="5"/>
  <c r="AI1338" i="5" s="1"/>
  <c r="D1337" i="5"/>
  <c r="AI1337" i="5" s="1"/>
  <c r="D1336" i="5"/>
  <c r="AI1336" i="5" s="1"/>
  <c r="D1335" i="5"/>
  <c r="AI1335" i="5" s="1"/>
  <c r="D1334" i="5"/>
  <c r="AI1334" i="5" s="1"/>
  <c r="D1333" i="5"/>
  <c r="AI1333" i="5" s="1"/>
  <c r="D1332" i="5"/>
  <c r="AI1332" i="5" s="1"/>
  <c r="D1331" i="5"/>
  <c r="AI1331" i="5" s="1"/>
  <c r="D1330" i="5"/>
  <c r="AI1330" i="5" s="1"/>
  <c r="D1329" i="5"/>
  <c r="AI1329" i="5" s="1"/>
  <c r="D1328" i="5"/>
  <c r="AI1328" i="5" s="1"/>
  <c r="D1327" i="5"/>
  <c r="AI1327" i="5" s="1"/>
  <c r="D1326" i="5"/>
  <c r="AI1326" i="5" s="1"/>
  <c r="D1325" i="5"/>
  <c r="AI1325" i="5" s="1"/>
  <c r="D1324" i="5"/>
  <c r="AI1324" i="5" s="1"/>
  <c r="D1323" i="5"/>
  <c r="AI1323" i="5" s="1"/>
  <c r="D1322" i="5"/>
  <c r="AI1322" i="5" s="1"/>
  <c r="D1321" i="5"/>
  <c r="AI1321" i="5" s="1"/>
  <c r="D1320" i="5"/>
  <c r="AI1320" i="5" s="1"/>
  <c r="D1319" i="5"/>
  <c r="AI1319" i="5" s="1"/>
  <c r="D1318" i="5"/>
  <c r="AI1318" i="5" s="1"/>
  <c r="D1317" i="5"/>
  <c r="AI1317" i="5" s="1"/>
  <c r="D1316" i="5"/>
  <c r="AI1316" i="5" s="1"/>
  <c r="D1315" i="5"/>
  <c r="AI1315" i="5" s="1"/>
  <c r="D1314" i="5"/>
  <c r="AI1314" i="5" s="1"/>
  <c r="D1313" i="5"/>
  <c r="AI1313" i="5" s="1"/>
  <c r="D1312" i="5"/>
  <c r="AI1312" i="5" s="1"/>
  <c r="D1311" i="5"/>
  <c r="AI1311" i="5" s="1"/>
  <c r="D1310" i="5"/>
  <c r="AI1310" i="5" s="1"/>
  <c r="D1309" i="5"/>
  <c r="AI1309" i="5" s="1"/>
  <c r="D1308" i="5"/>
  <c r="AI1308" i="5" s="1"/>
  <c r="D1307" i="5"/>
  <c r="AI1307" i="5" s="1"/>
  <c r="D1306" i="5"/>
  <c r="AI1306" i="5" s="1"/>
  <c r="D1305" i="5"/>
  <c r="AI1305" i="5" s="1"/>
  <c r="D1304" i="5"/>
  <c r="AI1304" i="5" s="1"/>
  <c r="D1303" i="5"/>
  <c r="AI1303" i="5" s="1"/>
  <c r="D1302" i="5"/>
  <c r="AI1302" i="5" s="1"/>
  <c r="D1301" i="5"/>
  <c r="AI1301" i="5" s="1"/>
  <c r="D1300" i="5"/>
  <c r="AI1300" i="5" s="1"/>
  <c r="D1299" i="5"/>
  <c r="AI1299" i="5" s="1"/>
  <c r="D1298" i="5"/>
  <c r="AI1298" i="5" s="1"/>
  <c r="D1297" i="5"/>
  <c r="AI1297" i="5" s="1"/>
  <c r="D1296" i="5"/>
  <c r="AI1296" i="5" s="1"/>
  <c r="D1295" i="5"/>
  <c r="AI1295" i="5" s="1"/>
  <c r="D1294" i="5"/>
  <c r="AI1294" i="5" s="1"/>
  <c r="D1293" i="5"/>
  <c r="AI1293" i="5" s="1"/>
  <c r="D1292" i="5"/>
  <c r="AI1292" i="5" s="1"/>
  <c r="D1291" i="5"/>
  <c r="AI1291" i="5" s="1"/>
  <c r="D1290" i="5"/>
  <c r="AI1290" i="5" s="1"/>
  <c r="D1289" i="5"/>
  <c r="AI1289" i="5" s="1"/>
  <c r="D1288" i="5"/>
  <c r="AI1288" i="5" s="1"/>
  <c r="D1287" i="5"/>
  <c r="AI1287" i="5" s="1"/>
  <c r="D1286" i="5"/>
  <c r="AI1286" i="5" s="1"/>
  <c r="D1285" i="5"/>
  <c r="AI1285" i="5" s="1"/>
  <c r="D1284" i="5"/>
  <c r="AI1284" i="5" s="1"/>
  <c r="D1283" i="5"/>
  <c r="D1282" i="5"/>
  <c r="D1281" i="5"/>
  <c r="D1280" i="5"/>
  <c r="D1279" i="5"/>
  <c r="D1278" i="5"/>
  <c r="D1277" i="5"/>
  <c r="AI1277" i="5" s="1"/>
  <c r="D1270" i="5"/>
  <c r="AI1270" i="5" s="1"/>
  <c r="D1269" i="5"/>
  <c r="AI1269" i="5" s="1"/>
  <c r="D1268" i="5"/>
  <c r="AI1268" i="5" s="1"/>
  <c r="D1267" i="5"/>
  <c r="AI1267" i="5" s="1"/>
  <c r="D1266" i="5"/>
  <c r="AI1266" i="5" s="1"/>
  <c r="D1265" i="5"/>
  <c r="AI1265" i="5" s="1"/>
  <c r="D1264" i="5"/>
  <c r="AI1264" i="5" s="1"/>
  <c r="D1263" i="5"/>
  <c r="AI1263" i="5" s="1"/>
  <c r="D1262" i="5"/>
  <c r="AI1262" i="5" s="1"/>
  <c r="D1261" i="5"/>
  <c r="AI1261" i="5" s="1"/>
  <c r="D1260" i="5"/>
  <c r="AI1260" i="5" s="1"/>
  <c r="D1259" i="5"/>
  <c r="AI1259" i="5" s="1"/>
  <c r="D1258" i="5"/>
  <c r="AI1258" i="5" s="1"/>
  <c r="D1257" i="5"/>
  <c r="AI1257" i="5" s="1"/>
  <c r="D1256" i="5"/>
  <c r="AI1256" i="5" s="1"/>
  <c r="D1255" i="5"/>
  <c r="AI1255" i="5" s="1"/>
  <c r="D1254" i="5"/>
  <c r="AI1254" i="5" s="1"/>
  <c r="D1253" i="5"/>
  <c r="AI1253" i="5" s="1"/>
  <c r="D1252" i="5"/>
  <c r="AI1252" i="5" s="1"/>
  <c r="D1251" i="5"/>
  <c r="AI1251" i="5" s="1"/>
  <c r="D1250" i="5"/>
  <c r="AI1250" i="5" s="1"/>
  <c r="D1249" i="5"/>
  <c r="AI1249" i="5" s="1"/>
  <c r="D1248" i="5"/>
  <c r="AI1248" i="5" s="1"/>
  <c r="D1247" i="5"/>
  <c r="AI1247" i="5" s="1"/>
  <c r="D1246" i="5"/>
  <c r="AI1246" i="5" s="1"/>
  <c r="D1245" i="5"/>
  <c r="AI1245" i="5" s="1"/>
  <c r="D1244" i="5"/>
  <c r="AI1244" i="5" s="1"/>
  <c r="D1243" i="5"/>
  <c r="AI1243" i="5" s="1"/>
  <c r="D1242" i="5"/>
  <c r="AI1242" i="5" s="1"/>
  <c r="D1241" i="5"/>
  <c r="AI1241" i="5" s="1"/>
  <c r="D1240" i="5"/>
  <c r="AI1240" i="5" s="1"/>
  <c r="D1239" i="5"/>
  <c r="AI1239" i="5" s="1"/>
  <c r="D1238" i="5"/>
  <c r="AI1238" i="5" s="1"/>
  <c r="D1237" i="5"/>
  <c r="AI1237" i="5" s="1"/>
  <c r="D1236" i="5"/>
  <c r="AI1236" i="5" s="1"/>
  <c r="D1235" i="5"/>
  <c r="AI1235" i="5" s="1"/>
  <c r="D1234" i="5"/>
  <c r="AI1234" i="5" s="1"/>
  <c r="D1233" i="5"/>
  <c r="AI1233" i="5" s="1"/>
  <c r="D1232" i="5"/>
  <c r="AI1232" i="5" s="1"/>
  <c r="D1231" i="5"/>
  <c r="AI1231" i="5" s="1"/>
  <c r="D1230" i="5"/>
  <c r="AI1230" i="5" s="1"/>
  <c r="D1229" i="5"/>
  <c r="AI1229" i="5" s="1"/>
  <c r="D1228" i="5"/>
  <c r="AI1228" i="5" s="1"/>
  <c r="D1227" i="5"/>
  <c r="AI1227" i="5" s="1"/>
  <c r="D1226" i="5"/>
  <c r="AI1226" i="5" s="1"/>
  <c r="D1225" i="5"/>
  <c r="AI1225" i="5" s="1"/>
  <c r="D1224" i="5"/>
  <c r="AI1224" i="5" s="1"/>
  <c r="D1223" i="5"/>
  <c r="AI1223" i="5" s="1"/>
  <c r="D1222" i="5"/>
  <c r="AI1222" i="5" s="1"/>
  <c r="D1221" i="5"/>
  <c r="AI1221" i="5" s="1"/>
  <c r="D1220" i="5"/>
  <c r="AI1220" i="5" s="1"/>
  <c r="D1219" i="5"/>
  <c r="AI1219" i="5" s="1"/>
  <c r="D1218" i="5"/>
  <c r="AI1218" i="5" s="1"/>
  <c r="D1217" i="5"/>
  <c r="AI1217" i="5" s="1"/>
  <c r="D1216" i="5"/>
  <c r="AI1216" i="5" s="1"/>
  <c r="D1215" i="5"/>
  <c r="AI1215" i="5" s="1"/>
  <c r="D1214" i="5"/>
  <c r="AI1214" i="5" s="1"/>
  <c r="D1213" i="5"/>
  <c r="AI1213" i="5" s="1"/>
  <c r="D1212" i="5"/>
  <c r="AI1212" i="5" s="1"/>
  <c r="D1211" i="5"/>
  <c r="AI1211" i="5" s="1"/>
  <c r="D1210" i="5"/>
  <c r="AI1210" i="5" s="1"/>
  <c r="D1209" i="5"/>
  <c r="AI1209" i="5" s="1"/>
  <c r="D1208" i="5"/>
  <c r="AI1208" i="5" s="1"/>
  <c r="D1207" i="5"/>
  <c r="AI1207" i="5" s="1"/>
  <c r="D1206" i="5"/>
  <c r="AI1206" i="5" s="1"/>
  <c r="D1205" i="5"/>
  <c r="AI1205" i="5" s="1"/>
  <c r="D1204" i="5"/>
  <c r="AI1204" i="5" s="1"/>
  <c r="D1203" i="5"/>
  <c r="AI1203" i="5" s="1"/>
  <c r="D1202" i="5"/>
  <c r="AI1202" i="5" s="1"/>
  <c r="D1201" i="5"/>
  <c r="AI1201" i="5" s="1"/>
  <c r="D1200" i="5"/>
  <c r="AI1200" i="5" s="1"/>
  <c r="D1199" i="5"/>
  <c r="AI1199" i="5" s="1"/>
  <c r="D1198" i="5"/>
  <c r="AI1198" i="5" s="1"/>
  <c r="D1197" i="5"/>
  <c r="AI1197" i="5" s="1"/>
  <c r="D1196" i="5"/>
  <c r="AI1196" i="5" s="1"/>
  <c r="D1195" i="5"/>
  <c r="AI1195" i="5" s="1"/>
  <c r="D1194" i="5"/>
  <c r="AI1194" i="5" s="1"/>
  <c r="D1193" i="5"/>
  <c r="AI1193" i="5" s="1"/>
  <c r="D1192" i="5"/>
  <c r="AI1192" i="5" s="1"/>
  <c r="D1191" i="5"/>
  <c r="AI1191" i="5" s="1"/>
  <c r="D1190" i="5"/>
  <c r="AI1190" i="5" s="1"/>
  <c r="D1189" i="5"/>
  <c r="AI1189" i="5" s="1"/>
  <c r="D1188" i="5"/>
  <c r="AI1188" i="5" s="1"/>
  <c r="D1187" i="5"/>
  <c r="AI1187" i="5" s="1"/>
  <c r="D1186" i="5"/>
  <c r="AI1186" i="5" s="1"/>
  <c r="D1185" i="5"/>
  <c r="AI1185" i="5" s="1"/>
  <c r="D1184" i="5"/>
  <c r="AI1184" i="5" s="1"/>
  <c r="D1183" i="5"/>
  <c r="AI1183" i="5" s="1"/>
  <c r="D1182" i="5"/>
  <c r="AI1182" i="5" s="1"/>
  <c r="D1181" i="5"/>
  <c r="AI1181" i="5" s="1"/>
  <c r="D1180" i="5"/>
  <c r="AI1180" i="5" s="1"/>
  <c r="D1179" i="5"/>
  <c r="AI1179" i="5" s="1"/>
  <c r="D1178" i="5"/>
  <c r="AI1178" i="5" s="1"/>
  <c r="D1177" i="5"/>
  <c r="AI1177" i="5" s="1"/>
  <c r="D1176" i="5"/>
  <c r="AI1176" i="5" s="1"/>
  <c r="D1175" i="5"/>
  <c r="AI1175" i="5" s="1"/>
  <c r="D1174" i="5"/>
  <c r="AI1174" i="5" s="1"/>
  <c r="D1173" i="5"/>
  <c r="AI1173" i="5" s="1"/>
  <c r="D1172" i="5"/>
  <c r="AI1172" i="5" s="1"/>
  <c r="D1171" i="5"/>
  <c r="AI1171" i="5" s="1"/>
  <c r="D1170" i="5"/>
  <c r="AI1170" i="5" s="1"/>
  <c r="D1169" i="5"/>
  <c r="AI1169" i="5" s="1"/>
  <c r="D1168" i="5"/>
  <c r="AI1168" i="5" s="1"/>
  <c r="D1167" i="5"/>
  <c r="AI1167" i="5" s="1"/>
  <c r="D1166" i="5"/>
  <c r="AI1166" i="5" s="1"/>
  <c r="D1165" i="5"/>
  <c r="AI1165" i="5" s="1"/>
  <c r="D1164" i="5"/>
  <c r="AI1164" i="5" s="1"/>
  <c r="D1163" i="5"/>
  <c r="AI1163" i="5" s="1"/>
  <c r="D1162" i="5"/>
  <c r="AI1162" i="5" s="1"/>
  <c r="D1161" i="5"/>
  <c r="AI1161" i="5" s="1"/>
  <c r="D1160" i="5"/>
  <c r="AI1160" i="5" s="1"/>
  <c r="D1159" i="5"/>
  <c r="AI1159" i="5" s="1"/>
  <c r="D1158" i="5"/>
  <c r="AI1158" i="5" s="1"/>
  <c r="D1157" i="5"/>
  <c r="D1156" i="5"/>
  <c r="D1155" i="5"/>
  <c r="D1154" i="5"/>
  <c r="D1153" i="5"/>
  <c r="D1152" i="5"/>
  <c r="F1152" i="5" s="1"/>
  <c r="D1128" i="5"/>
  <c r="D1127" i="5"/>
  <c r="D1126" i="5"/>
  <c r="D1125" i="5"/>
  <c r="D1124" i="5"/>
  <c r="D1123" i="5"/>
  <c r="D1122" i="5"/>
  <c r="D1121" i="5"/>
  <c r="D1120" i="5"/>
  <c r="D1119" i="5"/>
  <c r="D1118" i="5"/>
  <c r="D1117" i="5"/>
  <c r="D1116" i="5"/>
  <c r="D1115" i="5"/>
  <c r="D1114" i="5"/>
  <c r="D1113" i="5"/>
  <c r="D1112" i="5"/>
  <c r="D1111" i="5"/>
  <c r="D1110" i="5"/>
  <c r="D1109" i="5"/>
  <c r="D1108" i="5"/>
  <c r="D1107" i="5"/>
  <c r="D1106" i="5"/>
  <c r="D1105" i="5"/>
  <c r="D1104" i="5"/>
  <c r="D1103" i="5"/>
  <c r="D1102" i="5"/>
  <c r="D1101" i="5"/>
  <c r="D1100" i="5"/>
  <c r="D1099" i="5"/>
  <c r="D1098" i="5"/>
  <c r="D1097" i="5"/>
  <c r="D1096" i="5"/>
  <c r="D1095" i="5"/>
  <c r="D1094" i="5"/>
  <c r="D1093" i="5"/>
  <c r="D1092" i="5"/>
  <c r="D1091" i="5"/>
  <c r="D1090" i="5"/>
  <c r="D1089" i="5"/>
  <c r="D1088" i="5"/>
  <c r="D1087" i="5"/>
  <c r="D1086" i="5"/>
  <c r="D1085" i="5"/>
  <c r="D1084" i="5"/>
  <c r="D1083" i="5"/>
  <c r="D1082" i="5"/>
  <c r="D1081" i="5"/>
  <c r="D1080" i="5"/>
  <c r="D1079" i="5"/>
  <c r="D1078" i="5"/>
  <c r="D1077" i="5"/>
  <c r="D1076" i="5"/>
  <c r="D1075" i="5"/>
  <c r="D1074" i="5"/>
  <c r="D1073" i="5"/>
  <c r="D1072" i="5"/>
  <c r="D1071" i="5"/>
  <c r="D1070" i="5"/>
  <c r="D1069" i="5"/>
  <c r="D1068" i="5"/>
  <c r="D1067" i="5"/>
  <c r="D1066" i="5"/>
  <c r="D1065" i="5"/>
  <c r="D1064" i="5"/>
  <c r="D1063" i="5"/>
  <c r="D1062" i="5"/>
  <c r="D1061" i="5"/>
  <c r="D1060" i="5"/>
  <c r="D1059" i="5"/>
  <c r="D1058" i="5"/>
  <c r="D1057" i="5"/>
  <c r="D1056" i="5"/>
  <c r="D1055" i="5"/>
  <c r="D1054" i="5"/>
  <c r="D1053" i="5"/>
  <c r="D1052" i="5"/>
  <c r="D1051" i="5"/>
  <c r="D1050" i="5"/>
  <c r="D1049" i="5"/>
  <c r="D1048" i="5"/>
  <c r="D1047" i="5"/>
  <c r="D1046" i="5"/>
  <c r="D1045" i="5"/>
  <c r="D1044" i="5"/>
  <c r="D1043" i="5"/>
  <c r="D1042" i="5"/>
  <c r="D1041" i="5"/>
  <c r="D1040" i="5"/>
  <c r="D1039" i="5"/>
  <c r="D1038" i="5"/>
  <c r="D1037" i="5"/>
  <c r="D1036" i="5"/>
  <c r="D1035" i="5"/>
  <c r="D1034" i="5"/>
  <c r="D1033" i="5"/>
  <c r="D1032" i="5"/>
  <c r="D1031" i="5"/>
  <c r="D1030" i="5"/>
  <c r="D1029" i="5"/>
  <c r="D1028" i="5"/>
  <c r="D1027" i="5"/>
  <c r="D1026" i="5"/>
  <c r="D1025" i="5"/>
  <c r="D1024" i="5"/>
  <c r="D1023" i="5"/>
  <c r="D1022" i="5"/>
  <c r="D1021" i="5"/>
  <c r="D1020" i="5"/>
  <c r="D1019" i="5"/>
  <c r="D1018" i="5"/>
  <c r="D1017" i="5"/>
  <c r="D1016" i="5"/>
  <c r="D1015" i="5"/>
  <c r="D1014" i="5"/>
  <c r="D1013" i="5"/>
  <c r="D1012" i="5"/>
  <c r="D1011" i="5"/>
  <c r="AM1011" i="5" s="1"/>
  <c r="D1010" i="5"/>
  <c r="D990" i="5"/>
  <c r="D989" i="5"/>
  <c r="D988" i="5"/>
  <c r="D987" i="5"/>
  <c r="D986" i="5"/>
  <c r="D985" i="5"/>
  <c r="D984" i="5"/>
  <c r="D983" i="5"/>
  <c r="D982" i="5"/>
  <c r="D981" i="5"/>
  <c r="D980" i="5"/>
  <c r="D979" i="5"/>
  <c r="D978" i="5"/>
  <c r="D977" i="5"/>
  <c r="D976" i="5"/>
  <c r="D975" i="5"/>
  <c r="D974" i="5"/>
  <c r="D973" i="5"/>
  <c r="D972" i="5"/>
  <c r="D971" i="5"/>
  <c r="D970" i="5"/>
  <c r="D969" i="5"/>
  <c r="D968" i="5"/>
  <c r="D967" i="5"/>
  <c r="D966" i="5"/>
  <c r="D965" i="5"/>
  <c r="D964" i="5"/>
  <c r="D963" i="5"/>
  <c r="D962" i="5"/>
  <c r="D961" i="5"/>
  <c r="D960" i="5"/>
  <c r="D959" i="5"/>
  <c r="D958" i="5"/>
  <c r="D957" i="5"/>
  <c r="D956" i="5"/>
  <c r="D955" i="5"/>
  <c r="D954" i="5"/>
  <c r="D953" i="5"/>
  <c r="D952" i="5"/>
  <c r="D951" i="5"/>
  <c r="D950" i="5"/>
  <c r="D949" i="5"/>
  <c r="D948" i="5"/>
  <c r="D947" i="5"/>
  <c r="D946" i="5"/>
  <c r="D945" i="5"/>
  <c r="D944" i="5"/>
  <c r="D943" i="5"/>
  <c r="D942" i="5"/>
  <c r="D941" i="5"/>
  <c r="D940" i="5"/>
  <c r="D939" i="5"/>
  <c r="D938" i="5"/>
  <c r="D937" i="5"/>
  <c r="D936" i="5"/>
  <c r="D935" i="5"/>
  <c r="D934" i="5"/>
  <c r="D933" i="5"/>
  <c r="D932" i="5"/>
  <c r="D931" i="5"/>
  <c r="D930" i="5"/>
  <c r="D929" i="5"/>
  <c r="D928" i="5"/>
  <c r="D927" i="5"/>
  <c r="D926" i="5"/>
  <c r="D925" i="5"/>
  <c r="D924" i="5"/>
  <c r="D923" i="5"/>
  <c r="D922" i="5"/>
  <c r="D921" i="5"/>
  <c r="D920" i="5"/>
  <c r="D919" i="5"/>
  <c r="D918" i="5"/>
  <c r="D917" i="5"/>
  <c r="D916" i="5"/>
  <c r="D915" i="5"/>
  <c r="D914" i="5"/>
  <c r="D913" i="5"/>
  <c r="D912" i="5"/>
  <c r="D911" i="5"/>
  <c r="D910" i="5"/>
  <c r="D909" i="5"/>
  <c r="D908" i="5"/>
  <c r="D907" i="5"/>
  <c r="D906" i="5"/>
  <c r="D905" i="5"/>
  <c r="D904" i="5"/>
  <c r="D903" i="5"/>
  <c r="D902" i="5"/>
  <c r="D901" i="5"/>
  <c r="D900" i="5"/>
  <c r="D899" i="5"/>
  <c r="D898" i="5"/>
  <c r="D897" i="5"/>
  <c r="D896" i="5"/>
  <c r="D895" i="5"/>
  <c r="D894" i="5"/>
  <c r="D893" i="5"/>
  <c r="D892" i="5"/>
  <c r="D891" i="5"/>
  <c r="D890" i="5"/>
  <c r="D889" i="5"/>
  <c r="D888" i="5"/>
  <c r="D887" i="5"/>
  <c r="D886" i="5"/>
  <c r="D885" i="5"/>
  <c r="D884" i="5"/>
  <c r="D883" i="5"/>
  <c r="D882" i="5"/>
  <c r="D881" i="5"/>
  <c r="D880" i="5"/>
  <c r="D879" i="5"/>
  <c r="D878" i="5"/>
  <c r="D877" i="5"/>
  <c r="D876" i="5"/>
  <c r="D848" i="5"/>
  <c r="D847" i="5"/>
  <c r="D846" i="5"/>
  <c r="D845" i="5"/>
  <c r="D844" i="5"/>
  <c r="D843" i="5"/>
  <c r="D842" i="5"/>
  <c r="D841" i="5"/>
  <c r="D840" i="5"/>
  <c r="D839" i="5"/>
  <c r="D838" i="5"/>
  <c r="D837" i="5"/>
  <c r="D836" i="5"/>
  <c r="D835" i="5"/>
  <c r="D834" i="5"/>
  <c r="D833" i="5"/>
  <c r="D832" i="5"/>
  <c r="D831" i="5"/>
  <c r="D830" i="5"/>
  <c r="D829" i="5"/>
  <c r="D828" i="5"/>
  <c r="D827" i="5"/>
  <c r="D826" i="5"/>
  <c r="D825" i="5"/>
  <c r="D824" i="5"/>
  <c r="D823" i="5"/>
  <c r="D822" i="5"/>
  <c r="D821" i="5"/>
  <c r="D820" i="5"/>
  <c r="D819" i="5"/>
  <c r="D818" i="5"/>
  <c r="D817" i="5"/>
  <c r="D816" i="5"/>
  <c r="D815" i="5"/>
  <c r="D814" i="5"/>
  <c r="D813" i="5"/>
  <c r="D812" i="5"/>
  <c r="D811" i="5"/>
  <c r="D810" i="5"/>
  <c r="D809" i="5"/>
  <c r="D808" i="5"/>
  <c r="D807" i="5"/>
  <c r="D806" i="5"/>
  <c r="D805" i="5"/>
  <c r="D804" i="5"/>
  <c r="D803" i="5"/>
  <c r="D802" i="5"/>
  <c r="D801" i="5"/>
  <c r="D800" i="5"/>
  <c r="D799" i="5"/>
  <c r="D798" i="5"/>
  <c r="D797" i="5"/>
  <c r="D796" i="5"/>
  <c r="D795" i="5"/>
  <c r="D794" i="5"/>
  <c r="D793" i="5"/>
  <c r="D792" i="5"/>
  <c r="D791" i="5"/>
  <c r="D790" i="5"/>
  <c r="D789" i="5"/>
  <c r="D788" i="5"/>
  <c r="D787" i="5"/>
  <c r="D786" i="5"/>
  <c r="D785" i="5"/>
  <c r="D784" i="5"/>
  <c r="D783" i="5"/>
  <c r="D782" i="5"/>
  <c r="D781" i="5"/>
  <c r="D780" i="5"/>
  <c r="D779" i="5"/>
  <c r="D778" i="5"/>
  <c r="D777" i="5"/>
  <c r="D776" i="5"/>
  <c r="D775" i="5"/>
  <c r="D774" i="5"/>
  <c r="D773" i="5"/>
  <c r="D772" i="5"/>
  <c r="D771" i="5"/>
  <c r="D770" i="5"/>
  <c r="D769" i="5"/>
  <c r="D768" i="5"/>
  <c r="D767" i="5"/>
  <c r="D766" i="5"/>
  <c r="D765" i="5"/>
  <c r="D764" i="5"/>
  <c r="D763" i="5"/>
  <c r="D762" i="5"/>
  <c r="D761" i="5"/>
  <c r="D760" i="5"/>
  <c r="D759" i="5"/>
  <c r="D758" i="5"/>
  <c r="D757" i="5"/>
  <c r="D756" i="5"/>
  <c r="D755" i="5"/>
  <c r="D754" i="5"/>
  <c r="D753" i="5"/>
  <c r="D752" i="5"/>
  <c r="D751" i="5"/>
  <c r="D750" i="5"/>
  <c r="D749" i="5"/>
  <c r="D748" i="5"/>
  <c r="D747" i="5"/>
  <c r="D746" i="5"/>
  <c r="D745" i="5"/>
  <c r="D744" i="5"/>
  <c r="D743" i="5"/>
  <c r="D742" i="5"/>
  <c r="D741" i="5"/>
  <c r="D740" i="5"/>
  <c r="D739" i="5"/>
  <c r="D738" i="5"/>
  <c r="D737" i="5"/>
  <c r="D736" i="5"/>
  <c r="D735" i="5"/>
  <c r="D734" i="5"/>
  <c r="D733" i="5"/>
  <c r="D732" i="5"/>
  <c r="D731" i="5"/>
  <c r="AH731" i="5" s="1"/>
  <c r="D730" i="5"/>
  <c r="D712" i="5"/>
  <c r="D711" i="5"/>
  <c r="D710" i="5"/>
  <c r="D709" i="5"/>
  <c r="D708" i="5"/>
  <c r="D707" i="5"/>
  <c r="D706" i="5"/>
  <c r="D705" i="5"/>
  <c r="D704" i="5"/>
  <c r="D703" i="5"/>
  <c r="D702" i="5"/>
  <c r="D701" i="5"/>
  <c r="D700" i="5"/>
  <c r="D699" i="5"/>
  <c r="D698" i="5"/>
  <c r="D697" i="5"/>
  <c r="D696" i="5"/>
  <c r="D695" i="5"/>
  <c r="D694" i="5"/>
  <c r="D693" i="5"/>
  <c r="D692" i="5"/>
  <c r="D691" i="5"/>
  <c r="D690" i="5"/>
  <c r="D689" i="5"/>
  <c r="D688" i="5"/>
  <c r="D687" i="5"/>
  <c r="D686" i="5"/>
  <c r="D685" i="5"/>
  <c r="D684" i="5"/>
  <c r="D683" i="5"/>
  <c r="D682" i="5"/>
  <c r="D681" i="5"/>
  <c r="D680" i="5"/>
  <c r="D679" i="5"/>
  <c r="D678" i="5"/>
  <c r="D677" i="5"/>
  <c r="D676" i="5"/>
  <c r="D675" i="5"/>
  <c r="D674" i="5"/>
  <c r="D673" i="5"/>
  <c r="D672" i="5"/>
  <c r="D671" i="5"/>
  <c r="D670" i="5"/>
  <c r="D669" i="5"/>
  <c r="D668" i="5"/>
  <c r="D667" i="5"/>
  <c r="D666" i="5"/>
  <c r="D665" i="5"/>
  <c r="D664" i="5"/>
  <c r="D663" i="5"/>
  <c r="D662" i="5"/>
  <c r="D661" i="5"/>
  <c r="D660" i="5"/>
  <c r="D659" i="5"/>
  <c r="D658" i="5"/>
  <c r="D657" i="5"/>
  <c r="D656" i="5"/>
  <c r="D655" i="5"/>
  <c r="D654" i="5"/>
  <c r="D653" i="5"/>
  <c r="D652" i="5"/>
  <c r="D651" i="5"/>
  <c r="D650" i="5"/>
  <c r="D649" i="5"/>
  <c r="D648" i="5"/>
  <c r="D647" i="5"/>
  <c r="D646" i="5"/>
  <c r="D645" i="5"/>
  <c r="D644" i="5"/>
  <c r="D643" i="5"/>
  <c r="D642" i="5"/>
  <c r="D641" i="5"/>
  <c r="D640" i="5"/>
  <c r="D639" i="5"/>
  <c r="D638" i="5"/>
  <c r="D637" i="5"/>
  <c r="D636" i="5"/>
  <c r="D635" i="5"/>
  <c r="D634" i="5"/>
  <c r="D633" i="5"/>
  <c r="D632" i="5"/>
  <c r="D631" i="5"/>
  <c r="D630" i="5"/>
  <c r="D629" i="5"/>
  <c r="D628" i="5"/>
  <c r="D627" i="5"/>
  <c r="D626" i="5"/>
  <c r="D625" i="5"/>
  <c r="D624" i="5"/>
  <c r="D623" i="5"/>
  <c r="D622" i="5"/>
  <c r="D621" i="5"/>
  <c r="D620" i="5"/>
  <c r="D619" i="5"/>
  <c r="D618" i="5"/>
  <c r="D617" i="5"/>
  <c r="D616" i="5"/>
  <c r="D615" i="5"/>
  <c r="D614" i="5"/>
  <c r="D613" i="5"/>
  <c r="D612" i="5"/>
  <c r="D611" i="5"/>
  <c r="D610" i="5"/>
  <c r="D609" i="5"/>
  <c r="D608" i="5"/>
  <c r="D607" i="5"/>
  <c r="D606" i="5"/>
  <c r="D605" i="5"/>
  <c r="D604" i="5"/>
  <c r="D603" i="5"/>
  <c r="D602" i="5"/>
  <c r="D601" i="5"/>
  <c r="D600" i="5"/>
  <c r="D599" i="5"/>
  <c r="D598" i="5"/>
  <c r="D597" i="5"/>
  <c r="D596" i="5"/>
  <c r="D595" i="5"/>
  <c r="AH595" i="5" s="1"/>
  <c r="D594" i="5"/>
  <c r="D593" i="5"/>
  <c r="AH593" i="5" s="1"/>
  <c r="D577" i="5"/>
  <c r="AH577" i="5" s="1"/>
  <c r="D576" i="5"/>
  <c r="AH576" i="5" s="1"/>
  <c r="D575" i="5"/>
  <c r="AH575" i="5" s="1"/>
  <c r="D574" i="5"/>
  <c r="AH574" i="5" s="1"/>
  <c r="D573" i="5"/>
  <c r="AH573" i="5" s="1"/>
  <c r="D572" i="5"/>
  <c r="AH572" i="5" s="1"/>
  <c r="D571" i="5"/>
  <c r="AH571" i="5" s="1"/>
  <c r="D570" i="5"/>
  <c r="AH570" i="5" s="1"/>
  <c r="D569" i="5"/>
  <c r="AH569" i="5" s="1"/>
  <c r="D568" i="5"/>
  <c r="AH568" i="5" s="1"/>
  <c r="D567" i="5"/>
  <c r="AH567" i="5" s="1"/>
  <c r="D566" i="5"/>
  <c r="AH566" i="5" s="1"/>
  <c r="D565" i="5"/>
  <c r="AH565" i="5" s="1"/>
  <c r="D564" i="5"/>
  <c r="AH564" i="5" s="1"/>
  <c r="D563" i="5"/>
  <c r="AH563" i="5" s="1"/>
  <c r="D562" i="5"/>
  <c r="AH562" i="5" s="1"/>
  <c r="D561" i="5"/>
  <c r="AH561" i="5" s="1"/>
  <c r="D560" i="5"/>
  <c r="AH560" i="5" s="1"/>
  <c r="D559" i="5"/>
  <c r="AH559" i="5" s="1"/>
  <c r="D558" i="5"/>
  <c r="AH558" i="5" s="1"/>
  <c r="D557" i="5"/>
  <c r="AH557" i="5" s="1"/>
  <c r="D556" i="5"/>
  <c r="AH556" i="5" s="1"/>
  <c r="D555" i="5"/>
  <c r="AH555" i="5" s="1"/>
  <c r="D554" i="5"/>
  <c r="AH554" i="5" s="1"/>
  <c r="D553" i="5"/>
  <c r="AH553" i="5" s="1"/>
  <c r="D552" i="5"/>
  <c r="AH552" i="5" s="1"/>
  <c r="D551" i="5"/>
  <c r="AH551" i="5" s="1"/>
  <c r="D550" i="5"/>
  <c r="AH550" i="5" s="1"/>
  <c r="D549" i="5"/>
  <c r="AH549" i="5" s="1"/>
  <c r="D548" i="5"/>
  <c r="AH548" i="5" s="1"/>
  <c r="D547" i="5"/>
  <c r="AH547" i="5" s="1"/>
  <c r="D546" i="5"/>
  <c r="AH546" i="5" s="1"/>
  <c r="D545" i="5"/>
  <c r="AH545" i="5" s="1"/>
  <c r="D544" i="5"/>
  <c r="AH544" i="5" s="1"/>
  <c r="D543" i="5"/>
  <c r="AH543" i="5" s="1"/>
  <c r="D542" i="5"/>
  <c r="AH542" i="5" s="1"/>
  <c r="D541" i="5"/>
  <c r="AH541" i="5" s="1"/>
  <c r="D540" i="5"/>
  <c r="AH540" i="5" s="1"/>
  <c r="D539" i="5"/>
  <c r="AH539" i="5" s="1"/>
  <c r="D538" i="5"/>
  <c r="AH538" i="5" s="1"/>
  <c r="D537" i="5"/>
  <c r="AH537" i="5" s="1"/>
  <c r="D536" i="5"/>
  <c r="AH536" i="5" s="1"/>
  <c r="D535" i="5"/>
  <c r="AH535" i="5" s="1"/>
  <c r="D534" i="5"/>
  <c r="AH534" i="5" s="1"/>
  <c r="D533" i="5"/>
  <c r="AH533" i="5" s="1"/>
  <c r="D532" i="5"/>
  <c r="AH532" i="5" s="1"/>
  <c r="D531" i="5"/>
  <c r="AH531" i="5" s="1"/>
  <c r="D530" i="5"/>
  <c r="AH530" i="5" s="1"/>
  <c r="D529" i="5"/>
  <c r="AH529" i="5" s="1"/>
  <c r="D528" i="5"/>
  <c r="AH528" i="5" s="1"/>
  <c r="D527" i="5"/>
  <c r="AH527" i="5" s="1"/>
  <c r="D526" i="5"/>
  <c r="AH526" i="5" s="1"/>
  <c r="D525" i="5"/>
  <c r="AH525" i="5" s="1"/>
  <c r="D524" i="5"/>
  <c r="AH524" i="5" s="1"/>
  <c r="D523" i="5"/>
  <c r="AH523" i="5" s="1"/>
  <c r="D522" i="5"/>
  <c r="AH522" i="5" s="1"/>
  <c r="D521" i="5"/>
  <c r="AH521" i="5" s="1"/>
  <c r="D520" i="5"/>
  <c r="AH520" i="5" s="1"/>
  <c r="D519" i="5"/>
  <c r="AH519" i="5" s="1"/>
  <c r="D518" i="5"/>
  <c r="AH518" i="5" s="1"/>
  <c r="D517" i="5"/>
  <c r="AH517" i="5" s="1"/>
  <c r="D516" i="5"/>
  <c r="AH516" i="5" s="1"/>
  <c r="D515" i="5"/>
  <c r="AH515" i="5" s="1"/>
  <c r="D514" i="5"/>
  <c r="AH514" i="5" s="1"/>
  <c r="D513" i="5"/>
  <c r="AH513" i="5" s="1"/>
  <c r="D512" i="5"/>
  <c r="AH512" i="5" s="1"/>
  <c r="D511" i="5"/>
  <c r="AH511" i="5" s="1"/>
  <c r="D510" i="5"/>
  <c r="AH510" i="5" s="1"/>
  <c r="D509" i="5"/>
  <c r="AH509" i="5" s="1"/>
  <c r="D508" i="5"/>
  <c r="AH508" i="5" s="1"/>
  <c r="D507" i="5"/>
  <c r="AH507" i="5" s="1"/>
  <c r="D506" i="5"/>
  <c r="AH506" i="5" s="1"/>
  <c r="D505" i="5"/>
  <c r="AH505" i="5" s="1"/>
  <c r="D504" i="5"/>
  <c r="AH504" i="5" s="1"/>
  <c r="D503" i="5"/>
  <c r="AH503" i="5" s="1"/>
  <c r="D502" i="5"/>
  <c r="AH502" i="5" s="1"/>
  <c r="D501" i="5"/>
  <c r="AH501" i="5" s="1"/>
  <c r="D500" i="5"/>
  <c r="AH500" i="5" s="1"/>
  <c r="D499" i="5"/>
  <c r="AH499" i="5" s="1"/>
  <c r="D498" i="5"/>
  <c r="AH498" i="5" s="1"/>
  <c r="D497" i="5"/>
  <c r="AH497" i="5" s="1"/>
  <c r="D496" i="5"/>
  <c r="AH496" i="5" s="1"/>
  <c r="D495" i="5"/>
  <c r="AH495" i="5" s="1"/>
  <c r="D494" i="5"/>
  <c r="AH494" i="5" s="1"/>
  <c r="D493" i="5"/>
  <c r="AH493" i="5" s="1"/>
  <c r="D492" i="5"/>
  <c r="AH492" i="5" s="1"/>
  <c r="D491" i="5"/>
  <c r="AH491" i="5" s="1"/>
  <c r="D490" i="5"/>
  <c r="AH490" i="5" s="1"/>
  <c r="D489" i="5"/>
  <c r="AH489" i="5" s="1"/>
  <c r="D488" i="5"/>
  <c r="AH488" i="5" s="1"/>
  <c r="D487" i="5"/>
  <c r="AH487" i="5" s="1"/>
  <c r="D486" i="5"/>
  <c r="AH486" i="5" s="1"/>
  <c r="D485" i="5"/>
  <c r="AH485" i="5" s="1"/>
  <c r="D484" i="5"/>
  <c r="AH484" i="5" s="1"/>
  <c r="D483" i="5"/>
  <c r="AH483" i="5" s="1"/>
  <c r="D482" i="5"/>
  <c r="AH482" i="5" s="1"/>
  <c r="D481" i="5"/>
  <c r="AH481" i="5" s="1"/>
  <c r="D480" i="5"/>
  <c r="AH480" i="5" s="1"/>
  <c r="D479" i="5"/>
  <c r="AH479" i="5" s="1"/>
  <c r="D478" i="5"/>
  <c r="AH478" i="5" s="1"/>
  <c r="D477" i="5"/>
  <c r="AH477" i="5" s="1"/>
  <c r="D476" i="5"/>
  <c r="AH476" i="5" s="1"/>
  <c r="D475" i="5"/>
  <c r="AH475" i="5" s="1"/>
  <c r="D474" i="5"/>
  <c r="AH474" i="5" s="1"/>
  <c r="D473" i="5"/>
  <c r="AH473" i="5" s="1"/>
  <c r="D472" i="5"/>
  <c r="AH472" i="5" s="1"/>
  <c r="D471" i="5"/>
  <c r="AH471" i="5" s="1"/>
  <c r="D470" i="5"/>
  <c r="AH470" i="5" s="1"/>
  <c r="D469" i="5"/>
  <c r="AH469" i="5" s="1"/>
  <c r="D468" i="5"/>
  <c r="AH468" i="5" s="1"/>
  <c r="D467" i="5"/>
  <c r="AH467" i="5" s="1"/>
  <c r="D466" i="5"/>
  <c r="AH466" i="5" s="1"/>
  <c r="D465" i="5"/>
  <c r="AH465" i="5" s="1"/>
  <c r="D464" i="5"/>
  <c r="AH464" i="5" s="1"/>
  <c r="D463" i="5"/>
  <c r="AH463" i="5" s="1"/>
  <c r="D462" i="5"/>
  <c r="AH462" i="5" s="1"/>
  <c r="D461" i="5"/>
  <c r="AH461" i="5" s="1"/>
  <c r="D460" i="5"/>
  <c r="AH460" i="5" s="1"/>
  <c r="D459" i="5"/>
  <c r="AH459" i="5" s="1"/>
  <c r="D458" i="5"/>
  <c r="AH458" i="5" s="1"/>
  <c r="D429" i="5"/>
  <c r="AG429" i="5" s="1"/>
  <c r="D428" i="5"/>
  <c r="AG428" i="5" s="1"/>
  <c r="D427" i="5"/>
  <c r="AG427" i="5" s="1"/>
  <c r="D426" i="5"/>
  <c r="AG426" i="5" s="1"/>
  <c r="D425" i="5"/>
  <c r="AG425" i="5" s="1"/>
  <c r="D424" i="5"/>
  <c r="AG424" i="5" s="1"/>
  <c r="D423" i="5"/>
  <c r="AG423" i="5" s="1"/>
  <c r="D422" i="5"/>
  <c r="AG422" i="5" s="1"/>
  <c r="D421" i="5"/>
  <c r="AG421" i="5" s="1"/>
  <c r="D420" i="5"/>
  <c r="AG420" i="5" s="1"/>
  <c r="D419" i="5"/>
  <c r="AG419" i="5" s="1"/>
  <c r="D418" i="5"/>
  <c r="AG418" i="5" s="1"/>
  <c r="D417" i="5"/>
  <c r="AG417" i="5" s="1"/>
  <c r="D416" i="5"/>
  <c r="AG416" i="5" s="1"/>
  <c r="D415" i="5"/>
  <c r="AG415" i="5" s="1"/>
  <c r="D414" i="5"/>
  <c r="AG414" i="5" s="1"/>
  <c r="D413" i="5"/>
  <c r="AG413" i="5" s="1"/>
  <c r="D412" i="5"/>
  <c r="AG412" i="5" s="1"/>
  <c r="D411" i="5"/>
  <c r="AG411" i="5" s="1"/>
  <c r="D410" i="5"/>
  <c r="AG410" i="5" s="1"/>
  <c r="D409" i="5"/>
  <c r="AG409" i="5" s="1"/>
  <c r="D408" i="5"/>
  <c r="AG408" i="5" s="1"/>
  <c r="D407" i="5"/>
  <c r="AG407" i="5" s="1"/>
  <c r="D406" i="5"/>
  <c r="AG406" i="5" s="1"/>
  <c r="D405" i="5"/>
  <c r="AG405" i="5" s="1"/>
  <c r="D404" i="5"/>
  <c r="AG404" i="5" s="1"/>
  <c r="D403" i="5"/>
  <c r="AG403" i="5" s="1"/>
  <c r="D402" i="5"/>
  <c r="AG402" i="5" s="1"/>
  <c r="D401" i="5"/>
  <c r="AG401" i="5" s="1"/>
  <c r="D400" i="5"/>
  <c r="AG400" i="5" s="1"/>
  <c r="D399" i="5"/>
  <c r="AG399" i="5" s="1"/>
  <c r="D398" i="5"/>
  <c r="AG398" i="5" s="1"/>
  <c r="D397" i="5"/>
  <c r="AG397" i="5" s="1"/>
  <c r="D396" i="5"/>
  <c r="AG396" i="5" s="1"/>
  <c r="D395" i="5"/>
  <c r="AG395" i="5" s="1"/>
  <c r="D394" i="5"/>
  <c r="AG394" i="5" s="1"/>
  <c r="D393" i="5"/>
  <c r="AG393" i="5" s="1"/>
  <c r="D392" i="5"/>
  <c r="AG392" i="5" s="1"/>
  <c r="D391" i="5"/>
  <c r="AG391" i="5" s="1"/>
  <c r="D390" i="5"/>
  <c r="AG390" i="5" s="1"/>
  <c r="D389" i="5"/>
  <c r="AG389" i="5" s="1"/>
  <c r="D388" i="5"/>
  <c r="AG388" i="5" s="1"/>
  <c r="D387" i="5"/>
  <c r="AG387" i="5" s="1"/>
  <c r="D386" i="5"/>
  <c r="AG386" i="5" s="1"/>
  <c r="D385" i="5"/>
  <c r="AG385" i="5" s="1"/>
  <c r="D384" i="5"/>
  <c r="AG384" i="5" s="1"/>
  <c r="D383" i="5"/>
  <c r="AG383" i="5" s="1"/>
  <c r="D382" i="5"/>
  <c r="AG382" i="5" s="1"/>
  <c r="D381" i="5"/>
  <c r="AG381" i="5" s="1"/>
  <c r="D380" i="5"/>
  <c r="AG380" i="5" s="1"/>
  <c r="D379" i="5"/>
  <c r="AG379" i="5" s="1"/>
  <c r="D378" i="5"/>
  <c r="AG378" i="5" s="1"/>
  <c r="D377" i="5"/>
  <c r="AG377" i="5" s="1"/>
  <c r="D376" i="5"/>
  <c r="AG376" i="5" s="1"/>
  <c r="D375" i="5"/>
  <c r="AG375" i="5" s="1"/>
  <c r="D374" i="5"/>
  <c r="AG374" i="5" s="1"/>
  <c r="D373" i="5"/>
  <c r="AG373" i="5" s="1"/>
  <c r="D372" i="5"/>
  <c r="AG372" i="5" s="1"/>
  <c r="D371" i="5"/>
  <c r="AG371" i="5" s="1"/>
  <c r="D370" i="5"/>
  <c r="AG370" i="5" s="1"/>
  <c r="D369" i="5"/>
  <c r="AG369" i="5" s="1"/>
  <c r="D368" i="5"/>
  <c r="AG368" i="5" s="1"/>
  <c r="D367" i="5"/>
  <c r="AG367" i="5" s="1"/>
  <c r="D366" i="5"/>
  <c r="AG366" i="5" s="1"/>
  <c r="D365" i="5"/>
  <c r="AG365" i="5" s="1"/>
  <c r="D364" i="5"/>
  <c r="AG364" i="5" s="1"/>
  <c r="D363" i="5"/>
  <c r="AG363" i="5" s="1"/>
  <c r="D362" i="5"/>
  <c r="AG362" i="5" s="1"/>
  <c r="D361" i="5"/>
  <c r="AG361" i="5" s="1"/>
  <c r="D360" i="5"/>
  <c r="AG360" i="5" s="1"/>
  <c r="D359" i="5"/>
  <c r="AG359" i="5" s="1"/>
  <c r="D358" i="5"/>
  <c r="AG358" i="5" s="1"/>
  <c r="D357" i="5"/>
  <c r="AG357" i="5" s="1"/>
  <c r="D356" i="5"/>
  <c r="AG356" i="5" s="1"/>
  <c r="D355" i="5"/>
  <c r="AG355" i="5" s="1"/>
  <c r="D354" i="5"/>
  <c r="AG354" i="5" s="1"/>
  <c r="D353" i="5"/>
  <c r="AG353" i="5" s="1"/>
  <c r="D352" i="5"/>
  <c r="AG352" i="5" s="1"/>
  <c r="D351" i="5"/>
  <c r="AG351" i="5" s="1"/>
  <c r="D350" i="5"/>
  <c r="AG350" i="5" s="1"/>
  <c r="D349" i="5"/>
  <c r="AG349" i="5" s="1"/>
  <c r="D348" i="5"/>
  <c r="AG348" i="5" s="1"/>
  <c r="D347" i="5"/>
  <c r="AG347" i="5" s="1"/>
  <c r="D346" i="5"/>
  <c r="AG346" i="5" s="1"/>
  <c r="D345" i="5"/>
  <c r="AG345" i="5" s="1"/>
  <c r="D344" i="5"/>
  <c r="AG344" i="5" s="1"/>
  <c r="D343" i="5"/>
  <c r="AG343" i="5" s="1"/>
  <c r="D342" i="5"/>
  <c r="AG342" i="5" s="1"/>
  <c r="D341" i="5"/>
  <c r="AG341" i="5" s="1"/>
  <c r="D340" i="5"/>
  <c r="AG340" i="5" s="1"/>
  <c r="D339" i="5"/>
  <c r="AG339" i="5" s="1"/>
  <c r="D338" i="5"/>
  <c r="AG338" i="5" s="1"/>
  <c r="D337" i="5"/>
  <c r="AG337" i="5" s="1"/>
  <c r="D336" i="5"/>
  <c r="AG336" i="5" s="1"/>
  <c r="D335" i="5"/>
  <c r="AG335" i="5" s="1"/>
  <c r="D334" i="5"/>
  <c r="AG334" i="5" s="1"/>
  <c r="D333" i="5"/>
  <c r="AG333" i="5" s="1"/>
  <c r="D332" i="5"/>
  <c r="AG332" i="5" s="1"/>
  <c r="D331" i="5"/>
  <c r="AG331" i="5" s="1"/>
  <c r="D330" i="5"/>
  <c r="AG330" i="5" s="1"/>
  <c r="D329" i="5"/>
  <c r="AG329" i="5" s="1"/>
  <c r="D328" i="5"/>
  <c r="AG328" i="5" s="1"/>
  <c r="D327" i="5"/>
  <c r="AG327" i="5" s="1"/>
  <c r="D326" i="5"/>
  <c r="AG326" i="5" s="1"/>
  <c r="D325" i="5"/>
  <c r="AG325" i="5" s="1"/>
  <c r="D324" i="5"/>
  <c r="AG324" i="5" s="1"/>
  <c r="D323" i="5"/>
  <c r="AG323" i="5" s="1"/>
  <c r="D322" i="5"/>
  <c r="AG322" i="5" s="1"/>
  <c r="D321" i="5"/>
  <c r="AG321" i="5" s="1"/>
  <c r="D320" i="5"/>
  <c r="AG320" i="5" s="1"/>
  <c r="D319" i="5"/>
  <c r="AG319" i="5" s="1"/>
  <c r="D318" i="5"/>
  <c r="AG318" i="5" s="1"/>
  <c r="D317" i="5"/>
  <c r="AG317" i="5" s="1"/>
  <c r="D316" i="5"/>
  <c r="AG316" i="5" s="1"/>
  <c r="D315" i="5"/>
  <c r="AG315" i="5" s="1"/>
  <c r="D314" i="5"/>
  <c r="AG314" i="5" s="1"/>
  <c r="D313" i="5"/>
  <c r="AG313" i="5" s="1"/>
  <c r="D312" i="5"/>
  <c r="AG312" i="5" s="1"/>
  <c r="D311" i="5"/>
  <c r="AG311" i="5" s="1"/>
  <c r="D310" i="5"/>
  <c r="D293" i="5"/>
  <c r="AX293" i="5" s="1"/>
  <c r="D292" i="5"/>
  <c r="AX292" i="5" s="1"/>
  <c r="D291" i="5"/>
  <c r="AX291" i="5" s="1"/>
  <c r="D290" i="5"/>
  <c r="AX290" i="5" s="1"/>
  <c r="D289" i="5"/>
  <c r="AX289" i="5" s="1"/>
  <c r="D288" i="5"/>
  <c r="AX288" i="5" s="1"/>
  <c r="D287" i="5"/>
  <c r="AX287" i="5" s="1"/>
  <c r="D286" i="5"/>
  <c r="AX286" i="5" s="1"/>
  <c r="D285" i="5"/>
  <c r="AX285" i="5" s="1"/>
  <c r="D284" i="5"/>
  <c r="AX284" i="5" s="1"/>
  <c r="D283" i="5"/>
  <c r="AX283" i="5" s="1"/>
  <c r="D282" i="5"/>
  <c r="AX282" i="5" s="1"/>
  <c r="D281" i="5"/>
  <c r="AX281" i="5" s="1"/>
  <c r="D280" i="5"/>
  <c r="AX280" i="5" s="1"/>
  <c r="D279" i="5"/>
  <c r="AX279" i="5" s="1"/>
  <c r="D278" i="5"/>
  <c r="AX278" i="5" s="1"/>
  <c r="D277" i="5"/>
  <c r="AX277" i="5" s="1"/>
  <c r="D276" i="5"/>
  <c r="AX276" i="5" s="1"/>
  <c r="D275" i="5"/>
  <c r="AX275" i="5" s="1"/>
  <c r="D274" i="5"/>
  <c r="AX274" i="5" s="1"/>
  <c r="D273" i="5"/>
  <c r="AX273" i="5" s="1"/>
  <c r="D272" i="5"/>
  <c r="AX272" i="5" s="1"/>
  <c r="D271" i="5"/>
  <c r="AX271" i="5" s="1"/>
  <c r="D270" i="5"/>
  <c r="AX270" i="5" s="1"/>
  <c r="D269" i="5"/>
  <c r="AX269" i="5" s="1"/>
  <c r="D268" i="5"/>
  <c r="AX268" i="5" s="1"/>
  <c r="D267" i="5"/>
  <c r="AX267" i="5" s="1"/>
  <c r="D266" i="5"/>
  <c r="AX266" i="5" s="1"/>
  <c r="D265" i="5"/>
  <c r="AX265" i="5" s="1"/>
  <c r="D264" i="5"/>
  <c r="AX264" i="5" s="1"/>
  <c r="D263" i="5"/>
  <c r="AX263" i="5" s="1"/>
  <c r="D262" i="5"/>
  <c r="AX262" i="5" s="1"/>
  <c r="D261" i="5"/>
  <c r="AX261" i="5" s="1"/>
  <c r="D260" i="5"/>
  <c r="AX260" i="5" s="1"/>
  <c r="D259" i="5"/>
  <c r="AX259" i="5" s="1"/>
  <c r="D258" i="5"/>
  <c r="AX258" i="5" s="1"/>
  <c r="D257" i="5"/>
  <c r="AX257" i="5" s="1"/>
  <c r="D256" i="5"/>
  <c r="AX256" i="5" s="1"/>
  <c r="D255" i="5"/>
  <c r="AX255" i="5" s="1"/>
  <c r="D254" i="5"/>
  <c r="AX254" i="5" s="1"/>
  <c r="D253" i="5"/>
  <c r="AX253" i="5" s="1"/>
  <c r="D252" i="5"/>
  <c r="AX252" i="5" s="1"/>
  <c r="D251" i="5"/>
  <c r="AX251" i="5" s="1"/>
  <c r="D250" i="5"/>
  <c r="AX250" i="5" s="1"/>
  <c r="D249" i="5"/>
  <c r="AX249" i="5" s="1"/>
  <c r="D248" i="5"/>
  <c r="AX248" i="5" s="1"/>
  <c r="D247" i="5"/>
  <c r="AX247" i="5" s="1"/>
  <c r="D246" i="5"/>
  <c r="AX246" i="5" s="1"/>
  <c r="D245" i="5"/>
  <c r="AX245" i="5" s="1"/>
  <c r="D244" i="5"/>
  <c r="AX244" i="5" s="1"/>
  <c r="D243" i="5"/>
  <c r="AX243" i="5" s="1"/>
  <c r="D242" i="5"/>
  <c r="AX242" i="5" s="1"/>
  <c r="D241" i="5"/>
  <c r="AX241" i="5" s="1"/>
  <c r="D240" i="5"/>
  <c r="AX240" i="5" s="1"/>
  <c r="D239" i="5"/>
  <c r="AX239" i="5" s="1"/>
  <c r="D238" i="5"/>
  <c r="AX238" i="5" s="1"/>
  <c r="D237" i="5"/>
  <c r="AX237" i="5" s="1"/>
  <c r="D236" i="5"/>
  <c r="AX236" i="5" s="1"/>
  <c r="D235" i="5"/>
  <c r="AX235" i="5" s="1"/>
  <c r="D234" i="5"/>
  <c r="AX234" i="5" s="1"/>
  <c r="D233" i="5"/>
  <c r="AX233" i="5" s="1"/>
  <c r="D232" i="5"/>
  <c r="AX232" i="5" s="1"/>
  <c r="D231" i="5"/>
  <c r="AX231" i="5" s="1"/>
  <c r="D230" i="5"/>
  <c r="AX230" i="5" s="1"/>
  <c r="D229" i="5"/>
  <c r="AX229" i="5" s="1"/>
  <c r="D228" i="5"/>
  <c r="AX228" i="5" s="1"/>
  <c r="D227" i="5"/>
  <c r="AX227" i="5" s="1"/>
  <c r="D226" i="5"/>
  <c r="AX226" i="5" s="1"/>
  <c r="D225" i="5"/>
  <c r="AX225" i="5" s="1"/>
  <c r="D224" i="5"/>
  <c r="AX224" i="5" s="1"/>
  <c r="D223" i="5"/>
  <c r="AX223" i="5" s="1"/>
  <c r="D222" i="5"/>
  <c r="AX222" i="5" s="1"/>
  <c r="D221" i="5"/>
  <c r="AX221" i="5" s="1"/>
  <c r="D220" i="5"/>
  <c r="AX220" i="5" s="1"/>
  <c r="D219" i="5"/>
  <c r="AX219" i="5" s="1"/>
  <c r="D218" i="5"/>
  <c r="AX218" i="5" s="1"/>
  <c r="D217" i="5"/>
  <c r="AX217" i="5" s="1"/>
  <c r="D216" i="5"/>
  <c r="AX216" i="5" s="1"/>
  <c r="D215" i="5"/>
  <c r="AX215" i="5" s="1"/>
  <c r="D214" i="5"/>
  <c r="AX214" i="5" s="1"/>
  <c r="D213" i="5"/>
  <c r="AX213" i="5" s="1"/>
  <c r="D212" i="5"/>
  <c r="AX212" i="5" s="1"/>
  <c r="D211" i="5"/>
  <c r="AX211" i="5" s="1"/>
  <c r="D210" i="5"/>
  <c r="AX210" i="5" s="1"/>
  <c r="D209" i="5"/>
  <c r="AX209" i="5" s="1"/>
  <c r="D208" i="5"/>
  <c r="AX208" i="5" s="1"/>
  <c r="D207" i="5"/>
  <c r="AX207" i="5" s="1"/>
  <c r="D206" i="5"/>
  <c r="AX206" i="5" s="1"/>
  <c r="D205" i="5"/>
  <c r="AX205" i="5" s="1"/>
  <c r="D204" i="5"/>
  <c r="AX204" i="5" s="1"/>
  <c r="D203" i="5"/>
  <c r="AX203" i="5" s="1"/>
  <c r="D202" i="5"/>
  <c r="AX202" i="5" s="1"/>
  <c r="D201" i="5"/>
  <c r="AX201" i="5" s="1"/>
  <c r="D200" i="5"/>
  <c r="AX200" i="5" s="1"/>
  <c r="D199" i="5"/>
  <c r="AX199" i="5" s="1"/>
  <c r="D198" i="5"/>
  <c r="AX198" i="5" s="1"/>
  <c r="D197" i="5"/>
  <c r="AX197" i="5" s="1"/>
  <c r="D196" i="5"/>
  <c r="AX196" i="5" s="1"/>
  <c r="D195" i="5"/>
  <c r="AX195" i="5" s="1"/>
  <c r="D194" i="5"/>
  <c r="AX194" i="5" s="1"/>
  <c r="D193" i="5"/>
  <c r="AX193" i="5" s="1"/>
  <c r="D192" i="5"/>
  <c r="AX192" i="5" s="1"/>
  <c r="D191" i="5"/>
  <c r="AX191" i="5" s="1"/>
  <c r="D190" i="5"/>
  <c r="AX190" i="5" s="1"/>
  <c r="D189" i="5"/>
  <c r="AX189" i="5" s="1"/>
  <c r="D188" i="5"/>
  <c r="AX188" i="5" s="1"/>
  <c r="D187" i="5"/>
  <c r="AX187" i="5" s="1"/>
  <c r="D186" i="5"/>
  <c r="AX186" i="5" s="1"/>
  <c r="D185" i="5"/>
  <c r="AX185" i="5" s="1"/>
  <c r="D184" i="5"/>
  <c r="AX184" i="5" s="1"/>
  <c r="D183" i="5"/>
  <c r="AX183" i="5" s="1"/>
  <c r="D182" i="5"/>
  <c r="AX182" i="5" s="1"/>
  <c r="D181" i="5"/>
  <c r="AX181" i="5" s="1"/>
  <c r="D180" i="5"/>
  <c r="AX180" i="5" s="1"/>
  <c r="AX179" i="5"/>
  <c r="AX178" i="5"/>
  <c r="AX177" i="5"/>
  <c r="AX176" i="5"/>
  <c r="AX175" i="5"/>
  <c r="AI3054" i="5"/>
  <c r="AH3054" i="5"/>
  <c r="AG3054" i="5"/>
  <c r="AI3053" i="5"/>
  <c r="AH3053" i="5"/>
  <c r="AG3053" i="5"/>
  <c r="AI3052" i="5"/>
  <c r="AH3052" i="5"/>
  <c r="AG3052" i="5"/>
  <c r="AI3051" i="5"/>
  <c r="AH3051" i="5"/>
  <c r="AG3051" i="5"/>
  <c r="AJ3051" i="5" s="1"/>
  <c r="AI3050" i="5"/>
  <c r="AH3050" i="5"/>
  <c r="AG3050" i="5"/>
  <c r="AI3049" i="5"/>
  <c r="AH3049" i="5"/>
  <c r="AG3049" i="5"/>
  <c r="AI3048" i="5"/>
  <c r="AH3048" i="5"/>
  <c r="AG3048" i="5"/>
  <c r="AI3047" i="5"/>
  <c r="AH3047" i="5"/>
  <c r="AG3047" i="5"/>
  <c r="AJ3047" i="5" s="1"/>
  <c r="AI3046" i="5"/>
  <c r="AH3046" i="5"/>
  <c r="AG3046" i="5"/>
  <c r="AI3045" i="5"/>
  <c r="AH3045" i="5"/>
  <c r="AG3045" i="5"/>
  <c r="AI3044" i="5"/>
  <c r="AH3044" i="5"/>
  <c r="AG3044" i="5"/>
  <c r="AI3043" i="5"/>
  <c r="AH3043" i="5"/>
  <c r="AG3043" i="5"/>
  <c r="AJ3043" i="5" s="1"/>
  <c r="AI3042" i="5"/>
  <c r="AH3042" i="5"/>
  <c r="AG3042" i="5"/>
  <c r="AI3041" i="5"/>
  <c r="AH3041" i="5"/>
  <c r="AG3041" i="5"/>
  <c r="AI3040" i="5"/>
  <c r="AH3040" i="5"/>
  <c r="AG3040" i="5"/>
  <c r="AI3039" i="5"/>
  <c r="AH3039" i="5"/>
  <c r="AG3039" i="5"/>
  <c r="AI3038" i="5"/>
  <c r="AH3038" i="5"/>
  <c r="AG3038" i="5"/>
  <c r="AI2728" i="5"/>
  <c r="AH2728" i="5"/>
  <c r="AG2728" i="5"/>
  <c r="AI2727" i="5"/>
  <c r="AH2727" i="5"/>
  <c r="AG2727" i="5"/>
  <c r="AI2726" i="5"/>
  <c r="AH2726" i="5"/>
  <c r="AG2726" i="5"/>
  <c r="AI2725" i="5"/>
  <c r="AH2725" i="5"/>
  <c r="AG2725" i="5"/>
  <c r="AI2724" i="5"/>
  <c r="AH2724" i="5"/>
  <c r="AG2724" i="5"/>
  <c r="AI2723" i="5"/>
  <c r="AH2723" i="5"/>
  <c r="AG2723" i="5"/>
  <c r="AI2722" i="5"/>
  <c r="AH2722" i="5"/>
  <c r="AG2722" i="5"/>
  <c r="AI2721" i="5"/>
  <c r="AH2721" i="5"/>
  <c r="AG2721" i="5"/>
  <c r="AI2720" i="5"/>
  <c r="AH2720" i="5"/>
  <c r="AG2720" i="5"/>
  <c r="AI2719" i="5"/>
  <c r="AH2719" i="5"/>
  <c r="AG2719" i="5"/>
  <c r="AI2718" i="5"/>
  <c r="AH2718" i="5"/>
  <c r="AG2718" i="5"/>
  <c r="AI2717" i="5"/>
  <c r="AH2717" i="5"/>
  <c r="AG2717" i="5"/>
  <c r="AI2716" i="5"/>
  <c r="AH2716" i="5"/>
  <c r="AG2716" i="5"/>
  <c r="AI2715" i="5"/>
  <c r="AH2715" i="5"/>
  <c r="AG2715" i="5"/>
  <c r="AI2714" i="5"/>
  <c r="AH2714" i="5"/>
  <c r="AG2714" i="5"/>
  <c r="AI2713" i="5"/>
  <c r="AH2713" i="5"/>
  <c r="AG2713" i="5"/>
  <c r="AI2712" i="5"/>
  <c r="AH2712" i="5"/>
  <c r="AG2712" i="5"/>
  <c r="AI2711" i="5"/>
  <c r="AH2711" i="5"/>
  <c r="AG2711" i="5"/>
  <c r="AI2710" i="5"/>
  <c r="AH2710" i="5"/>
  <c r="AG2710" i="5"/>
  <c r="AI2709" i="5"/>
  <c r="AH2709" i="5"/>
  <c r="AG2709" i="5"/>
  <c r="AI2708" i="5"/>
  <c r="AH2708" i="5"/>
  <c r="AG2708" i="5"/>
  <c r="AI2707" i="5"/>
  <c r="AH2707" i="5"/>
  <c r="AG2707" i="5"/>
  <c r="AI2706" i="5"/>
  <c r="AH2706" i="5"/>
  <c r="AG2706" i="5"/>
  <c r="AI2705" i="5"/>
  <c r="AH2705" i="5"/>
  <c r="AG2705" i="5"/>
  <c r="AI2704" i="5"/>
  <c r="AH2704" i="5"/>
  <c r="AG2704" i="5"/>
  <c r="AI2703" i="5"/>
  <c r="AH2703" i="5"/>
  <c r="AG2703" i="5"/>
  <c r="AI2702" i="5"/>
  <c r="AH2702" i="5"/>
  <c r="AG2702" i="5"/>
  <c r="AI2701" i="5"/>
  <c r="AH2701" i="5"/>
  <c r="AG2701" i="5"/>
  <c r="AI2700" i="5"/>
  <c r="AH2700" i="5"/>
  <c r="AG2700" i="5"/>
  <c r="AI2699" i="5"/>
  <c r="AH2699" i="5"/>
  <c r="AG2699" i="5"/>
  <c r="AI2698" i="5"/>
  <c r="AH2698" i="5"/>
  <c r="AG2698" i="5"/>
  <c r="AI2697" i="5"/>
  <c r="AH2697" i="5"/>
  <c r="AG2697" i="5"/>
  <c r="AI2696" i="5"/>
  <c r="AH2696" i="5"/>
  <c r="AG2696" i="5"/>
  <c r="AI2695" i="5"/>
  <c r="AH2695" i="5"/>
  <c r="AG2695" i="5"/>
  <c r="AI2694" i="5"/>
  <c r="AH2694" i="5"/>
  <c r="AG2694" i="5"/>
  <c r="AI2693" i="5"/>
  <c r="AH2693" i="5"/>
  <c r="AG2693" i="5"/>
  <c r="AI2692" i="5"/>
  <c r="AH2692" i="5"/>
  <c r="AG2692" i="5"/>
  <c r="AI2691" i="5"/>
  <c r="AH2691" i="5"/>
  <c r="AG2691" i="5"/>
  <c r="AI2690" i="5"/>
  <c r="AH2690" i="5"/>
  <c r="AG2690" i="5"/>
  <c r="AI2689" i="5"/>
  <c r="AH2689" i="5"/>
  <c r="AG2689" i="5"/>
  <c r="AI2688" i="5"/>
  <c r="AH2688" i="5"/>
  <c r="AG2688" i="5"/>
  <c r="AI2687" i="5"/>
  <c r="AH2687" i="5"/>
  <c r="AG2687" i="5"/>
  <c r="AI2686" i="5"/>
  <c r="AH2686" i="5"/>
  <c r="AG2686" i="5"/>
  <c r="AI2685" i="5"/>
  <c r="AH2685" i="5"/>
  <c r="AG2685" i="5"/>
  <c r="AI2684" i="5"/>
  <c r="AH2684" i="5"/>
  <c r="AG2684" i="5"/>
  <c r="AI2683" i="5"/>
  <c r="AH2683" i="5"/>
  <c r="AG2683" i="5"/>
  <c r="AI2682" i="5"/>
  <c r="AH2682" i="5"/>
  <c r="AG2682" i="5"/>
  <c r="AI2681" i="5"/>
  <c r="AH2681" i="5"/>
  <c r="AG2681" i="5"/>
  <c r="AI2680" i="5"/>
  <c r="AH2680" i="5"/>
  <c r="AG2680" i="5"/>
  <c r="AI2679" i="5"/>
  <c r="AH2679" i="5"/>
  <c r="AG2679" i="5"/>
  <c r="AI2678" i="5"/>
  <c r="AH2678" i="5"/>
  <c r="AG2678" i="5"/>
  <c r="AI2677" i="5"/>
  <c r="AH2677" i="5"/>
  <c r="AG2677" i="5"/>
  <c r="AI2676" i="5"/>
  <c r="AH2676" i="5"/>
  <c r="AG2676" i="5"/>
  <c r="AI2675" i="5"/>
  <c r="AH2675" i="5"/>
  <c r="AG2675" i="5"/>
  <c r="AI2674" i="5"/>
  <c r="AH2674" i="5"/>
  <c r="AG2674" i="5"/>
  <c r="AI2673" i="5"/>
  <c r="AH2673" i="5"/>
  <c r="AG2673" i="5"/>
  <c r="AI2672" i="5"/>
  <c r="AH2672" i="5"/>
  <c r="AG2672" i="5"/>
  <c r="AI2671" i="5"/>
  <c r="AH2671" i="5"/>
  <c r="AG2671" i="5"/>
  <c r="AI2670" i="5"/>
  <c r="AH2670" i="5"/>
  <c r="AG2670" i="5"/>
  <c r="AI2669" i="5"/>
  <c r="AH2669" i="5"/>
  <c r="AG2669" i="5"/>
  <c r="AI2668" i="5"/>
  <c r="AH2668" i="5"/>
  <c r="AG2668" i="5"/>
  <c r="AI2667" i="5"/>
  <c r="AH2667" i="5"/>
  <c r="AG2667" i="5"/>
  <c r="AI2666" i="5"/>
  <c r="AH2666" i="5"/>
  <c r="AG2666" i="5"/>
  <c r="AI2665" i="5"/>
  <c r="AH2665" i="5"/>
  <c r="AG2665" i="5"/>
  <c r="AI2664" i="5"/>
  <c r="AH2664" i="5"/>
  <c r="AG2664" i="5"/>
  <c r="AI2663" i="5"/>
  <c r="AH2663" i="5"/>
  <c r="AG2663" i="5"/>
  <c r="AI2662" i="5"/>
  <c r="AH2662" i="5"/>
  <c r="AG2662" i="5"/>
  <c r="AI2661" i="5"/>
  <c r="AH2661" i="5"/>
  <c r="AG2661" i="5"/>
  <c r="AI2660" i="5"/>
  <c r="AH2660" i="5"/>
  <c r="AG2660" i="5"/>
  <c r="AI2659" i="5"/>
  <c r="AH2659" i="5"/>
  <c r="AG2659" i="5"/>
  <c r="AI2658" i="5"/>
  <c r="AH2658" i="5"/>
  <c r="AG2658" i="5"/>
  <c r="AI2657" i="5"/>
  <c r="AH2657" i="5"/>
  <c r="AG2657" i="5"/>
  <c r="AI2656" i="5"/>
  <c r="AH2656" i="5"/>
  <c r="AG2656" i="5"/>
  <c r="AI2655" i="5"/>
  <c r="AH2655" i="5"/>
  <c r="AG2655" i="5"/>
  <c r="AI2654" i="5"/>
  <c r="AH2654" i="5"/>
  <c r="AG2654" i="5"/>
  <c r="AI2653" i="5"/>
  <c r="AH2653" i="5"/>
  <c r="AG2653" i="5"/>
  <c r="AI2652" i="5"/>
  <c r="AH2652" i="5"/>
  <c r="AG2652" i="5"/>
  <c r="AI2651" i="5"/>
  <c r="AH2651" i="5"/>
  <c r="AG2651" i="5"/>
  <c r="AI2650" i="5"/>
  <c r="AH2650" i="5"/>
  <c r="AG2650" i="5"/>
  <c r="AI2649" i="5"/>
  <c r="AH2649" i="5"/>
  <c r="AG2649" i="5"/>
  <c r="AI2648" i="5"/>
  <c r="AH2648" i="5"/>
  <c r="AG2648" i="5"/>
  <c r="AI2647" i="5"/>
  <c r="AH2647" i="5"/>
  <c r="AG2647" i="5"/>
  <c r="AI2646" i="5"/>
  <c r="AH2646" i="5"/>
  <c r="AG2646" i="5"/>
  <c r="AI2645" i="5"/>
  <c r="AH2645" i="5"/>
  <c r="AG2645" i="5"/>
  <c r="AI2644" i="5"/>
  <c r="AH2644" i="5"/>
  <c r="AG2644" i="5"/>
  <c r="AI2643" i="5"/>
  <c r="AH2643" i="5"/>
  <c r="AG2643" i="5"/>
  <c r="AI2642" i="5"/>
  <c r="AH2642" i="5"/>
  <c r="AG2642" i="5"/>
  <c r="AI2641" i="5"/>
  <c r="AH2641" i="5"/>
  <c r="AG2641" i="5"/>
  <c r="AI2640" i="5"/>
  <c r="AH2640" i="5"/>
  <c r="AG2640" i="5"/>
  <c r="AI2639" i="5"/>
  <c r="AH2639" i="5"/>
  <c r="AG2639" i="5"/>
  <c r="AI2638" i="5"/>
  <c r="AH2638" i="5"/>
  <c r="AG2638" i="5"/>
  <c r="AI2637" i="5"/>
  <c r="AH2637" i="5"/>
  <c r="AG2637" i="5"/>
  <c r="AI2636" i="5"/>
  <c r="AH2636" i="5"/>
  <c r="AG2636" i="5"/>
  <c r="AI2635" i="5"/>
  <c r="AH2635" i="5"/>
  <c r="AG2635" i="5"/>
  <c r="AI2634" i="5"/>
  <c r="AH2634" i="5"/>
  <c r="AG2634" i="5"/>
  <c r="AI2633" i="5"/>
  <c r="AH2633" i="5"/>
  <c r="AG2633" i="5"/>
  <c r="AI2632" i="5"/>
  <c r="AH2632" i="5"/>
  <c r="AG2632" i="5"/>
  <c r="AI2631" i="5"/>
  <c r="AH2631" i="5"/>
  <c r="AG2631" i="5"/>
  <c r="AI2630" i="5"/>
  <c r="AH2630" i="5"/>
  <c r="AG2630" i="5"/>
  <c r="AI2629" i="5"/>
  <c r="AH2629" i="5"/>
  <c r="AG2629" i="5"/>
  <c r="AI2628" i="5"/>
  <c r="AH2628" i="5"/>
  <c r="AG2628" i="5"/>
  <c r="AI2627" i="5"/>
  <c r="AH2627" i="5"/>
  <c r="AG2627" i="5"/>
  <c r="AI2626" i="5"/>
  <c r="AH2626" i="5"/>
  <c r="AG2626" i="5"/>
  <c r="AI2625" i="5"/>
  <c r="AH2625" i="5"/>
  <c r="AG2625" i="5"/>
  <c r="AI2624" i="5"/>
  <c r="AH2624" i="5"/>
  <c r="AG2624" i="5"/>
  <c r="AI2623" i="5"/>
  <c r="AH2623" i="5"/>
  <c r="AG2623" i="5"/>
  <c r="AI2622" i="5"/>
  <c r="AH2622" i="5"/>
  <c r="AG2622" i="5"/>
  <c r="AI2621" i="5"/>
  <c r="AH2621" i="5"/>
  <c r="AG2621" i="5"/>
  <c r="AI2620" i="5"/>
  <c r="AH2620" i="5"/>
  <c r="AG2620" i="5"/>
  <c r="AI2619" i="5"/>
  <c r="AH2619" i="5"/>
  <c r="AG2619" i="5"/>
  <c r="AI2618" i="5"/>
  <c r="AH2618" i="5"/>
  <c r="AG2618" i="5"/>
  <c r="AI2617" i="5"/>
  <c r="AH2617" i="5"/>
  <c r="AG2617" i="5"/>
  <c r="AI2616" i="5"/>
  <c r="AH2616" i="5"/>
  <c r="AG2616" i="5"/>
  <c r="AI2615" i="5"/>
  <c r="AH2615" i="5"/>
  <c r="AG2615" i="5"/>
  <c r="AI2614" i="5"/>
  <c r="AH2614" i="5"/>
  <c r="AG2614" i="5"/>
  <c r="AI2613" i="5"/>
  <c r="AH2613" i="5"/>
  <c r="AG2613" i="5"/>
  <c r="AI2612" i="5"/>
  <c r="AH2612" i="5"/>
  <c r="AG2612" i="5"/>
  <c r="AI2611" i="5"/>
  <c r="AH2611" i="5"/>
  <c r="AG2611" i="5"/>
  <c r="AI2610" i="5"/>
  <c r="AH2610" i="5"/>
  <c r="AG2610" i="5"/>
  <c r="AI2576" i="5"/>
  <c r="AG2576" i="5"/>
  <c r="AI2575" i="5"/>
  <c r="AG2575" i="5"/>
  <c r="AI2574" i="5"/>
  <c r="AG2574" i="5"/>
  <c r="AI2573" i="5"/>
  <c r="AG2573" i="5"/>
  <c r="AI2572" i="5"/>
  <c r="AG2572" i="5"/>
  <c r="AI2571" i="5"/>
  <c r="AG2571" i="5"/>
  <c r="AI2570" i="5"/>
  <c r="AG2570" i="5"/>
  <c r="AI2569" i="5"/>
  <c r="AG2569" i="5"/>
  <c r="AI2568" i="5"/>
  <c r="AG2568" i="5"/>
  <c r="AI2567" i="5"/>
  <c r="AG2567" i="5"/>
  <c r="AI2566" i="5"/>
  <c r="AG2566" i="5"/>
  <c r="AI2565" i="5"/>
  <c r="AG2565" i="5"/>
  <c r="AI2564" i="5"/>
  <c r="AG2564" i="5"/>
  <c r="AI2563" i="5"/>
  <c r="AG2563" i="5"/>
  <c r="AI2562" i="5"/>
  <c r="AG2562" i="5"/>
  <c r="AI2561" i="5"/>
  <c r="AG2561" i="5"/>
  <c r="AI2560" i="5"/>
  <c r="AG2560" i="5"/>
  <c r="AI2559" i="5"/>
  <c r="AG2559" i="5"/>
  <c r="AI2558" i="5"/>
  <c r="AG2558" i="5"/>
  <c r="AI2557" i="5"/>
  <c r="AG2557" i="5"/>
  <c r="AI2556" i="5"/>
  <c r="AG2556" i="5"/>
  <c r="AI2555" i="5"/>
  <c r="AG2555" i="5"/>
  <c r="AI2554" i="5"/>
  <c r="AG2554" i="5"/>
  <c r="AI2553" i="5"/>
  <c r="AG2553" i="5"/>
  <c r="AI2552" i="5"/>
  <c r="AG2552" i="5"/>
  <c r="AI2551" i="5"/>
  <c r="AG2551" i="5"/>
  <c r="AI2550" i="5"/>
  <c r="AG2550" i="5"/>
  <c r="AI2549" i="5"/>
  <c r="AG2549" i="5"/>
  <c r="AI2548" i="5"/>
  <c r="AG2548" i="5"/>
  <c r="AI2547" i="5"/>
  <c r="AG2547" i="5"/>
  <c r="AI2546" i="5"/>
  <c r="AG2546" i="5"/>
  <c r="AI2545" i="5"/>
  <c r="AG2545" i="5"/>
  <c r="AI2544" i="5"/>
  <c r="AG2544" i="5"/>
  <c r="AI2543" i="5"/>
  <c r="AG2543" i="5"/>
  <c r="AI2542" i="5"/>
  <c r="AG2542" i="5"/>
  <c r="AI2541" i="5"/>
  <c r="AG2541" i="5"/>
  <c r="AI2540" i="5"/>
  <c r="AG2540" i="5"/>
  <c r="AI2539" i="5"/>
  <c r="AG2539" i="5"/>
  <c r="AI2538" i="5"/>
  <c r="AG2538" i="5"/>
  <c r="AI2537" i="5"/>
  <c r="AG2537" i="5"/>
  <c r="AI2536" i="5"/>
  <c r="AG2536" i="5"/>
  <c r="AI2535" i="5"/>
  <c r="AG2535" i="5"/>
  <c r="AI2534" i="5"/>
  <c r="AG2534" i="5"/>
  <c r="AI2533" i="5"/>
  <c r="AG2533" i="5"/>
  <c r="AI2532" i="5"/>
  <c r="AG2532" i="5"/>
  <c r="AI2531" i="5"/>
  <c r="AG2531" i="5"/>
  <c r="AI2530" i="5"/>
  <c r="AG2530" i="5"/>
  <c r="AI2529" i="5"/>
  <c r="AG2529" i="5"/>
  <c r="AI2528" i="5"/>
  <c r="AG2528" i="5"/>
  <c r="AI2527" i="5"/>
  <c r="AG2527" i="5"/>
  <c r="AI2526" i="5"/>
  <c r="AG2526" i="5"/>
  <c r="AI2525" i="5"/>
  <c r="AG2525" i="5"/>
  <c r="AI2524" i="5"/>
  <c r="AG2524" i="5"/>
  <c r="AI2523" i="5"/>
  <c r="AG2523" i="5"/>
  <c r="AI2522" i="5"/>
  <c r="AG2522" i="5"/>
  <c r="AI2521" i="5"/>
  <c r="AG2521" i="5"/>
  <c r="AI2520" i="5"/>
  <c r="AG2520" i="5"/>
  <c r="AI2519" i="5"/>
  <c r="AG2519" i="5"/>
  <c r="AI2518" i="5"/>
  <c r="AG2518" i="5"/>
  <c r="AI2517" i="5"/>
  <c r="AG2517" i="5"/>
  <c r="AI2516" i="5"/>
  <c r="AG2516" i="5"/>
  <c r="AI2515" i="5"/>
  <c r="AG2515" i="5"/>
  <c r="AI2514" i="5"/>
  <c r="AG2514" i="5"/>
  <c r="AI2513" i="5"/>
  <c r="AG2513" i="5"/>
  <c r="AI2512" i="5"/>
  <c r="AG2512" i="5"/>
  <c r="AI2511" i="5"/>
  <c r="AG2511" i="5"/>
  <c r="AI2510" i="5"/>
  <c r="AG2510" i="5"/>
  <c r="AI2509" i="5"/>
  <c r="AG2509" i="5"/>
  <c r="AI2508" i="5"/>
  <c r="AG2508" i="5"/>
  <c r="AI2507" i="5"/>
  <c r="AG2507" i="5"/>
  <c r="AI2506" i="5"/>
  <c r="AG2506" i="5"/>
  <c r="AI2505" i="5"/>
  <c r="AG2505" i="5"/>
  <c r="AI2504" i="5"/>
  <c r="AG2504" i="5"/>
  <c r="AI2503" i="5"/>
  <c r="AG2503" i="5"/>
  <c r="AI2502" i="5"/>
  <c r="AG2502" i="5"/>
  <c r="AI2501" i="5"/>
  <c r="AG2501" i="5"/>
  <c r="AI2500" i="5"/>
  <c r="AG2500" i="5"/>
  <c r="AI2499" i="5"/>
  <c r="AG2499" i="5"/>
  <c r="AI2498" i="5"/>
  <c r="AG2498" i="5"/>
  <c r="AI2497" i="5"/>
  <c r="AG2497" i="5"/>
  <c r="AI2496" i="5"/>
  <c r="AG2496" i="5"/>
  <c r="AI2495" i="5"/>
  <c r="AG2495" i="5"/>
  <c r="AI2494" i="5"/>
  <c r="AG2494" i="5"/>
  <c r="AI2493" i="5"/>
  <c r="AG2493" i="5"/>
  <c r="AI2492" i="5"/>
  <c r="AG2492" i="5"/>
  <c r="AI2491" i="5"/>
  <c r="AG2491" i="5"/>
  <c r="AI2490" i="5"/>
  <c r="AG2490" i="5"/>
  <c r="AI2489" i="5"/>
  <c r="AG2489" i="5"/>
  <c r="AI2488" i="5"/>
  <c r="AG2488" i="5"/>
  <c r="AI2487" i="5"/>
  <c r="AG2487" i="5"/>
  <c r="AI2486" i="5"/>
  <c r="AG2486" i="5"/>
  <c r="AI2485" i="5"/>
  <c r="AG2485" i="5"/>
  <c r="AI2484" i="5"/>
  <c r="AG2484" i="5"/>
  <c r="AI2483" i="5"/>
  <c r="AG2483" i="5"/>
  <c r="AI2482" i="5"/>
  <c r="AG2482" i="5"/>
  <c r="AI2481" i="5"/>
  <c r="AG2481" i="5"/>
  <c r="AI2480" i="5"/>
  <c r="AG2480" i="5"/>
  <c r="AI2479" i="5"/>
  <c r="AG2479" i="5"/>
  <c r="AI2478" i="5"/>
  <c r="AG2478" i="5"/>
  <c r="AI2477" i="5"/>
  <c r="AG2477" i="5"/>
  <c r="AI2476" i="5"/>
  <c r="AG2476" i="5"/>
  <c r="AI2475" i="5"/>
  <c r="AG2475" i="5"/>
  <c r="AI2474" i="5"/>
  <c r="AG2474" i="5"/>
  <c r="AI2473" i="5"/>
  <c r="AG2473" i="5"/>
  <c r="AI2472" i="5"/>
  <c r="AG2472" i="5"/>
  <c r="AI2471" i="5"/>
  <c r="AG2471" i="5"/>
  <c r="AI2470" i="5"/>
  <c r="AG2470" i="5"/>
  <c r="AI2469" i="5"/>
  <c r="AG2469" i="5"/>
  <c r="AI2468" i="5"/>
  <c r="AG2468" i="5"/>
  <c r="AI2467" i="5"/>
  <c r="AG2467" i="5"/>
  <c r="AI2466" i="5"/>
  <c r="AG2466" i="5"/>
  <c r="AI2465" i="5"/>
  <c r="AG2465" i="5"/>
  <c r="AI2464" i="5"/>
  <c r="AG2464" i="5"/>
  <c r="AI2463" i="5"/>
  <c r="AG2463" i="5"/>
  <c r="AI2462" i="5"/>
  <c r="AG2462" i="5"/>
  <c r="AI2461" i="5"/>
  <c r="AG2461" i="5"/>
  <c r="AI2460" i="5"/>
  <c r="AG2460" i="5"/>
  <c r="AI2459" i="5"/>
  <c r="AG2459" i="5"/>
  <c r="AI2458" i="5"/>
  <c r="AG2458" i="5"/>
  <c r="AI2434" i="5"/>
  <c r="AH2434" i="5"/>
  <c r="AM2434" i="5"/>
  <c r="AI2433" i="5"/>
  <c r="AH2433" i="5"/>
  <c r="AI2432" i="5"/>
  <c r="AH2432" i="5"/>
  <c r="AM2432" i="5"/>
  <c r="AI2431" i="5"/>
  <c r="AH2431" i="5"/>
  <c r="AM2431" i="5"/>
  <c r="AI2430" i="5"/>
  <c r="AH2430" i="5"/>
  <c r="AM2430" i="5"/>
  <c r="AI2429" i="5"/>
  <c r="AH2429" i="5"/>
  <c r="AM2429" i="5"/>
  <c r="AI2428" i="5"/>
  <c r="AH2428" i="5"/>
  <c r="AM2428" i="5"/>
  <c r="AI2427" i="5"/>
  <c r="AH2427" i="5"/>
  <c r="AM2427" i="5"/>
  <c r="AI2426" i="5"/>
  <c r="AH2426" i="5"/>
  <c r="AM2426" i="5"/>
  <c r="AI2425" i="5"/>
  <c r="AH2425" i="5"/>
  <c r="AM2425" i="5"/>
  <c r="AI2424" i="5"/>
  <c r="AH2424" i="5"/>
  <c r="AM2424" i="5"/>
  <c r="AI2423" i="5"/>
  <c r="AH2423" i="5"/>
  <c r="AM2423" i="5"/>
  <c r="AI2422" i="5"/>
  <c r="AH2422" i="5"/>
  <c r="AM2422" i="5"/>
  <c r="AI2421" i="5"/>
  <c r="AH2421" i="5"/>
  <c r="AM2421" i="5"/>
  <c r="AI2420" i="5"/>
  <c r="AH2420" i="5"/>
  <c r="AM2420" i="5"/>
  <c r="AI2405" i="5"/>
  <c r="AH2405" i="5"/>
  <c r="AJ2405" i="5" s="1"/>
  <c r="AM2405" i="5"/>
  <c r="AI2404" i="5"/>
  <c r="AH2404" i="5"/>
  <c r="AM2404" i="5"/>
  <c r="AI2403" i="5"/>
  <c r="AH2403" i="5"/>
  <c r="AI2402" i="5"/>
  <c r="AH2402" i="5"/>
  <c r="AI2356" i="5"/>
  <c r="AH2356" i="5"/>
  <c r="AG2356" i="5"/>
  <c r="AI2355" i="5"/>
  <c r="AH2355" i="5"/>
  <c r="AG2355" i="5"/>
  <c r="AI2354" i="5"/>
  <c r="AH2354" i="5"/>
  <c r="AG2354" i="5"/>
  <c r="AI2353" i="5"/>
  <c r="AH2353" i="5"/>
  <c r="AG2353" i="5"/>
  <c r="AI2352" i="5"/>
  <c r="AH2352" i="5"/>
  <c r="AG2352" i="5"/>
  <c r="AI2351" i="5"/>
  <c r="AH2351" i="5"/>
  <c r="AG2351" i="5"/>
  <c r="AI2350" i="5"/>
  <c r="AH2350" i="5"/>
  <c r="AG2350" i="5"/>
  <c r="AI2349" i="5"/>
  <c r="AH2349" i="5"/>
  <c r="AG2349" i="5"/>
  <c r="AI2348" i="5"/>
  <c r="AH2348" i="5"/>
  <c r="AG2348" i="5"/>
  <c r="AI2347" i="5"/>
  <c r="AH2347" i="5"/>
  <c r="AG2347" i="5"/>
  <c r="AI2346" i="5"/>
  <c r="AH2346" i="5"/>
  <c r="AG2346" i="5"/>
  <c r="AI2345" i="5"/>
  <c r="AH2345" i="5"/>
  <c r="AG2345" i="5"/>
  <c r="AI2344" i="5"/>
  <c r="AH2344" i="5"/>
  <c r="AG2344" i="5"/>
  <c r="AI2343" i="5"/>
  <c r="AH2343" i="5"/>
  <c r="AG2343" i="5"/>
  <c r="AI2342" i="5"/>
  <c r="AH2342" i="5"/>
  <c r="AG2342" i="5"/>
  <c r="AI2341" i="5"/>
  <c r="AH2341" i="5"/>
  <c r="AG2341" i="5"/>
  <c r="AI2340" i="5"/>
  <c r="AH2340" i="5"/>
  <c r="AG2340" i="5"/>
  <c r="AI2339" i="5"/>
  <c r="AH2339" i="5"/>
  <c r="AG2339" i="5"/>
  <c r="AI2338" i="5"/>
  <c r="AH2338" i="5"/>
  <c r="AG2338" i="5"/>
  <c r="AI2337" i="5"/>
  <c r="AH2337" i="5"/>
  <c r="AG2337" i="5"/>
  <c r="AI2336" i="5"/>
  <c r="AH2336" i="5"/>
  <c r="AG2336" i="5"/>
  <c r="AI2335" i="5"/>
  <c r="AH2335" i="5"/>
  <c r="AG2335" i="5"/>
  <c r="AI2334" i="5"/>
  <c r="AH2334" i="5"/>
  <c r="AG2334" i="5"/>
  <c r="AI2333" i="5"/>
  <c r="AH2333" i="5"/>
  <c r="AG2333" i="5"/>
  <c r="AI2332" i="5"/>
  <c r="AH2332" i="5"/>
  <c r="AG2332" i="5"/>
  <c r="AI2331" i="5"/>
  <c r="AH2331" i="5"/>
  <c r="AG2331" i="5"/>
  <c r="AI2330" i="5"/>
  <c r="AH2330" i="5"/>
  <c r="AG2330" i="5"/>
  <c r="AI2329" i="5"/>
  <c r="AH2329" i="5"/>
  <c r="AG2329" i="5"/>
  <c r="AI2328" i="5"/>
  <c r="AH2328" i="5"/>
  <c r="AG2328" i="5"/>
  <c r="AI2327" i="5"/>
  <c r="AH2327" i="5"/>
  <c r="AG2327" i="5"/>
  <c r="AI2326" i="5"/>
  <c r="AH2326" i="5"/>
  <c r="AG2326" i="5"/>
  <c r="AI2325" i="5"/>
  <c r="AH2325" i="5"/>
  <c r="AG2325" i="5"/>
  <c r="AI2324" i="5"/>
  <c r="AH2324" i="5"/>
  <c r="AG2324" i="5"/>
  <c r="AI2323" i="5"/>
  <c r="AH2323" i="5"/>
  <c r="AG2323" i="5"/>
  <c r="AI2322" i="5"/>
  <c r="AH2322" i="5"/>
  <c r="AG2322" i="5"/>
  <c r="AI2321" i="5"/>
  <c r="AH2321" i="5"/>
  <c r="AG2321" i="5"/>
  <c r="AI2320" i="5"/>
  <c r="AH2320" i="5"/>
  <c r="AG2320" i="5"/>
  <c r="AI2319" i="5"/>
  <c r="AH2319" i="5"/>
  <c r="AG2319" i="5"/>
  <c r="AI2318" i="5"/>
  <c r="AH2318" i="5"/>
  <c r="AG2318" i="5"/>
  <c r="AI2317" i="5"/>
  <c r="AH2317" i="5"/>
  <c r="AG2317" i="5"/>
  <c r="AI2316" i="5"/>
  <c r="AH2316" i="5"/>
  <c r="AG2316" i="5"/>
  <c r="AI2315" i="5"/>
  <c r="AH2315" i="5"/>
  <c r="AG2315" i="5"/>
  <c r="AI2314" i="5"/>
  <c r="AH2314" i="5"/>
  <c r="AG2314" i="5"/>
  <c r="AI2313" i="5"/>
  <c r="AH2313" i="5"/>
  <c r="AG2313" i="5"/>
  <c r="AI2312" i="5"/>
  <c r="AH2312" i="5"/>
  <c r="AG2312" i="5"/>
  <c r="AI2311" i="5"/>
  <c r="AH2311" i="5"/>
  <c r="AG2311" i="5"/>
  <c r="AI2310" i="5"/>
  <c r="AH2310" i="5"/>
  <c r="AG2310" i="5"/>
  <c r="AI2309" i="5"/>
  <c r="AH2309" i="5"/>
  <c r="AG2309" i="5"/>
  <c r="AI2308" i="5"/>
  <c r="AH2308" i="5"/>
  <c r="AG2308" i="5"/>
  <c r="AI2307" i="5"/>
  <c r="AH2307" i="5"/>
  <c r="AG2307" i="5"/>
  <c r="AI2306" i="5"/>
  <c r="AH2306" i="5"/>
  <c r="AG2306" i="5"/>
  <c r="AI2305" i="5"/>
  <c r="AH2305" i="5"/>
  <c r="AG2305" i="5"/>
  <c r="AI2304" i="5"/>
  <c r="AH2304" i="5"/>
  <c r="AG2304" i="5"/>
  <c r="AI2303" i="5"/>
  <c r="AH2303" i="5"/>
  <c r="AG2303" i="5"/>
  <c r="AI2302" i="5"/>
  <c r="AH2302" i="5"/>
  <c r="AG2302" i="5"/>
  <c r="AI2301" i="5"/>
  <c r="AH2301" i="5"/>
  <c r="AG2301" i="5"/>
  <c r="AI2300" i="5"/>
  <c r="AH2300" i="5"/>
  <c r="AG2300" i="5"/>
  <c r="AI2299" i="5"/>
  <c r="AH2299" i="5"/>
  <c r="AG2299" i="5"/>
  <c r="AI2298" i="5"/>
  <c r="AH2298" i="5"/>
  <c r="AG2298" i="5"/>
  <c r="AI2297" i="5"/>
  <c r="AH2297" i="5"/>
  <c r="AG2297" i="5"/>
  <c r="AI2296" i="5"/>
  <c r="AH2296" i="5"/>
  <c r="AG2296" i="5"/>
  <c r="AI2295" i="5"/>
  <c r="AH2295" i="5"/>
  <c r="AG2295" i="5"/>
  <c r="AI2294" i="5"/>
  <c r="AH2294" i="5"/>
  <c r="AG2294" i="5"/>
  <c r="AI2293" i="5"/>
  <c r="AH2293" i="5"/>
  <c r="AG2293" i="5"/>
  <c r="AI2292" i="5"/>
  <c r="AH2292" i="5"/>
  <c r="AG2292" i="5"/>
  <c r="AI2291" i="5"/>
  <c r="AH2291" i="5"/>
  <c r="AG2291" i="5"/>
  <c r="AI2290" i="5"/>
  <c r="AH2290" i="5"/>
  <c r="AG2290" i="5"/>
  <c r="AI2289" i="5"/>
  <c r="AH2289" i="5"/>
  <c r="AG2289" i="5"/>
  <c r="AI2288" i="5"/>
  <c r="AH2288" i="5"/>
  <c r="AG2288" i="5"/>
  <c r="AI2287" i="5"/>
  <c r="AH2287" i="5"/>
  <c r="AG2287" i="5"/>
  <c r="AI2286" i="5"/>
  <c r="AH2286" i="5"/>
  <c r="AG2286" i="5"/>
  <c r="AI2285" i="5"/>
  <c r="AH2285" i="5"/>
  <c r="AG2285" i="5"/>
  <c r="AI2284" i="5"/>
  <c r="AH2284" i="5"/>
  <c r="AG2284" i="5"/>
  <c r="AI2283" i="5"/>
  <c r="AH2283" i="5"/>
  <c r="AG2283" i="5"/>
  <c r="AI2282" i="5"/>
  <c r="AH2282" i="5"/>
  <c r="AG2282" i="5"/>
  <c r="AI2281" i="5"/>
  <c r="AH2281" i="5"/>
  <c r="AG2281" i="5"/>
  <c r="AI2280" i="5"/>
  <c r="AH2280" i="5"/>
  <c r="AG2280" i="5"/>
  <c r="AI2279" i="5"/>
  <c r="AH2279" i="5"/>
  <c r="AG2279" i="5"/>
  <c r="AI2278" i="5"/>
  <c r="AH2278" i="5"/>
  <c r="AG2278" i="5"/>
  <c r="AI2277" i="5"/>
  <c r="AH2277" i="5"/>
  <c r="AG2277" i="5"/>
  <c r="AI2276" i="5"/>
  <c r="AH2276" i="5"/>
  <c r="AG2276" i="5"/>
  <c r="AI2275" i="5"/>
  <c r="AH2275" i="5"/>
  <c r="AG2275" i="5"/>
  <c r="AI2274" i="5"/>
  <c r="AH2274" i="5"/>
  <c r="AG2274" i="5"/>
  <c r="AI2273" i="5"/>
  <c r="AH2273" i="5"/>
  <c r="AG2273" i="5"/>
  <c r="AI2272" i="5"/>
  <c r="AH2272" i="5"/>
  <c r="AG2272" i="5"/>
  <c r="AI2271" i="5"/>
  <c r="AH2271" i="5"/>
  <c r="AG2271" i="5"/>
  <c r="AI2270" i="5"/>
  <c r="AH2270" i="5"/>
  <c r="AG2270" i="5"/>
  <c r="AI2269" i="5"/>
  <c r="AH2269" i="5"/>
  <c r="AG2269" i="5"/>
  <c r="AI2268" i="5"/>
  <c r="AH2268" i="5"/>
  <c r="AG2268" i="5"/>
  <c r="AI2267" i="5"/>
  <c r="AH2267" i="5"/>
  <c r="AG2267" i="5"/>
  <c r="AI2266" i="5"/>
  <c r="AH2266" i="5"/>
  <c r="AG2266" i="5"/>
  <c r="AI2265" i="5"/>
  <c r="AH2265" i="5"/>
  <c r="AG2265" i="5"/>
  <c r="AI2264" i="5"/>
  <c r="AH2264" i="5"/>
  <c r="AG2264" i="5"/>
  <c r="AI2263" i="5"/>
  <c r="AH2263" i="5"/>
  <c r="AG2263" i="5"/>
  <c r="AI2262" i="5"/>
  <c r="AH2262" i="5"/>
  <c r="AG2262" i="5"/>
  <c r="AI2261" i="5"/>
  <c r="AH2261" i="5"/>
  <c r="AG2261" i="5"/>
  <c r="AI2260" i="5"/>
  <c r="AH2260" i="5"/>
  <c r="AG2260" i="5"/>
  <c r="AI2259" i="5"/>
  <c r="AH2259" i="5"/>
  <c r="AG2259" i="5"/>
  <c r="AI2258" i="5"/>
  <c r="AH2258" i="5"/>
  <c r="AG2258" i="5"/>
  <c r="AI2257" i="5"/>
  <c r="AH2257" i="5"/>
  <c r="AG2257" i="5"/>
  <c r="AI2256" i="5"/>
  <c r="AH2256" i="5"/>
  <c r="AG2256" i="5"/>
  <c r="AI2255" i="5"/>
  <c r="AH2255" i="5"/>
  <c r="AG2255" i="5"/>
  <c r="AI2254" i="5"/>
  <c r="AH2254" i="5"/>
  <c r="AG2254" i="5"/>
  <c r="AI2253" i="5"/>
  <c r="AH2253" i="5"/>
  <c r="AG2253" i="5"/>
  <c r="AI2252" i="5"/>
  <c r="AH2252" i="5"/>
  <c r="AG2252" i="5"/>
  <c r="AI2251" i="5"/>
  <c r="AH2251" i="5"/>
  <c r="AG2251" i="5"/>
  <c r="AI2250" i="5"/>
  <c r="AH2250" i="5"/>
  <c r="AG2250" i="5"/>
  <c r="AI2249" i="5"/>
  <c r="AH2249" i="5"/>
  <c r="AG2249" i="5"/>
  <c r="AI2248" i="5"/>
  <c r="AH2248" i="5"/>
  <c r="AG2248" i="5"/>
  <c r="AI2247" i="5"/>
  <c r="AH2247" i="5"/>
  <c r="AG2247" i="5"/>
  <c r="AI2246" i="5"/>
  <c r="AH2246" i="5"/>
  <c r="AG2246" i="5"/>
  <c r="AI2245" i="5"/>
  <c r="AH2245" i="5"/>
  <c r="AG2245" i="5"/>
  <c r="AI2244" i="5"/>
  <c r="AH2244" i="5"/>
  <c r="AG2244" i="5"/>
  <c r="AI2243" i="5"/>
  <c r="AH2243" i="5"/>
  <c r="AG2243" i="5"/>
  <c r="AI2242" i="5"/>
  <c r="AH2242" i="5"/>
  <c r="AG2242" i="5"/>
  <c r="AI2241" i="5"/>
  <c r="AH2241" i="5"/>
  <c r="AG2241" i="5"/>
  <c r="AI2240" i="5"/>
  <c r="AH2240" i="5"/>
  <c r="AG2240" i="5"/>
  <c r="AI2239" i="5"/>
  <c r="AH2239" i="5"/>
  <c r="AG2239" i="5"/>
  <c r="AI2238" i="5"/>
  <c r="AH2238" i="5"/>
  <c r="AG2238" i="5"/>
  <c r="AI2217" i="5"/>
  <c r="AH2217" i="5"/>
  <c r="AG2217" i="5"/>
  <c r="AI2216" i="5"/>
  <c r="AH2216" i="5"/>
  <c r="AG2216" i="5"/>
  <c r="AI2215" i="5"/>
  <c r="AH2215" i="5"/>
  <c r="AG2215" i="5"/>
  <c r="AI2214" i="5"/>
  <c r="AH2214" i="5"/>
  <c r="AG2214" i="5"/>
  <c r="AI2213" i="5"/>
  <c r="AH2213" i="5"/>
  <c r="AG2213" i="5"/>
  <c r="AI2212" i="5"/>
  <c r="AH2212" i="5"/>
  <c r="AG2212" i="5"/>
  <c r="AI2211" i="5"/>
  <c r="AH2211" i="5"/>
  <c r="AG2211" i="5"/>
  <c r="AI2210" i="5"/>
  <c r="AH2210" i="5"/>
  <c r="AG2210" i="5"/>
  <c r="AI2209" i="5"/>
  <c r="AH2209" i="5"/>
  <c r="AG2209" i="5"/>
  <c r="AI2208" i="5"/>
  <c r="AH2208" i="5"/>
  <c r="AG2208" i="5"/>
  <c r="AI2207" i="5"/>
  <c r="AH2207" i="5"/>
  <c r="AG2207" i="5"/>
  <c r="AI2206" i="5"/>
  <c r="AH2206" i="5"/>
  <c r="AG2206" i="5"/>
  <c r="AI2205" i="5"/>
  <c r="AH2205" i="5"/>
  <c r="AG2205" i="5"/>
  <c r="AI2204" i="5"/>
  <c r="AH2204" i="5"/>
  <c r="AG2204" i="5"/>
  <c r="AI2203" i="5"/>
  <c r="AH2203" i="5"/>
  <c r="AG2203" i="5"/>
  <c r="AI2202" i="5"/>
  <c r="AH2202" i="5"/>
  <c r="AG2202" i="5"/>
  <c r="AI2201" i="5"/>
  <c r="AH2201" i="5"/>
  <c r="AG2201" i="5"/>
  <c r="AI2200" i="5"/>
  <c r="AH2200" i="5"/>
  <c r="AG2200" i="5"/>
  <c r="AI2199" i="5"/>
  <c r="AH2199" i="5"/>
  <c r="AG2199" i="5"/>
  <c r="AI2198" i="5"/>
  <c r="AH2198" i="5"/>
  <c r="AG2198" i="5"/>
  <c r="AI2197" i="5"/>
  <c r="AH2197" i="5"/>
  <c r="AG2197" i="5"/>
  <c r="AI2196" i="5"/>
  <c r="AH2196" i="5"/>
  <c r="AG2196" i="5"/>
  <c r="AI2195" i="5"/>
  <c r="AH2195" i="5"/>
  <c r="AG2195" i="5"/>
  <c r="AI2194" i="5"/>
  <c r="AH2194" i="5"/>
  <c r="AG2194" i="5"/>
  <c r="AI2193" i="5"/>
  <c r="AH2193" i="5"/>
  <c r="AG2193" i="5"/>
  <c r="AI2192" i="5"/>
  <c r="AH2192" i="5"/>
  <c r="AG2192" i="5"/>
  <c r="AI2191" i="5"/>
  <c r="AH2191" i="5"/>
  <c r="AG2191" i="5"/>
  <c r="AI2190" i="5"/>
  <c r="AH2190" i="5"/>
  <c r="AG2190" i="5"/>
  <c r="AI2189" i="5"/>
  <c r="AH2189" i="5"/>
  <c r="AG2189" i="5"/>
  <c r="AI2188" i="5"/>
  <c r="AH2188" i="5"/>
  <c r="AG2188" i="5"/>
  <c r="AI2187" i="5"/>
  <c r="AH2187" i="5"/>
  <c r="AG2187" i="5"/>
  <c r="AI2186" i="5"/>
  <c r="AH2186" i="5"/>
  <c r="AG2186" i="5"/>
  <c r="AI2185" i="5"/>
  <c r="AH2185" i="5"/>
  <c r="AG2185" i="5"/>
  <c r="AI2184" i="5"/>
  <c r="AH2184" i="5"/>
  <c r="AG2184" i="5"/>
  <c r="AI2183" i="5"/>
  <c r="AH2183" i="5"/>
  <c r="AG2183" i="5"/>
  <c r="AI2182" i="5"/>
  <c r="AH2182" i="5"/>
  <c r="AG2182" i="5"/>
  <c r="AI2181" i="5"/>
  <c r="AH2181" i="5"/>
  <c r="AG2181" i="5"/>
  <c r="AI2180" i="5"/>
  <c r="AH2180" i="5"/>
  <c r="AG2180" i="5"/>
  <c r="AI2179" i="5"/>
  <c r="AH2179" i="5"/>
  <c r="AG2179" i="5"/>
  <c r="AI2178" i="5"/>
  <c r="AH2178" i="5"/>
  <c r="AG2178" i="5"/>
  <c r="AI2177" i="5"/>
  <c r="AH2177" i="5"/>
  <c r="AG2177" i="5"/>
  <c r="AI2176" i="5"/>
  <c r="AH2176" i="5"/>
  <c r="AG2176" i="5"/>
  <c r="AI2175" i="5"/>
  <c r="AH2175" i="5"/>
  <c r="AG2175" i="5"/>
  <c r="AI2174" i="5"/>
  <c r="AH2174" i="5"/>
  <c r="AG2174" i="5"/>
  <c r="AI2173" i="5"/>
  <c r="AH2173" i="5"/>
  <c r="AG2173" i="5"/>
  <c r="AI2172" i="5"/>
  <c r="AH2172" i="5"/>
  <c r="AG2172" i="5"/>
  <c r="AI2171" i="5"/>
  <c r="AH2171" i="5"/>
  <c r="AG2171" i="5"/>
  <c r="AI2170" i="5"/>
  <c r="AH2170" i="5"/>
  <c r="AG2170" i="5"/>
  <c r="AI2169" i="5"/>
  <c r="AH2169" i="5"/>
  <c r="AG2169" i="5"/>
  <c r="AI2168" i="5"/>
  <c r="AH2168" i="5"/>
  <c r="AG2168" i="5"/>
  <c r="AI2167" i="5"/>
  <c r="AH2167" i="5"/>
  <c r="AG2167" i="5"/>
  <c r="AI2166" i="5"/>
  <c r="AH2166" i="5"/>
  <c r="AG2166" i="5"/>
  <c r="AI2165" i="5"/>
  <c r="AH2165" i="5"/>
  <c r="AG2165" i="5"/>
  <c r="AI2164" i="5"/>
  <c r="AH2164" i="5"/>
  <c r="AG2164" i="5"/>
  <c r="AI2163" i="5"/>
  <c r="AH2163" i="5"/>
  <c r="AG2163" i="5"/>
  <c r="AI2162" i="5"/>
  <c r="AH2162" i="5"/>
  <c r="AG2162" i="5"/>
  <c r="AI2161" i="5"/>
  <c r="AH2161" i="5"/>
  <c r="AG2161" i="5"/>
  <c r="AI2160" i="5"/>
  <c r="AH2160" i="5"/>
  <c r="AG2160" i="5"/>
  <c r="AI2159" i="5"/>
  <c r="AH2159" i="5"/>
  <c r="AG2159" i="5"/>
  <c r="AI2158" i="5"/>
  <c r="AH2158" i="5"/>
  <c r="AG2158" i="5"/>
  <c r="AI2157" i="5"/>
  <c r="AH2157" i="5"/>
  <c r="AG2157" i="5"/>
  <c r="AI2156" i="5"/>
  <c r="AH2156" i="5"/>
  <c r="AG2156" i="5"/>
  <c r="AI2155" i="5"/>
  <c r="AH2155" i="5"/>
  <c r="AG2155" i="5"/>
  <c r="AI2154" i="5"/>
  <c r="AH2154" i="5"/>
  <c r="AG2154" i="5"/>
  <c r="AI2153" i="5"/>
  <c r="AH2153" i="5"/>
  <c r="AG2153" i="5"/>
  <c r="AI2152" i="5"/>
  <c r="AH2152" i="5"/>
  <c r="AG2152" i="5"/>
  <c r="AI2151" i="5"/>
  <c r="AH2151" i="5"/>
  <c r="AG2151" i="5"/>
  <c r="AI2150" i="5"/>
  <c r="AH2150" i="5"/>
  <c r="AG2150" i="5"/>
  <c r="AI2149" i="5"/>
  <c r="AH2149" i="5"/>
  <c r="AG2149" i="5"/>
  <c r="AI2148" i="5"/>
  <c r="AH2148" i="5"/>
  <c r="AG2148" i="5"/>
  <c r="AI2147" i="5"/>
  <c r="AH2147" i="5"/>
  <c r="AG2147" i="5"/>
  <c r="AI2146" i="5"/>
  <c r="AH2146" i="5"/>
  <c r="AG2146" i="5"/>
  <c r="AI2145" i="5"/>
  <c r="AH2145" i="5"/>
  <c r="AG2145" i="5"/>
  <c r="AI2144" i="5"/>
  <c r="AH2144" i="5"/>
  <c r="AG2144" i="5"/>
  <c r="AI2143" i="5"/>
  <c r="AH2143" i="5"/>
  <c r="AG2143" i="5"/>
  <c r="AI2142" i="5"/>
  <c r="AH2142" i="5"/>
  <c r="AG2142" i="5"/>
  <c r="AI2141" i="5"/>
  <c r="AH2141" i="5"/>
  <c r="AG2141" i="5"/>
  <c r="AI2140" i="5"/>
  <c r="AH2140" i="5"/>
  <c r="AG2140" i="5"/>
  <c r="AI2139" i="5"/>
  <c r="AH2139" i="5"/>
  <c r="AG2139" i="5"/>
  <c r="AI2138" i="5"/>
  <c r="AH2138" i="5"/>
  <c r="AG2138" i="5"/>
  <c r="AI2137" i="5"/>
  <c r="AH2137" i="5"/>
  <c r="AG2137" i="5"/>
  <c r="AI2136" i="5"/>
  <c r="AH2136" i="5"/>
  <c r="AG2136" i="5"/>
  <c r="AI2135" i="5"/>
  <c r="AH2135" i="5"/>
  <c r="AG2135" i="5"/>
  <c r="AI2134" i="5"/>
  <c r="AH2134" i="5"/>
  <c r="AG2134" i="5"/>
  <c r="AI2133" i="5"/>
  <c r="AH2133" i="5"/>
  <c r="AG2133" i="5"/>
  <c r="AI2132" i="5"/>
  <c r="AH2132" i="5"/>
  <c r="AG2132" i="5"/>
  <c r="AI2131" i="5"/>
  <c r="AH2131" i="5"/>
  <c r="AG2131" i="5"/>
  <c r="AI2130" i="5"/>
  <c r="AH2130" i="5"/>
  <c r="AG2130" i="5"/>
  <c r="AI2129" i="5"/>
  <c r="AH2129" i="5"/>
  <c r="AG2129" i="5"/>
  <c r="AI2128" i="5"/>
  <c r="AH2128" i="5"/>
  <c r="AG2128" i="5"/>
  <c r="AI2127" i="5"/>
  <c r="AH2127" i="5"/>
  <c r="AG2127" i="5"/>
  <c r="AI2126" i="5"/>
  <c r="AH2126" i="5"/>
  <c r="AG2126" i="5"/>
  <c r="AI2125" i="5"/>
  <c r="AH2125" i="5"/>
  <c r="AG2125" i="5"/>
  <c r="AI2124" i="5"/>
  <c r="AH2124" i="5"/>
  <c r="AG2124" i="5"/>
  <c r="AI2123" i="5"/>
  <c r="AH2123" i="5"/>
  <c r="AG2123" i="5"/>
  <c r="AI2122" i="5"/>
  <c r="AH2122" i="5"/>
  <c r="AG2122" i="5"/>
  <c r="AI2121" i="5"/>
  <c r="AH2121" i="5"/>
  <c r="AG2121" i="5"/>
  <c r="AI2120" i="5"/>
  <c r="AH2120" i="5"/>
  <c r="AG2120" i="5"/>
  <c r="AI2119" i="5"/>
  <c r="AH2119" i="5"/>
  <c r="AG2119" i="5"/>
  <c r="AI2118" i="5"/>
  <c r="AH2118" i="5"/>
  <c r="AG2118" i="5"/>
  <c r="AI2117" i="5"/>
  <c r="AH2117" i="5"/>
  <c r="AG2117" i="5"/>
  <c r="AI2116" i="5"/>
  <c r="AH2116" i="5"/>
  <c r="AG2116" i="5"/>
  <c r="AI2115" i="5"/>
  <c r="AH2115" i="5"/>
  <c r="AG2115" i="5"/>
  <c r="AI2114" i="5"/>
  <c r="AH2114" i="5"/>
  <c r="AG2114" i="5"/>
  <c r="AI2113" i="5"/>
  <c r="AH2113" i="5"/>
  <c r="AG2113" i="5"/>
  <c r="AI2112" i="5"/>
  <c r="AH2112" i="5"/>
  <c r="AG2112" i="5"/>
  <c r="AI2111" i="5"/>
  <c r="AH2111" i="5"/>
  <c r="AG2111" i="5"/>
  <c r="AI2110" i="5"/>
  <c r="AH2110" i="5"/>
  <c r="AG2110" i="5"/>
  <c r="AI2109" i="5"/>
  <c r="AH2109" i="5"/>
  <c r="AG2109" i="5"/>
  <c r="AI2108" i="5"/>
  <c r="AH2108" i="5"/>
  <c r="AG2108" i="5"/>
  <c r="AI2107" i="5"/>
  <c r="AH2107" i="5"/>
  <c r="AG2107" i="5"/>
  <c r="AI2106" i="5"/>
  <c r="AH2106" i="5"/>
  <c r="AG2106" i="5"/>
  <c r="AI2105" i="5"/>
  <c r="AH2105" i="5"/>
  <c r="AG2105" i="5"/>
  <c r="AI2104" i="5"/>
  <c r="AH2104" i="5"/>
  <c r="AG2104" i="5"/>
  <c r="AI2103" i="5"/>
  <c r="AH2103" i="5"/>
  <c r="AG2103" i="5"/>
  <c r="AI2102" i="5"/>
  <c r="AH2102" i="5"/>
  <c r="AG2102" i="5"/>
  <c r="AI2101" i="5"/>
  <c r="AH2101" i="5"/>
  <c r="AG2101" i="5"/>
  <c r="AI2100" i="5"/>
  <c r="AH2100" i="5"/>
  <c r="AG2100" i="5"/>
  <c r="AI2099" i="5"/>
  <c r="AH2099" i="5"/>
  <c r="AG2099" i="5"/>
  <c r="AI2080" i="5"/>
  <c r="AH2080" i="5"/>
  <c r="AG2080" i="5"/>
  <c r="AI2079" i="5"/>
  <c r="AH2079" i="5"/>
  <c r="AG2079" i="5"/>
  <c r="AI2078" i="5"/>
  <c r="AH2078" i="5"/>
  <c r="AG2078" i="5"/>
  <c r="AI2077" i="5"/>
  <c r="AH2077" i="5"/>
  <c r="AG2077" i="5"/>
  <c r="AI2076" i="5"/>
  <c r="AH2076" i="5"/>
  <c r="AG2076" i="5"/>
  <c r="AI2075" i="5"/>
  <c r="AH2075" i="5"/>
  <c r="AG2075" i="5"/>
  <c r="AI2074" i="5"/>
  <c r="AH2074" i="5"/>
  <c r="AG2074" i="5"/>
  <c r="AI2073" i="5"/>
  <c r="AH2073" i="5"/>
  <c r="AG2073" i="5"/>
  <c r="AI2072" i="5"/>
  <c r="AH2072" i="5"/>
  <c r="AG2072" i="5"/>
  <c r="AI2071" i="5"/>
  <c r="AH2071" i="5"/>
  <c r="AG2071" i="5"/>
  <c r="AI2070" i="5"/>
  <c r="AH2070" i="5"/>
  <c r="AG2070" i="5"/>
  <c r="AI2069" i="5"/>
  <c r="AH2069" i="5"/>
  <c r="AG2069" i="5"/>
  <c r="AI2068" i="5"/>
  <c r="AH2068" i="5"/>
  <c r="AG2068" i="5"/>
  <c r="AI2067" i="5"/>
  <c r="AH2067" i="5"/>
  <c r="AG2067" i="5"/>
  <c r="AI2066" i="5"/>
  <c r="AH2066" i="5"/>
  <c r="AG2066" i="5"/>
  <c r="AI2065" i="5"/>
  <c r="AH2065" i="5"/>
  <c r="AG2065" i="5"/>
  <c r="AI2064" i="5"/>
  <c r="AH2064" i="5"/>
  <c r="AG2064" i="5"/>
  <c r="AI2063" i="5"/>
  <c r="AH2063" i="5"/>
  <c r="AG2063" i="5"/>
  <c r="AI2062" i="5"/>
  <c r="AH2062" i="5"/>
  <c r="AG2062" i="5"/>
  <c r="AI2061" i="5"/>
  <c r="AH2061" i="5"/>
  <c r="AG2061" i="5"/>
  <c r="AI2060" i="5"/>
  <c r="AH2060" i="5"/>
  <c r="AG2060" i="5"/>
  <c r="AI2059" i="5"/>
  <c r="AH2059" i="5"/>
  <c r="AG2059" i="5"/>
  <c r="AI2058" i="5"/>
  <c r="AH2058" i="5"/>
  <c r="AG2058" i="5"/>
  <c r="AI2057" i="5"/>
  <c r="AH2057" i="5"/>
  <c r="AG2057" i="5"/>
  <c r="AI2056" i="5"/>
  <c r="AH2056" i="5"/>
  <c r="AG2056" i="5"/>
  <c r="AI2055" i="5"/>
  <c r="AH2055" i="5"/>
  <c r="AG2055" i="5"/>
  <c r="AI2054" i="5"/>
  <c r="AH2054" i="5"/>
  <c r="AG2054" i="5"/>
  <c r="AI2053" i="5"/>
  <c r="AH2053" i="5"/>
  <c r="AG2053" i="5"/>
  <c r="AI2052" i="5"/>
  <c r="AH2052" i="5"/>
  <c r="AG2052" i="5"/>
  <c r="AI2051" i="5"/>
  <c r="AH2051" i="5"/>
  <c r="AG2051" i="5"/>
  <c r="AI2050" i="5"/>
  <c r="AH2050" i="5"/>
  <c r="AG2050" i="5"/>
  <c r="AI2049" i="5"/>
  <c r="AH2049" i="5"/>
  <c r="AG2049" i="5"/>
  <c r="AI2048" i="5"/>
  <c r="AH2048" i="5"/>
  <c r="AG2048" i="5"/>
  <c r="AI2047" i="5"/>
  <c r="AH2047" i="5"/>
  <c r="AG2047" i="5"/>
  <c r="AI2046" i="5"/>
  <c r="AH2046" i="5"/>
  <c r="AG2046" i="5"/>
  <c r="AI2045" i="5"/>
  <c r="AH2045" i="5"/>
  <c r="AG2045" i="5"/>
  <c r="AI2044" i="5"/>
  <c r="AH2044" i="5"/>
  <c r="AG2044" i="5"/>
  <c r="AI2043" i="5"/>
  <c r="AH2043" i="5"/>
  <c r="AG2043" i="5"/>
  <c r="AI2042" i="5"/>
  <c r="AH2042" i="5"/>
  <c r="AG2042" i="5"/>
  <c r="AI2041" i="5"/>
  <c r="AH2041" i="5"/>
  <c r="AG2041" i="5"/>
  <c r="AI2040" i="5"/>
  <c r="AH2040" i="5"/>
  <c r="AG2040" i="5"/>
  <c r="AI2039" i="5"/>
  <c r="AH2039" i="5"/>
  <c r="AG2039" i="5"/>
  <c r="AI2038" i="5"/>
  <c r="AH2038" i="5"/>
  <c r="AG2038" i="5"/>
  <c r="AI2037" i="5"/>
  <c r="AH2037" i="5"/>
  <c r="AG2037" i="5"/>
  <c r="AI2036" i="5"/>
  <c r="AH2036" i="5"/>
  <c r="AG2036" i="5"/>
  <c r="AI2035" i="5"/>
  <c r="AH2035" i="5"/>
  <c r="AG2035" i="5"/>
  <c r="AI2034" i="5"/>
  <c r="AH2034" i="5"/>
  <c r="AG2034" i="5"/>
  <c r="AI2033" i="5"/>
  <c r="AH2033" i="5"/>
  <c r="AG2033" i="5"/>
  <c r="AI2032" i="5"/>
  <c r="AH2032" i="5"/>
  <c r="AG2032" i="5"/>
  <c r="AI2031" i="5"/>
  <c r="AH2031" i="5"/>
  <c r="AG2031" i="5"/>
  <c r="AI2030" i="5"/>
  <c r="AH2030" i="5"/>
  <c r="AG2030" i="5"/>
  <c r="AI2029" i="5"/>
  <c r="AH2029" i="5"/>
  <c r="AG2029" i="5"/>
  <c r="AI2028" i="5"/>
  <c r="AH2028" i="5"/>
  <c r="AG2028" i="5"/>
  <c r="AI2027" i="5"/>
  <c r="AH2027" i="5"/>
  <c r="AG2027" i="5"/>
  <c r="AI2026" i="5"/>
  <c r="AH2026" i="5"/>
  <c r="AG2026" i="5"/>
  <c r="AI2025" i="5"/>
  <c r="AH2025" i="5"/>
  <c r="AG2025" i="5"/>
  <c r="AI2024" i="5"/>
  <c r="AH2024" i="5"/>
  <c r="AG2024" i="5"/>
  <c r="AI2023" i="5"/>
  <c r="AH2023" i="5"/>
  <c r="AG2023" i="5"/>
  <c r="AI2022" i="5"/>
  <c r="AH2022" i="5"/>
  <c r="AG2022" i="5"/>
  <c r="AI2021" i="5"/>
  <c r="AH2021" i="5"/>
  <c r="AG2021" i="5"/>
  <c r="AI2020" i="5"/>
  <c r="AH2020" i="5"/>
  <c r="AG2020" i="5"/>
  <c r="AI2019" i="5"/>
  <c r="AH2019" i="5"/>
  <c r="AG2019" i="5"/>
  <c r="AI2018" i="5"/>
  <c r="AH2018" i="5"/>
  <c r="AG2018" i="5"/>
  <c r="AI2017" i="5"/>
  <c r="AH2017" i="5"/>
  <c r="AG2017" i="5"/>
  <c r="AI2016" i="5"/>
  <c r="AH2016" i="5"/>
  <c r="AG2016" i="5"/>
  <c r="AI2015" i="5"/>
  <c r="AH2015" i="5"/>
  <c r="AG2015" i="5"/>
  <c r="AI2014" i="5"/>
  <c r="AH2014" i="5"/>
  <c r="AG2014" i="5"/>
  <c r="AI2013" i="5"/>
  <c r="AH2013" i="5"/>
  <c r="AG2013" i="5"/>
  <c r="AI2012" i="5"/>
  <c r="AH2012" i="5"/>
  <c r="AG2012" i="5"/>
  <c r="AI2011" i="5"/>
  <c r="AH2011" i="5"/>
  <c r="AG2011" i="5"/>
  <c r="AI2010" i="5"/>
  <c r="AH2010" i="5"/>
  <c r="AG2010" i="5"/>
  <c r="AI2009" i="5"/>
  <c r="AH2009" i="5"/>
  <c r="AG2009" i="5"/>
  <c r="AI2008" i="5"/>
  <c r="AH2008" i="5"/>
  <c r="AG2008" i="5"/>
  <c r="AI2007" i="5"/>
  <c r="AH2007" i="5"/>
  <c r="AG2007" i="5"/>
  <c r="AI2006" i="5"/>
  <c r="AH2006" i="5"/>
  <c r="AG2006" i="5"/>
  <c r="AI2005" i="5"/>
  <c r="AH2005" i="5"/>
  <c r="AG2005" i="5"/>
  <c r="AI2004" i="5"/>
  <c r="AH2004" i="5"/>
  <c r="AG2004" i="5"/>
  <c r="AI2003" i="5"/>
  <c r="AH2003" i="5"/>
  <c r="AG2003" i="5"/>
  <c r="AI2002" i="5"/>
  <c r="AH2002" i="5"/>
  <c r="AG2002" i="5"/>
  <c r="AI2001" i="5"/>
  <c r="AH2001" i="5"/>
  <c r="AG2001" i="5"/>
  <c r="AI2000" i="5"/>
  <c r="AH2000" i="5"/>
  <c r="AG2000" i="5"/>
  <c r="AI1999" i="5"/>
  <c r="AH1999" i="5"/>
  <c r="AG1999" i="5"/>
  <c r="AI1998" i="5"/>
  <c r="AH1998" i="5"/>
  <c r="AG1998" i="5"/>
  <c r="AI1997" i="5"/>
  <c r="AH1997" i="5"/>
  <c r="AG1997" i="5"/>
  <c r="AI1996" i="5"/>
  <c r="AH1996" i="5"/>
  <c r="AG1996" i="5"/>
  <c r="AI1995" i="5"/>
  <c r="AH1995" i="5"/>
  <c r="AG1995" i="5"/>
  <c r="AI1994" i="5"/>
  <c r="AH1994" i="5"/>
  <c r="AG1994" i="5"/>
  <c r="AI1993" i="5"/>
  <c r="AH1993" i="5"/>
  <c r="AG1993" i="5"/>
  <c r="AI1992" i="5"/>
  <c r="AH1992" i="5"/>
  <c r="AG1992" i="5"/>
  <c r="AI1991" i="5"/>
  <c r="AH1991" i="5"/>
  <c r="AG1991" i="5"/>
  <c r="AI1990" i="5"/>
  <c r="AH1990" i="5"/>
  <c r="AG1990" i="5"/>
  <c r="AI1989" i="5"/>
  <c r="AH1989" i="5"/>
  <c r="AG1989" i="5"/>
  <c r="AI1988" i="5"/>
  <c r="AH1988" i="5"/>
  <c r="AG1988" i="5"/>
  <c r="AI1987" i="5"/>
  <c r="AH1987" i="5"/>
  <c r="AG1987" i="5"/>
  <c r="AI1986" i="5"/>
  <c r="AH1986" i="5"/>
  <c r="AG1986" i="5"/>
  <c r="AI1985" i="5"/>
  <c r="AH1985" i="5"/>
  <c r="AG1985" i="5"/>
  <c r="AI1984" i="5"/>
  <c r="AH1984" i="5"/>
  <c r="AG1984" i="5"/>
  <c r="AI1983" i="5"/>
  <c r="AH1983" i="5"/>
  <c r="AG1983" i="5"/>
  <c r="AI1982" i="5"/>
  <c r="AH1982" i="5"/>
  <c r="AG1982" i="5"/>
  <c r="AI1981" i="5"/>
  <c r="AH1981" i="5"/>
  <c r="AG1981" i="5"/>
  <c r="AI1980" i="5"/>
  <c r="AH1980" i="5"/>
  <c r="AG1980" i="5"/>
  <c r="AI1979" i="5"/>
  <c r="AH1979" i="5"/>
  <c r="AG1979" i="5"/>
  <c r="AI1978" i="5"/>
  <c r="AH1978" i="5"/>
  <c r="AG1978" i="5"/>
  <c r="AI1977" i="5"/>
  <c r="AH1977" i="5"/>
  <c r="AG1977" i="5"/>
  <c r="AI1976" i="5"/>
  <c r="AH1976" i="5"/>
  <c r="AG1976" i="5"/>
  <c r="AI1975" i="5"/>
  <c r="AH1975" i="5"/>
  <c r="AG1975" i="5"/>
  <c r="AI1974" i="5"/>
  <c r="AH1974" i="5"/>
  <c r="AG1974" i="5"/>
  <c r="AI1973" i="5"/>
  <c r="AH1973" i="5"/>
  <c r="AG1973" i="5"/>
  <c r="AI1972" i="5"/>
  <c r="AH1972" i="5"/>
  <c r="AG1972" i="5"/>
  <c r="AI1971" i="5"/>
  <c r="AH1971" i="5"/>
  <c r="AG1971" i="5"/>
  <c r="AI1970" i="5"/>
  <c r="AH1970" i="5"/>
  <c r="AG1970" i="5"/>
  <c r="AI1969" i="5"/>
  <c r="AH1969" i="5"/>
  <c r="AG1969" i="5"/>
  <c r="AI1968" i="5"/>
  <c r="AH1968" i="5"/>
  <c r="AG1968" i="5"/>
  <c r="AI1967" i="5"/>
  <c r="AH1967" i="5"/>
  <c r="AG1967" i="5"/>
  <c r="AI1966" i="5"/>
  <c r="AH1966" i="5"/>
  <c r="AG1966" i="5"/>
  <c r="AI1965" i="5"/>
  <c r="AH1965" i="5"/>
  <c r="AG1965" i="5"/>
  <c r="AI1964" i="5"/>
  <c r="AH1964" i="5"/>
  <c r="AG1964" i="5"/>
  <c r="AI1963" i="5"/>
  <c r="AH1963" i="5"/>
  <c r="AG1963" i="5"/>
  <c r="AI1962" i="5"/>
  <c r="AH1962" i="5"/>
  <c r="AG1962" i="5"/>
  <c r="AI1808" i="5"/>
  <c r="AH1808" i="5"/>
  <c r="AG1808" i="5"/>
  <c r="AI1807" i="5"/>
  <c r="AH1807" i="5"/>
  <c r="AG1807" i="5"/>
  <c r="AI1806" i="5"/>
  <c r="AH1806" i="5"/>
  <c r="AG1806" i="5"/>
  <c r="AI1805" i="5"/>
  <c r="AH1805" i="5"/>
  <c r="AG1805" i="5"/>
  <c r="AI1804" i="5"/>
  <c r="AH1804" i="5"/>
  <c r="AG1804" i="5"/>
  <c r="AI1803" i="5"/>
  <c r="AH1803" i="5"/>
  <c r="AG1803" i="5"/>
  <c r="AI1802" i="5"/>
  <c r="AH1802" i="5"/>
  <c r="AG1802" i="5"/>
  <c r="AI1801" i="5"/>
  <c r="AH1801" i="5"/>
  <c r="AG1801" i="5"/>
  <c r="AI1800" i="5"/>
  <c r="AH1800" i="5"/>
  <c r="AG1800" i="5"/>
  <c r="AI1799" i="5"/>
  <c r="AH1799" i="5"/>
  <c r="AG1799" i="5"/>
  <c r="AI1798" i="5"/>
  <c r="AH1798" i="5"/>
  <c r="AG1798" i="5"/>
  <c r="AI1797" i="5"/>
  <c r="AH1797" i="5"/>
  <c r="AG1797" i="5"/>
  <c r="AI1796" i="5"/>
  <c r="AH1796" i="5"/>
  <c r="AG1796" i="5"/>
  <c r="AI1795" i="5"/>
  <c r="AH1795" i="5"/>
  <c r="AG1795" i="5"/>
  <c r="AI1794" i="5"/>
  <c r="AH1794" i="5"/>
  <c r="AG1794" i="5"/>
  <c r="AI1793" i="5"/>
  <c r="AH1793" i="5"/>
  <c r="AG1793" i="5"/>
  <c r="AI1792" i="5"/>
  <c r="AH1792" i="5"/>
  <c r="AG1792" i="5"/>
  <c r="AI1791" i="5"/>
  <c r="AH1791" i="5"/>
  <c r="AG1791" i="5"/>
  <c r="AI1790" i="5"/>
  <c r="AH1790" i="5"/>
  <c r="AG1790" i="5"/>
  <c r="AI1789" i="5"/>
  <c r="AH1789" i="5"/>
  <c r="AG1789" i="5"/>
  <c r="AI1788" i="5"/>
  <c r="AH1788" i="5"/>
  <c r="AG1788" i="5"/>
  <c r="AI1787" i="5"/>
  <c r="AH1787" i="5"/>
  <c r="AG1787" i="5"/>
  <c r="AI1786" i="5"/>
  <c r="AH1786" i="5"/>
  <c r="AG1786" i="5"/>
  <c r="AI1785" i="5"/>
  <c r="AH1785" i="5"/>
  <c r="AG1785" i="5"/>
  <c r="AI1784" i="5"/>
  <c r="AH1784" i="5"/>
  <c r="AG1784" i="5"/>
  <c r="AI1783" i="5"/>
  <c r="AH1783" i="5"/>
  <c r="AG1783" i="5"/>
  <c r="AI1782" i="5"/>
  <c r="AH1782" i="5"/>
  <c r="AG1782" i="5"/>
  <c r="AI1781" i="5"/>
  <c r="AH1781" i="5"/>
  <c r="AG1781" i="5"/>
  <c r="AI1780" i="5"/>
  <c r="AH1780" i="5"/>
  <c r="AG1780" i="5"/>
  <c r="AI1779" i="5"/>
  <c r="AH1779" i="5"/>
  <c r="AG1779" i="5"/>
  <c r="AI1778" i="5"/>
  <c r="AH1778" i="5"/>
  <c r="AG1778" i="5"/>
  <c r="AI1777" i="5"/>
  <c r="AH1777" i="5"/>
  <c r="AG1777" i="5"/>
  <c r="AI1776" i="5"/>
  <c r="AH1776" i="5"/>
  <c r="AG1776" i="5"/>
  <c r="AI1775" i="5"/>
  <c r="AH1775" i="5"/>
  <c r="AG1775" i="5"/>
  <c r="AI1774" i="5"/>
  <c r="AH1774" i="5"/>
  <c r="AG1774" i="5"/>
  <c r="AI1773" i="5"/>
  <c r="AH1773" i="5"/>
  <c r="AG1773" i="5"/>
  <c r="AI1772" i="5"/>
  <c r="AH1772" i="5"/>
  <c r="AG1772" i="5"/>
  <c r="AI1771" i="5"/>
  <c r="AH1771" i="5"/>
  <c r="AG1771" i="5"/>
  <c r="AI1770" i="5"/>
  <c r="AH1770" i="5"/>
  <c r="AG1770" i="5"/>
  <c r="AI1769" i="5"/>
  <c r="AH1769" i="5"/>
  <c r="AG1769" i="5"/>
  <c r="AI1768" i="5"/>
  <c r="AH1768" i="5"/>
  <c r="AG1768" i="5"/>
  <c r="AI1767" i="5"/>
  <c r="AH1767" i="5"/>
  <c r="AG1767" i="5"/>
  <c r="AI1766" i="5"/>
  <c r="AH1766" i="5"/>
  <c r="AG1766" i="5"/>
  <c r="AI1765" i="5"/>
  <c r="AH1765" i="5"/>
  <c r="AG1765" i="5"/>
  <c r="AI1764" i="5"/>
  <c r="AH1764" i="5"/>
  <c r="AG1764" i="5"/>
  <c r="AI1763" i="5"/>
  <c r="AH1763" i="5"/>
  <c r="AG1763" i="5"/>
  <c r="AI1762" i="5"/>
  <c r="AH1762" i="5"/>
  <c r="AG1762" i="5"/>
  <c r="AI1761" i="5"/>
  <c r="AH1761" i="5"/>
  <c r="AG1761" i="5"/>
  <c r="AI1760" i="5"/>
  <c r="AH1760" i="5"/>
  <c r="AG1760" i="5"/>
  <c r="AI1759" i="5"/>
  <c r="AH1759" i="5"/>
  <c r="AG1759" i="5"/>
  <c r="AI1758" i="5"/>
  <c r="AH1758" i="5"/>
  <c r="AG1758" i="5"/>
  <c r="AI1757" i="5"/>
  <c r="AH1757" i="5"/>
  <c r="AG1757" i="5"/>
  <c r="AI1756" i="5"/>
  <c r="AH1756" i="5"/>
  <c r="AG1756" i="5"/>
  <c r="AI1755" i="5"/>
  <c r="AH1755" i="5"/>
  <c r="AG1755" i="5"/>
  <c r="AI1754" i="5"/>
  <c r="AH1754" i="5"/>
  <c r="AG1754" i="5"/>
  <c r="AI1753" i="5"/>
  <c r="AH1753" i="5"/>
  <c r="AG1753" i="5"/>
  <c r="AI1752" i="5"/>
  <c r="AH1752" i="5"/>
  <c r="AG1752" i="5"/>
  <c r="AI1751" i="5"/>
  <c r="AH1751" i="5"/>
  <c r="AG1751" i="5"/>
  <c r="AI1750" i="5"/>
  <c r="AH1750" i="5"/>
  <c r="AG1750" i="5"/>
  <c r="AI1749" i="5"/>
  <c r="AH1749" i="5"/>
  <c r="AG1749" i="5"/>
  <c r="AI1748" i="5"/>
  <c r="AH1748" i="5"/>
  <c r="AG1748" i="5"/>
  <c r="AI1747" i="5"/>
  <c r="AH1747" i="5"/>
  <c r="AG1747" i="5"/>
  <c r="AI1746" i="5"/>
  <c r="AH1746" i="5"/>
  <c r="AG1746" i="5"/>
  <c r="AI1745" i="5"/>
  <c r="AH1745" i="5"/>
  <c r="AG1745" i="5"/>
  <c r="AI1744" i="5"/>
  <c r="AH1744" i="5"/>
  <c r="AG1744" i="5"/>
  <c r="AI1743" i="5"/>
  <c r="AH1743" i="5"/>
  <c r="AG1743" i="5"/>
  <c r="AI1742" i="5"/>
  <c r="AH1742" i="5"/>
  <c r="AG1742" i="5"/>
  <c r="AI1741" i="5"/>
  <c r="AH1741" i="5"/>
  <c r="AG1741" i="5"/>
  <c r="AI1740" i="5"/>
  <c r="AH1740" i="5"/>
  <c r="AG1740" i="5"/>
  <c r="AI1739" i="5"/>
  <c r="AH1739" i="5"/>
  <c r="AG1739" i="5"/>
  <c r="AI1738" i="5"/>
  <c r="AH1738" i="5"/>
  <c r="AG1738" i="5"/>
  <c r="AI1737" i="5"/>
  <c r="AH1737" i="5"/>
  <c r="AG1737" i="5"/>
  <c r="AI1736" i="5"/>
  <c r="AH1736" i="5"/>
  <c r="AG1736" i="5"/>
  <c r="AI1735" i="5"/>
  <c r="AH1735" i="5"/>
  <c r="AG1735" i="5"/>
  <c r="AI1734" i="5"/>
  <c r="AH1734" i="5"/>
  <c r="AG1734" i="5"/>
  <c r="AI1733" i="5"/>
  <c r="AH1733" i="5"/>
  <c r="AG1733" i="5"/>
  <c r="AI1732" i="5"/>
  <c r="AH1732" i="5"/>
  <c r="AG1732" i="5"/>
  <c r="AI1731" i="5"/>
  <c r="AH1731" i="5"/>
  <c r="AG1731" i="5"/>
  <c r="AI1730" i="5"/>
  <c r="AH1730" i="5"/>
  <c r="AG1730" i="5"/>
  <c r="AI1729" i="5"/>
  <c r="AH1729" i="5"/>
  <c r="AG1729" i="5"/>
  <c r="AI1728" i="5"/>
  <c r="AH1728" i="5"/>
  <c r="AG1728" i="5"/>
  <c r="AI1727" i="5"/>
  <c r="AH1727" i="5"/>
  <c r="AG1727" i="5"/>
  <c r="AI1726" i="5"/>
  <c r="AH1726" i="5"/>
  <c r="AG1726" i="5"/>
  <c r="AI1725" i="5"/>
  <c r="AH1725" i="5"/>
  <c r="AG1725" i="5"/>
  <c r="AI1724" i="5"/>
  <c r="AH1724" i="5"/>
  <c r="AG1724" i="5"/>
  <c r="AI1723" i="5"/>
  <c r="AH1723" i="5"/>
  <c r="AG1723" i="5"/>
  <c r="AI1722" i="5"/>
  <c r="AH1722" i="5"/>
  <c r="AG1722" i="5"/>
  <c r="AI1721" i="5"/>
  <c r="AH1721" i="5"/>
  <c r="AG1721" i="5"/>
  <c r="AI1720" i="5"/>
  <c r="AH1720" i="5"/>
  <c r="AG1720" i="5"/>
  <c r="AI1719" i="5"/>
  <c r="AH1719" i="5"/>
  <c r="AG1719" i="5"/>
  <c r="AI1718" i="5"/>
  <c r="AH1718" i="5"/>
  <c r="AG1718" i="5"/>
  <c r="AI1717" i="5"/>
  <c r="AH1717" i="5"/>
  <c r="AG1717" i="5"/>
  <c r="AI1716" i="5"/>
  <c r="AH1716" i="5"/>
  <c r="AG1716" i="5"/>
  <c r="AI1715" i="5"/>
  <c r="AH1715" i="5"/>
  <c r="AG1715" i="5"/>
  <c r="AI1714" i="5"/>
  <c r="AH1714" i="5"/>
  <c r="AG1714" i="5"/>
  <c r="AI1713" i="5"/>
  <c r="AH1713" i="5"/>
  <c r="AG1713" i="5"/>
  <c r="AI1712" i="5"/>
  <c r="AH1712" i="5"/>
  <c r="AG1712" i="5"/>
  <c r="AI1711" i="5"/>
  <c r="AH1711" i="5"/>
  <c r="AG1711" i="5"/>
  <c r="AI1710" i="5"/>
  <c r="AH1710" i="5"/>
  <c r="AG1710" i="5"/>
  <c r="AI1709" i="5"/>
  <c r="AH1709" i="5"/>
  <c r="AG1709" i="5"/>
  <c r="AI1708" i="5"/>
  <c r="AH1708" i="5"/>
  <c r="AG1708" i="5"/>
  <c r="AI1707" i="5"/>
  <c r="AH1707" i="5"/>
  <c r="AG1707" i="5"/>
  <c r="AI1706" i="5"/>
  <c r="AH1706" i="5"/>
  <c r="AG1706" i="5"/>
  <c r="AI1705" i="5"/>
  <c r="AH1705" i="5"/>
  <c r="AG1705" i="5"/>
  <c r="AI1704" i="5"/>
  <c r="AH1704" i="5"/>
  <c r="AG1704" i="5"/>
  <c r="AI1703" i="5"/>
  <c r="AH1703" i="5"/>
  <c r="AG1703" i="5"/>
  <c r="AI1702" i="5"/>
  <c r="AH1702" i="5"/>
  <c r="AG1702" i="5"/>
  <c r="AI1701" i="5"/>
  <c r="AH1701" i="5"/>
  <c r="AG1701" i="5"/>
  <c r="AI1700" i="5"/>
  <c r="AH1700" i="5"/>
  <c r="AG1700" i="5"/>
  <c r="AI1699" i="5"/>
  <c r="AH1699" i="5"/>
  <c r="AG1699" i="5"/>
  <c r="AI1698" i="5"/>
  <c r="AH1698" i="5"/>
  <c r="AG1698" i="5"/>
  <c r="AI1697" i="5"/>
  <c r="AH1697" i="5"/>
  <c r="AG1697" i="5"/>
  <c r="AI1696" i="5"/>
  <c r="AH1696" i="5"/>
  <c r="AG1696" i="5"/>
  <c r="AI1695" i="5"/>
  <c r="AH1695" i="5"/>
  <c r="AG1695" i="5"/>
  <c r="AI1694" i="5"/>
  <c r="AH1694" i="5"/>
  <c r="AG1694" i="5"/>
  <c r="AI1693" i="5"/>
  <c r="AH1693" i="5"/>
  <c r="AG1693" i="5"/>
  <c r="AI1692" i="5"/>
  <c r="AH1692" i="5"/>
  <c r="AG1692" i="5"/>
  <c r="AI1691" i="5"/>
  <c r="AH1691" i="5"/>
  <c r="AG1691" i="5"/>
  <c r="AI1690" i="5"/>
  <c r="AH1690" i="5"/>
  <c r="AG1690" i="5"/>
  <c r="AI1670" i="5"/>
  <c r="AH1670" i="5"/>
  <c r="AG1670" i="5"/>
  <c r="AI1669" i="5"/>
  <c r="AH1669" i="5"/>
  <c r="AG1669" i="5"/>
  <c r="AI1668" i="5"/>
  <c r="AH1668" i="5"/>
  <c r="AG1668" i="5"/>
  <c r="AI1667" i="5"/>
  <c r="AH1667" i="5"/>
  <c r="AG1667" i="5"/>
  <c r="AI1666" i="5"/>
  <c r="AH1666" i="5"/>
  <c r="AG1666" i="5"/>
  <c r="AI1665" i="5"/>
  <c r="AH1665" i="5"/>
  <c r="AG1665" i="5"/>
  <c r="AI1664" i="5"/>
  <c r="AH1664" i="5"/>
  <c r="AG1664" i="5"/>
  <c r="AI1663" i="5"/>
  <c r="AH1663" i="5"/>
  <c r="AG1663" i="5"/>
  <c r="AI1662" i="5"/>
  <c r="AH1662" i="5"/>
  <c r="AG1662" i="5"/>
  <c r="AI1661" i="5"/>
  <c r="AH1661" i="5"/>
  <c r="AG1661" i="5"/>
  <c r="AI1660" i="5"/>
  <c r="AH1660" i="5"/>
  <c r="AG1660" i="5"/>
  <c r="AI1659" i="5"/>
  <c r="AH1659" i="5"/>
  <c r="AG1659" i="5"/>
  <c r="AI1658" i="5"/>
  <c r="AH1658" i="5"/>
  <c r="AG1658" i="5"/>
  <c r="AI1657" i="5"/>
  <c r="AH1657" i="5"/>
  <c r="AG1657" i="5"/>
  <c r="AI1656" i="5"/>
  <c r="AH1656" i="5"/>
  <c r="AG1656" i="5"/>
  <c r="AI1655" i="5"/>
  <c r="AH1655" i="5"/>
  <c r="AG1655" i="5"/>
  <c r="AI1654" i="5"/>
  <c r="AH1654" i="5"/>
  <c r="AG1654" i="5"/>
  <c r="AI1653" i="5"/>
  <c r="AH1653" i="5"/>
  <c r="AG1653" i="5"/>
  <c r="AI1652" i="5"/>
  <c r="AH1652" i="5"/>
  <c r="AG1652" i="5"/>
  <c r="AI1651" i="5"/>
  <c r="AH1651" i="5"/>
  <c r="AG1651" i="5"/>
  <c r="AI1650" i="5"/>
  <c r="AH1650" i="5"/>
  <c r="AG1650" i="5"/>
  <c r="AI1649" i="5"/>
  <c r="AH1649" i="5"/>
  <c r="AG1649" i="5"/>
  <c r="AI1648" i="5"/>
  <c r="AH1648" i="5"/>
  <c r="AG1648" i="5"/>
  <c r="AI1647" i="5"/>
  <c r="AH1647" i="5"/>
  <c r="AG1647" i="5"/>
  <c r="AI1646" i="5"/>
  <c r="AH1646" i="5"/>
  <c r="AG1646" i="5"/>
  <c r="AI1645" i="5"/>
  <c r="AH1645" i="5"/>
  <c r="AG1645" i="5"/>
  <c r="AI1644" i="5"/>
  <c r="AH1644" i="5"/>
  <c r="AG1644" i="5"/>
  <c r="AI1643" i="5"/>
  <c r="AH1643" i="5"/>
  <c r="AG1643" i="5"/>
  <c r="AI1642" i="5"/>
  <c r="AH1642" i="5"/>
  <c r="AG1642" i="5"/>
  <c r="AI1641" i="5"/>
  <c r="AH1641" i="5"/>
  <c r="AG1641" i="5"/>
  <c r="AI1640" i="5"/>
  <c r="AH1640" i="5"/>
  <c r="AG1640" i="5"/>
  <c r="AI1639" i="5"/>
  <c r="AH1639" i="5"/>
  <c r="AG1639" i="5"/>
  <c r="AI1638" i="5"/>
  <c r="AH1638" i="5"/>
  <c r="AG1638" i="5"/>
  <c r="AI1637" i="5"/>
  <c r="AH1637" i="5"/>
  <c r="AG1637" i="5"/>
  <c r="AI1636" i="5"/>
  <c r="AH1636" i="5"/>
  <c r="AG1636" i="5"/>
  <c r="AI1635" i="5"/>
  <c r="AH1635" i="5"/>
  <c r="AG1635" i="5"/>
  <c r="AI1634" i="5"/>
  <c r="AH1634" i="5"/>
  <c r="AG1634" i="5"/>
  <c r="AI1633" i="5"/>
  <c r="AH1633" i="5"/>
  <c r="AG1633" i="5"/>
  <c r="AI1632" i="5"/>
  <c r="AH1632" i="5"/>
  <c r="AG1632" i="5"/>
  <c r="AI1631" i="5"/>
  <c r="AH1631" i="5"/>
  <c r="AG1631" i="5"/>
  <c r="AI1630" i="5"/>
  <c r="AH1630" i="5"/>
  <c r="AG1630" i="5"/>
  <c r="AI1629" i="5"/>
  <c r="AH1629" i="5"/>
  <c r="AG1629" i="5"/>
  <c r="AI1628" i="5"/>
  <c r="AH1628" i="5"/>
  <c r="AG1628" i="5"/>
  <c r="AI1627" i="5"/>
  <c r="AH1627" i="5"/>
  <c r="AG1627" i="5"/>
  <c r="AI1626" i="5"/>
  <c r="AH1626" i="5"/>
  <c r="AG1626" i="5"/>
  <c r="AI1625" i="5"/>
  <c r="AH1625" i="5"/>
  <c r="AG1625" i="5"/>
  <c r="AI1624" i="5"/>
  <c r="AH1624" i="5"/>
  <c r="AG1624" i="5"/>
  <c r="AI1623" i="5"/>
  <c r="AH1623" i="5"/>
  <c r="AG1623" i="5"/>
  <c r="AI1622" i="5"/>
  <c r="AH1622" i="5"/>
  <c r="AG1622" i="5"/>
  <c r="AI1621" i="5"/>
  <c r="AH1621" i="5"/>
  <c r="AG1621" i="5"/>
  <c r="AI1620" i="5"/>
  <c r="AH1620" i="5"/>
  <c r="AG1620" i="5"/>
  <c r="AI1619" i="5"/>
  <c r="AH1619" i="5"/>
  <c r="AG1619" i="5"/>
  <c r="AI1618" i="5"/>
  <c r="AH1618" i="5"/>
  <c r="AG1618" i="5"/>
  <c r="AI1617" i="5"/>
  <c r="AH1617" i="5"/>
  <c r="AG1617" i="5"/>
  <c r="AI1616" i="5"/>
  <c r="AH1616" i="5"/>
  <c r="AG1616" i="5"/>
  <c r="AI1615" i="5"/>
  <c r="AH1615" i="5"/>
  <c r="AG1615" i="5"/>
  <c r="AI1614" i="5"/>
  <c r="AH1614" i="5"/>
  <c r="AG1614" i="5"/>
  <c r="AI1613" i="5"/>
  <c r="AH1613" i="5"/>
  <c r="AG1613" i="5"/>
  <c r="AI1612" i="5"/>
  <c r="AH1612" i="5"/>
  <c r="AG1612" i="5"/>
  <c r="AI1611" i="5"/>
  <c r="AH1611" i="5"/>
  <c r="AG1611" i="5"/>
  <c r="AI1610" i="5"/>
  <c r="AH1610" i="5"/>
  <c r="AG1610" i="5"/>
  <c r="AI1609" i="5"/>
  <c r="AH1609" i="5"/>
  <c r="AG1609" i="5"/>
  <c r="AI1608" i="5"/>
  <c r="AH1608" i="5"/>
  <c r="AG1608" i="5"/>
  <c r="AI1607" i="5"/>
  <c r="AH1607" i="5"/>
  <c r="AG1607" i="5"/>
  <c r="AI1606" i="5"/>
  <c r="AH1606" i="5"/>
  <c r="AG1606" i="5"/>
  <c r="AI1605" i="5"/>
  <c r="AH1605" i="5"/>
  <c r="AG1605" i="5"/>
  <c r="AI1604" i="5"/>
  <c r="AH1604" i="5"/>
  <c r="AG1604" i="5"/>
  <c r="AI1603" i="5"/>
  <c r="AH1603" i="5"/>
  <c r="AG1603" i="5"/>
  <c r="AI1602" i="5"/>
  <c r="AH1602" i="5"/>
  <c r="AG1602" i="5"/>
  <c r="AI1601" i="5"/>
  <c r="AH1601" i="5"/>
  <c r="AG1601" i="5"/>
  <c r="AI1600" i="5"/>
  <c r="AH1600" i="5"/>
  <c r="AG1600" i="5"/>
  <c r="AI1599" i="5"/>
  <c r="AH1599" i="5"/>
  <c r="AG1599" i="5"/>
  <c r="AI1598" i="5"/>
  <c r="AH1598" i="5"/>
  <c r="AG1598" i="5"/>
  <c r="AI1597" i="5"/>
  <c r="AH1597" i="5"/>
  <c r="AG1597" i="5"/>
  <c r="AI1596" i="5"/>
  <c r="AH1596" i="5"/>
  <c r="AG1596" i="5"/>
  <c r="AI1595" i="5"/>
  <c r="AH1595" i="5"/>
  <c r="AG1595" i="5"/>
  <c r="AI1594" i="5"/>
  <c r="AH1594" i="5"/>
  <c r="AG1594" i="5"/>
  <c r="AI1593" i="5"/>
  <c r="AH1593" i="5"/>
  <c r="AG1593" i="5"/>
  <c r="AI1592" i="5"/>
  <c r="AH1592" i="5"/>
  <c r="AG1592" i="5"/>
  <c r="AI1591" i="5"/>
  <c r="AH1591" i="5"/>
  <c r="AG1591" i="5"/>
  <c r="AI1590" i="5"/>
  <c r="AH1590" i="5"/>
  <c r="AG1590" i="5"/>
  <c r="AI1589" i="5"/>
  <c r="AH1589" i="5"/>
  <c r="AG1589" i="5"/>
  <c r="AI1588" i="5"/>
  <c r="AH1588" i="5"/>
  <c r="AG1588" i="5"/>
  <c r="AI1587" i="5"/>
  <c r="AH1587" i="5"/>
  <c r="AG1587" i="5"/>
  <c r="AI1586" i="5"/>
  <c r="AH1586" i="5"/>
  <c r="AG1586" i="5"/>
  <c r="AI1585" i="5"/>
  <c r="AH1585" i="5"/>
  <c r="AG1585" i="5"/>
  <c r="AI1584" i="5"/>
  <c r="AH1584" i="5"/>
  <c r="AG1584" i="5"/>
  <c r="AI1583" i="5"/>
  <c r="AH1583" i="5"/>
  <c r="AG1583" i="5"/>
  <c r="AI1582" i="5"/>
  <c r="AH1582" i="5"/>
  <c r="AG1582" i="5"/>
  <c r="AI1581" i="5"/>
  <c r="AH1581" i="5"/>
  <c r="AG1581" i="5"/>
  <c r="AI1580" i="5"/>
  <c r="AH1580" i="5"/>
  <c r="AG1580" i="5"/>
  <c r="AI1579" i="5"/>
  <c r="AH1579" i="5"/>
  <c r="AG1579" i="5"/>
  <c r="AI1578" i="5"/>
  <c r="AH1578" i="5"/>
  <c r="AG1578" i="5"/>
  <c r="AI1577" i="5"/>
  <c r="AH1577" i="5"/>
  <c r="AG1577" i="5"/>
  <c r="AI1576" i="5"/>
  <c r="AH1576" i="5"/>
  <c r="AG1576" i="5"/>
  <c r="AI1575" i="5"/>
  <c r="AH1575" i="5"/>
  <c r="AG1575" i="5"/>
  <c r="AI1574" i="5"/>
  <c r="AH1574" i="5"/>
  <c r="AG1574" i="5"/>
  <c r="AI1573" i="5"/>
  <c r="AH1573" i="5"/>
  <c r="AG1573" i="5"/>
  <c r="AI1572" i="5"/>
  <c r="AH1572" i="5"/>
  <c r="AG1572" i="5"/>
  <c r="AI1571" i="5"/>
  <c r="AH1571" i="5"/>
  <c r="AG1571" i="5"/>
  <c r="AI1570" i="5"/>
  <c r="AH1570" i="5"/>
  <c r="AG1570" i="5"/>
  <c r="AI1569" i="5"/>
  <c r="AH1569" i="5"/>
  <c r="AG1569" i="5"/>
  <c r="AI1568" i="5"/>
  <c r="AH1568" i="5"/>
  <c r="AG1568" i="5"/>
  <c r="AI1567" i="5"/>
  <c r="AH1567" i="5"/>
  <c r="AG1567" i="5"/>
  <c r="AI1566" i="5"/>
  <c r="AH1566" i="5"/>
  <c r="AG1566" i="5"/>
  <c r="AI1565" i="5"/>
  <c r="AH1565" i="5"/>
  <c r="AG1565" i="5"/>
  <c r="AI1564" i="5"/>
  <c r="AH1564" i="5"/>
  <c r="AG1564" i="5"/>
  <c r="AI1563" i="5"/>
  <c r="AH1563" i="5"/>
  <c r="AG1563" i="5"/>
  <c r="AI1562" i="5"/>
  <c r="AH1562" i="5"/>
  <c r="AG1562" i="5"/>
  <c r="AI1561" i="5"/>
  <c r="AH1561" i="5"/>
  <c r="AG1561" i="5"/>
  <c r="AI1560" i="5"/>
  <c r="AH1560" i="5"/>
  <c r="AG1560" i="5"/>
  <c r="AI1559" i="5"/>
  <c r="AH1559" i="5"/>
  <c r="AG1559" i="5"/>
  <c r="AI1558" i="5"/>
  <c r="AH1558" i="5"/>
  <c r="AG1558" i="5"/>
  <c r="AI1557" i="5"/>
  <c r="AH1557" i="5"/>
  <c r="AG1557" i="5"/>
  <c r="AI1556" i="5"/>
  <c r="AH1556" i="5"/>
  <c r="AG1556" i="5"/>
  <c r="AI1555" i="5"/>
  <c r="AH1555" i="5"/>
  <c r="AG1555" i="5"/>
  <c r="AI1554" i="5"/>
  <c r="AH1554" i="5"/>
  <c r="AG1554" i="5"/>
  <c r="AI1553" i="5"/>
  <c r="AH1553" i="5"/>
  <c r="AG1553" i="5"/>
  <c r="AI1552" i="5"/>
  <c r="AH1552" i="5"/>
  <c r="AG1552" i="5"/>
  <c r="AI1533" i="5"/>
  <c r="AH1533" i="5"/>
  <c r="AG1533" i="5"/>
  <c r="AI1532" i="5"/>
  <c r="AH1532" i="5"/>
  <c r="AG1532" i="5"/>
  <c r="AI1531" i="5"/>
  <c r="AH1531" i="5"/>
  <c r="AG1531" i="5"/>
  <c r="AI1530" i="5"/>
  <c r="AH1530" i="5"/>
  <c r="AG1530" i="5"/>
  <c r="AI1529" i="5"/>
  <c r="AH1529" i="5"/>
  <c r="AG1529" i="5"/>
  <c r="AI1528" i="5"/>
  <c r="AH1528" i="5"/>
  <c r="AG1528" i="5"/>
  <c r="AI1527" i="5"/>
  <c r="AH1527" i="5"/>
  <c r="AG1527" i="5"/>
  <c r="AI1526" i="5"/>
  <c r="AH1526" i="5"/>
  <c r="AG1526" i="5"/>
  <c r="AI1525" i="5"/>
  <c r="AH1525" i="5"/>
  <c r="AG1525" i="5"/>
  <c r="AI1524" i="5"/>
  <c r="AH1524" i="5"/>
  <c r="AG1524" i="5"/>
  <c r="AI1523" i="5"/>
  <c r="AH1523" i="5"/>
  <c r="AG1523" i="5"/>
  <c r="AI1522" i="5"/>
  <c r="AH1522" i="5"/>
  <c r="AG1522" i="5"/>
  <c r="AI1521" i="5"/>
  <c r="AH1521" i="5"/>
  <c r="AG1521" i="5"/>
  <c r="AI1520" i="5"/>
  <c r="AH1520" i="5"/>
  <c r="AG1520" i="5"/>
  <c r="AI1519" i="5"/>
  <c r="AH1519" i="5"/>
  <c r="AG1519" i="5"/>
  <c r="AI1518" i="5"/>
  <c r="AH1518" i="5"/>
  <c r="AG1518" i="5"/>
  <c r="AI1517" i="5"/>
  <c r="AH1517" i="5"/>
  <c r="AG1517" i="5"/>
  <c r="AI1516" i="5"/>
  <c r="AH1516" i="5"/>
  <c r="AG1516" i="5"/>
  <c r="AI1515" i="5"/>
  <c r="AH1515" i="5"/>
  <c r="AG1515" i="5"/>
  <c r="AI1514" i="5"/>
  <c r="AH1514" i="5"/>
  <c r="AG1514" i="5"/>
  <c r="AI1513" i="5"/>
  <c r="AH1513" i="5"/>
  <c r="AG1513" i="5"/>
  <c r="AI1512" i="5"/>
  <c r="AH1512" i="5"/>
  <c r="AG1512" i="5"/>
  <c r="AI1511" i="5"/>
  <c r="AH1511" i="5"/>
  <c r="AG1511" i="5"/>
  <c r="AI1510" i="5"/>
  <c r="AH1510" i="5"/>
  <c r="AG1510" i="5"/>
  <c r="AI1509" i="5"/>
  <c r="AH1509" i="5"/>
  <c r="AG1509" i="5"/>
  <c r="AI1508" i="5"/>
  <c r="AH1508" i="5"/>
  <c r="AG1508" i="5"/>
  <c r="AI1507" i="5"/>
  <c r="AH1507" i="5"/>
  <c r="AG1507" i="5"/>
  <c r="AI1506" i="5"/>
  <c r="AH1506" i="5"/>
  <c r="AG1506" i="5"/>
  <c r="AI1505" i="5"/>
  <c r="AH1505" i="5"/>
  <c r="AG1505" i="5"/>
  <c r="AI1504" i="5"/>
  <c r="AH1504" i="5"/>
  <c r="AG1504" i="5"/>
  <c r="AI1503" i="5"/>
  <c r="AH1503" i="5"/>
  <c r="AG1503" i="5"/>
  <c r="AI1502" i="5"/>
  <c r="AH1502" i="5"/>
  <c r="AG1502" i="5"/>
  <c r="AI1501" i="5"/>
  <c r="AH1501" i="5"/>
  <c r="AG1501" i="5"/>
  <c r="AI1500" i="5"/>
  <c r="AH1500" i="5"/>
  <c r="AG1500" i="5"/>
  <c r="AI1499" i="5"/>
  <c r="AH1499" i="5"/>
  <c r="AG1499" i="5"/>
  <c r="AI1498" i="5"/>
  <c r="AH1498" i="5"/>
  <c r="AG1498" i="5"/>
  <c r="AI1497" i="5"/>
  <c r="AH1497" i="5"/>
  <c r="AG1497" i="5"/>
  <c r="AI1496" i="5"/>
  <c r="AH1496" i="5"/>
  <c r="AG1496" i="5"/>
  <c r="AI1495" i="5"/>
  <c r="AH1495" i="5"/>
  <c r="AG1495" i="5"/>
  <c r="AI1494" i="5"/>
  <c r="AH1494" i="5"/>
  <c r="AG1494" i="5"/>
  <c r="AI1493" i="5"/>
  <c r="AH1493" i="5"/>
  <c r="AG1493" i="5"/>
  <c r="AI1492" i="5"/>
  <c r="AH1492" i="5"/>
  <c r="AG1492" i="5"/>
  <c r="AI1491" i="5"/>
  <c r="AH1491" i="5"/>
  <c r="AG1491" i="5"/>
  <c r="AI1490" i="5"/>
  <c r="AH1490" i="5"/>
  <c r="AG1490" i="5"/>
  <c r="AI1489" i="5"/>
  <c r="AH1489" i="5"/>
  <c r="AG1489" i="5"/>
  <c r="AI1488" i="5"/>
  <c r="AH1488" i="5"/>
  <c r="AG1488" i="5"/>
  <c r="AI1487" i="5"/>
  <c r="AH1487" i="5"/>
  <c r="AG1487" i="5"/>
  <c r="AI1486" i="5"/>
  <c r="AH1486" i="5"/>
  <c r="AG1486" i="5"/>
  <c r="AI1485" i="5"/>
  <c r="AH1485" i="5"/>
  <c r="AG1485" i="5"/>
  <c r="AI1484" i="5"/>
  <c r="AH1484" i="5"/>
  <c r="AG1484" i="5"/>
  <c r="AI1483" i="5"/>
  <c r="AH1483" i="5"/>
  <c r="AG1483" i="5"/>
  <c r="AI1482" i="5"/>
  <c r="AH1482" i="5"/>
  <c r="AG1482" i="5"/>
  <c r="AI1481" i="5"/>
  <c r="AH1481" i="5"/>
  <c r="AG1481" i="5"/>
  <c r="AI1480" i="5"/>
  <c r="AH1480" i="5"/>
  <c r="AG1480" i="5"/>
  <c r="AI1479" i="5"/>
  <c r="AH1479" i="5"/>
  <c r="AG1479" i="5"/>
  <c r="AI1478" i="5"/>
  <c r="AH1478" i="5"/>
  <c r="AG1478" i="5"/>
  <c r="AI1477" i="5"/>
  <c r="AH1477" i="5"/>
  <c r="AG1477" i="5"/>
  <c r="AI1476" i="5"/>
  <c r="AH1476" i="5"/>
  <c r="AG1476" i="5"/>
  <c r="AI1475" i="5"/>
  <c r="AH1475" i="5"/>
  <c r="AG1475" i="5"/>
  <c r="AI1474" i="5"/>
  <c r="AH1474" i="5"/>
  <c r="AG1474" i="5"/>
  <c r="AI1473" i="5"/>
  <c r="AH1473" i="5"/>
  <c r="AG1473" i="5"/>
  <c r="AI1472" i="5"/>
  <c r="AH1472" i="5"/>
  <c r="AG1472" i="5"/>
  <c r="AI1471" i="5"/>
  <c r="AH1471" i="5"/>
  <c r="AG1471" i="5"/>
  <c r="AI1470" i="5"/>
  <c r="AH1470" i="5"/>
  <c r="AG1470" i="5"/>
  <c r="AI1469" i="5"/>
  <c r="AH1469" i="5"/>
  <c r="AG1469" i="5"/>
  <c r="AI1468" i="5"/>
  <c r="AH1468" i="5"/>
  <c r="AG1468" i="5"/>
  <c r="AI1467" i="5"/>
  <c r="AH1467" i="5"/>
  <c r="AG1467" i="5"/>
  <c r="AI1466" i="5"/>
  <c r="AH1466" i="5"/>
  <c r="AG1466" i="5"/>
  <c r="AI1465" i="5"/>
  <c r="AH1465" i="5"/>
  <c r="AG1465" i="5"/>
  <c r="AI1464" i="5"/>
  <c r="AH1464" i="5"/>
  <c r="AG1464" i="5"/>
  <c r="AI1463" i="5"/>
  <c r="AH1463" i="5"/>
  <c r="AG1463" i="5"/>
  <c r="AI1462" i="5"/>
  <c r="AH1462" i="5"/>
  <c r="AG1462" i="5"/>
  <c r="AI1461" i="5"/>
  <c r="AH1461" i="5"/>
  <c r="AG1461" i="5"/>
  <c r="AI1460" i="5"/>
  <c r="AH1460" i="5"/>
  <c r="AG1460" i="5"/>
  <c r="AI1459" i="5"/>
  <c r="AH1459" i="5"/>
  <c r="AG1459" i="5"/>
  <c r="AI1458" i="5"/>
  <c r="AH1458" i="5"/>
  <c r="AG1458" i="5"/>
  <c r="AI1457" i="5"/>
  <c r="AH1457" i="5"/>
  <c r="AG1457" i="5"/>
  <c r="AI1456" i="5"/>
  <c r="AH1456" i="5"/>
  <c r="AG1456" i="5"/>
  <c r="AI1455" i="5"/>
  <c r="AH1455" i="5"/>
  <c r="AG1455" i="5"/>
  <c r="AI1454" i="5"/>
  <c r="AH1454" i="5"/>
  <c r="AG1454" i="5"/>
  <c r="AI1453" i="5"/>
  <c r="AH1453" i="5"/>
  <c r="AG1453" i="5"/>
  <c r="AI1452" i="5"/>
  <c r="AH1452" i="5"/>
  <c r="AG1452" i="5"/>
  <c r="AI1451" i="5"/>
  <c r="AH1451" i="5"/>
  <c r="AG1451" i="5"/>
  <c r="AI1450" i="5"/>
  <c r="AH1450" i="5"/>
  <c r="AG1450" i="5"/>
  <c r="AI1449" i="5"/>
  <c r="AH1449" i="5"/>
  <c r="AG1449" i="5"/>
  <c r="AI1448" i="5"/>
  <c r="AH1448" i="5"/>
  <c r="AG1448" i="5"/>
  <c r="AI1447" i="5"/>
  <c r="AH1447" i="5"/>
  <c r="AG1447" i="5"/>
  <c r="AI1446" i="5"/>
  <c r="AH1446" i="5"/>
  <c r="AG1446" i="5"/>
  <c r="AI1445" i="5"/>
  <c r="AH1445" i="5"/>
  <c r="AG1445" i="5"/>
  <c r="AI1444" i="5"/>
  <c r="AH1444" i="5"/>
  <c r="AG1444" i="5"/>
  <c r="AI1443" i="5"/>
  <c r="AH1443" i="5"/>
  <c r="AG1443" i="5"/>
  <c r="AI1442" i="5"/>
  <c r="AH1442" i="5"/>
  <c r="AG1442" i="5"/>
  <c r="AI1441" i="5"/>
  <c r="AH1441" i="5"/>
  <c r="AG1441" i="5"/>
  <c r="AI1440" i="5"/>
  <c r="AH1440" i="5"/>
  <c r="AG1440" i="5"/>
  <c r="AI1439" i="5"/>
  <c r="AH1439" i="5"/>
  <c r="AG1439" i="5"/>
  <c r="AI1438" i="5"/>
  <c r="AH1438" i="5"/>
  <c r="AG1438" i="5"/>
  <c r="AI1437" i="5"/>
  <c r="AH1437" i="5"/>
  <c r="AG1437" i="5"/>
  <c r="AI1436" i="5"/>
  <c r="AH1436" i="5"/>
  <c r="AG1436" i="5"/>
  <c r="AI1435" i="5"/>
  <c r="AH1435" i="5"/>
  <c r="AG1435" i="5"/>
  <c r="AI1434" i="5"/>
  <c r="AH1434" i="5"/>
  <c r="AG1434" i="5"/>
  <c r="AI1433" i="5"/>
  <c r="AH1433" i="5"/>
  <c r="AG1433" i="5"/>
  <c r="AI1432" i="5"/>
  <c r="AH1432" i="5"/>
  <c r="AG1432" i="5"/>
  <c r="AI1431" i="5"/>
  <c r="AH1431" i="5"/>
  <c r="AG1431" i="5"/>
  <c r="AI1430" i="5"/>
  <c r="AH1430" i="5"/>
  <c r="AG1430" i="5"/>
  <c r="AI1429" i="5"/>
  <c r="AH1429" i="5"/>
  <c r="AG1429" i="5"/>
  <c r="AI1428" i="5"/>
  <c r="AH1428" i="5"/>
  <c r="AG1428" i="5"/>
  <c r="AI1427" i="5"/>
  <c r="AH1427" i="5"/>
  <c r="AG1427" i="5"/>
  <c r="AI1426" i="5"/>
  <c r="AH1426" i="5"/>
  <c r="AG1426" i="5"/>
  <c r="AI1425" i="5"/>
  <c r="AH1425" i="5"/>
  <c r="AG1425" i="5"/>
  <c r="AI1424" i="5"/>
  <c r="AH1424" i="5"/>
  <c r="AG1424" i="5"/>
  <c r="AI1423" i="5"/>
  <c r="AH1423" i="5"/>
  <c r="AG1423" i="5"/>
  <c r="AI1422" i="5"/>
  <c r="AH1422" i="5"/>
  <c r="AG1422" i="5"/>
  <c r="AI1421" i="5"/>
  <c r="AH1421" i="5"/>
  <c r="AG1421" i="5"/>
  <c r="AI1420" i="5"/>
  <c r="AH1420" i="5"/>
  <c r="AG1420" i="5"/>
  <c r="AI1419" i="5"/>
  <c r="AH1419" i="5"/>
  <c r="AG1419" i="5"/>
  <c r="AI1418" i="5"/>
  <c r="AH1418" i="5"/>
  <c r="AG1418" i="5"/>
  <c r="AI1417" i="5"/>
  <c r="AH1417" i="5"/>
  <c r="AG1417" i="5"/>
  <c r="AI1416" i="5"/>
  <c r="AH1416" i="5"/>
  <c r="AG1416" i="5"/>
  <c r="AI1415" i="5"/>
  <c r="AH1415" i="5"/>
  <c r="AG1415" i="5"/>
  <c r="AI1128" i="5"/>
  <c r="AH1128" i="5"/>
  <c r="AG1128" i="5"/>
  <c r="AI1127" i="5"/>
  <c r="AH1127" i="5"/>
  <c r="AG1127" i="5"/>
  <c r="AI1126" i="5"/>
  <c r="AH1126" i="5"/>
  <c r="AG1126" i="5"/>
  <c r="AI1125" i="5"/>
  <c r="AH1125" i="5"/>
  <c r="AG1125" i="5"/>
  <c r="AI1124" i="5"/>
  <c r="AH1124" i="5"/>
  <c r="AG1124" i="5"/>
  <c r="AI1123" i="5"/>
  <c r="AH1123" i="5"/>
  <c r="AG1123" i="5"/>
  <c r="AI1122" i="5"/>
  <c r="AH1122" i="5"/>
  <c r="AG1122" i="5"/>
  <c r="AI1121" i="5"/>
  <c r="AH1121" i="5"/>
  <c r="AG1121" i="5"/>
  <c r="AI1120" i="5"/>
  <c r="AH1120" i="5"/>
  <c r="AG1120" i="5"/>
  <c r="AI1119" i="5"/>
  <c r="AH1119" i="5"/>
  <c r="AG1119" i="5"/>
  <c r="AI1118" i="5"/>
  <c r="AH1118" i="5"/>
  <c r="AG1118" i="5"/>
  <c r="AI1117" i="5"/>
  <c r="AH1117" i="5"/>
  <c r="AG1117" i="5"/>
  <c r="AI1116" i="5"/>
  <c r="AH1116" i="5"/>
  <c r="AG1116" i="5"/>
  <c r="AI1115" i="5"/>
  <c r="AH1115" i="5"/>
  <c r="AG1115" i="5"/>
  <c r="AI1114" i="5"/>
  <c r="AH1114" i="5"/>
  <c r="AG1114" i="5"/>
  <c r="AI1113" i="5"/>
  <c r="AH1113" i="5"/>
  <c r="AG1113" i="5"/>
  <c r="AI1112" i="5"/>
  <c r="AH1112" i="5"/>
  <c r="AG1112" i="5"/>
  <c r="AI1111" i="5"/>
  <c r="AH1111" i="5"/>
  <c r="AG1111" i="5"/>
  <c r="AI1110" i="5"/>
  <c r="AH1110" i="5"/>
  <c r="AG1110" i="5"/>
  <c r="AI1109" i="5"/>
  <c r="AH1109" i="5"/>
  <c r="AG1109" i="5"/>
  <c r="AI1108" i="5"/>
  <c r="AH1108" i="5"/>
  <c r="AG1108" i="5"/>
  <c r="AI1107" i="5"/>
  <c r="AH1107" i="5"/>
  <c r="AG1107" i="5"/>
  <c r="AI1106" i="5"/>
  <c r="AH1106" i="5"/>
  <c r="AG1106" i="5"/>
  <c r="AI1105" i="5"/>
  <c r="AH1105" i="5"/>
  <c r="AG1105" i="5"/>
  <c r="AI1104" i="5"/>
  <c r="AH1104" i="5"/>
  <c r="AG1104" i="5"/>
  <c r="AI1103" i="5"/>
  <c r="AH1103" i="5"/>
  <c r="AG1103" i="5"/>
  <c r="AI1102" i="5"/>
  <c r="AH1102" i="5"/>
  <c r="AG1102" i="5"/>
  <c r="AI1101" i="5"/>
  <c r="AH1101" i="5"/>
  <c r="AG1101" i="5"/>
  <c r="AI1100" i="5"/>
  <c r="AH1100" i="5"/>
  <c r="AG1100" i="5"/>
  <c r="AI1099" i="5"/>
  <c r="AH1099" i="5"/>
  <c r="AG1099" i="5"/>
  <c r="AI1098" i="5"/>
  <c r="AH1098" i="5"/>
  <c r="AG1098" i="5"/>
  <c r="AI1097" i="5"/>
  <c r="AH1097" i="5"/>
  <c r="AG1097" i="5"/>
  <c r="AI1096" i="5"/>
  <c r="AH1096" i="5"/>
  <c r="AG1096" i="5"/>
  <c r="AI1095" i="5"/>
  <c r="AH1095" i="5"/>
  <c r="AG1095" i="5"/>
  <c r="AI1094" i="5"/>
  <c r="AH1094" i="5"/>
  <c r="AG1094" i="5"/>
  <c r="AI1093" i="5"/>
  <c r="AH1093" i="5"/>
  <c r="AG1093" i="5"/>
  <c r="AI1092" i="5"/>
  <c r="AH1092" i="5"/>
  <c r="AG1092" i="5"/>
  <c r="AI1091" i="5"/>
  <c r="AH1091" i="5"/>
  <c r="AG1091" i="5"/>
  <c r="AI1090" i="5"/>
  <c r="AH1090" i="5"/>
  <c r="AG1090" i="5"/>
  <c r="AI1089" i="5"/>
  <c r="AH1089" i="5"/>
  <c r="AG1089" i="5"/>
  <c r="AI1088" i="5"/>
  <c r="AH1088" i="5"/>
  <c r="AG1088" i="5"/>
  <c r="AI1087" i="5"/>
  <c r="AH1087" i="5"/>
  <c r="AG1087" i="5"/>
  <c r="AI1086" i="5"/>
  <c r="AH1086" i="5"/>
  <c r="AG1086" i="5"/>
  <c r="AI1085" i="5"/>
  <c r="AH1085" i="5"/>
  <c r="AG1085" i="5"/>
  <c r="AI1084" i="5"/>
  <c r="AH1084" i="5"/>
  <c r="AG1084" i="5"/>
  <c r="AI1083" i="5"/>
  <c r="AH1083" i="5"/>
  <c r="AG1083" i="5"/>
  <c r="AI1082" i="5"/>
  <c r="AH1082" i="5"/>
  <c r="AG1082" i="5"/>
  <c r="AI1081" i="5"/>
  <c r="AH1081" i="5"/>
  <c r="AG1081" i="5"/>
  <c r="AI1080" i="5"/>
  <c r="AH1080" i="5"/>
  <c r="AG1080" i="5"/>
  <c r="AI1079" i="5"/>
  <c r="AH1079" i="5"/>
  <c r="AG1079" i="5"/>
  <c r="AI1078" i="5"/>
  <c r="AH1078" i="5"/>
  <c r="AG1078" i="5"/>
  <c r="AI1077" i="5"/>
  <c r="AH1077" i="5"/>
  <c r="AG1077" i="5"/>
  <c r="AI1076" i="5"/>
  <c r="AH1076" i="5"/>
  <c r="AG1076" i="5"/>
  <c r="AI1075" i="5"/>
  <c r="AH1075" i="5"/>
  <c r="AG1075" i="5"/>
  <c r="AI1074" i="5"/>
  <c r="AH1074" i="5"/>
  <c r="AG1074" i="5"/>
  <c r="AI1073" i="5"/>
  <c r="AH1073" i="5"/>
  <c r="AG1073" i="5"/>
  <c r="AI1072" i="5"/>
  <c r="AH1072" i="5"/>
  <c r="AG1072" i="5"/>
  <c r="AI1071" i="5"/>
  <c r="AH1071" i="5"/>
  <c r="AG1071" i="5"/>
  <c r="AI1070" i="5"/>
  <c r="AH1070" i="5"/>
  <c r="AG1070" i="5"/>
  <c r="AI1069" i="5"/>
  <c r="AH1069" i="5"/>
  <c r="AG1069" i="5"/>
  <c r="AI1068" i="5"/>
  <c r="AH1068" i="5"/>
  <c r="AG1068" i="5"/>
  <c r="AI1067" i="5"/>
  <c r="AH1067" i="5"/>
  <c r="AG1067" i="5"/>
  <c r="AI1066" i="5"/>
  <c r="AH1066" i="5"/>
  <c r="AG1066" i="5"/>
  <c r="AI1065" i="5"/>
  <c r="AH1065" i="5"/>
  <c r="AG1065" i="5"/>
  <c r="AI1064" i="5"/>
  <c r="AH1064" i="5"/>
  <c r="AG1064" i="5"/>
  <c r="AI1063" i="5"/>
  <c r="AH1063" i="5"/>
  <c r="AG1063" i="5"/>
  <c r="AI1062" i="5"/>
  <c r="AH1062" i="5"/>
  <c r="AG1062" i="5"/>
  <c r="AI1061" i="5"/>
  <c r="AH1061" i="5"/>
  <c r="AG1061" i="5"/>
  <c r="AI1060" i="5"/>
  <c r="AH1060" i="5"/>
  <c r="AG1060" i="5"/>
  <c r="AI1059" i="5"/>
  <c r="AH1059" i="5"/>
  <c r="AG1059" i="5"/>
  <c r="AI1058" i="5"/>
  <c r="AH1058" i="5"/>
  <c r="AG1058" i="5"/>
  <c r="AI1057" i="5"/>
  <c r="AH1057" i="5"/>
  <c r="AG1057" i="5"/>
  <c r="AI1056" i="5"/>
  <c r="AH1056" i="5"/>
  <c r="AG1056" i="5"/>
  <c r="AI1055" i="5"/>
  <c r="AH1055" i="5"/>
  <c r="AG1055" i="5"/>
  <c r="AI1054" i="5"/>
  <c r="AH1054" i="5"/>
  <c r="AG1054" i="5"/>
  <c r="AI1053" i="5"/>
  <c r="AH1053" i="5"/>
  <c r="AG1053" i="5"/>
  <c r="AI1052" i="5"/>
  <c r="AH1052" i="5"/>
  <c r="AG1052" i="5"/>
  <c r="AI1051" i="5"/>
  <c r="AH1051" i="5"/>
  <c r="AG1051" i="5"/>
  <c r="AI1050" i="5"/>
  <c r="AH1050" i="5"/>
  <c r="AG1050" i="5"/>
  <c r="AI1049" i="5"/>
  <c r="AH1049" i="5"/>
  <c r="AG1049" i="5"/>
  <c r="AI1048" i="5"/>
  <c r="AH1048" i="5"/>
  <c r="AG1048" i="5"/>
  <c r="AI1047" i="5"/>
  <c r="AH1047" i="5"/>
  <c r="AG1047" i="5"/>
  <c r="AI1046" i="5"/>
  <c r="AH1046" i="5"/>
  <c r="AG1046" i="5"/>
  <c r="AI1045" i="5"/>
  <c r="AH1045" i="5"/>
  <c r="AG1045" i="5"/>
  <c r="AI1044" i="5"/>
  <c r="AH1044" i="5"/>
  <c r="AG1044" i="5"/>
  <c r="AI1043" i="5"/>
  <c r="AH1043" i="5"/>
  <c r="AG1043" i="5"/>
  <c r="AI1042" i="5"/>
  <c r="AH1042" i="5"/>
  <c r="AG1042" i="5"/>
  <c r="AI1041" i="5"/>
  <c r="AH1041" i="5"/>
  <c r="AG1041" i="5"/>
  <c r="AI1040" i="5"/>
  <c r="AH1040" i="5"/>
  <c r="AG1040" i="5"/>
  <c r="AI1039" i="5"/>
  <c r="AH1039" i="5"/>
  <c r="AG1039" i="5"/>
  <c r="AI1038" i="5"/>
  <c r="AH1038" i="5"/>
  <c r="AG1038" i="5"/>
  <c r="AI1037" i="5"/>
  <c r="AH1037" i="5"/>
  <c r="AG1037" i="5"/>
  <c r="AI1036" i="5"/>
  <c r="AH1036" i="5"/>
  <c r="AG1036" i="5"/>
  <c r="AI1035" i="5"/>
  <c r="AH1035" i="5"/>
  <c r="AG1035" i="5"/>
  <c r="AI1034" i="5"/>
  <c r="AH1034" i="5"/>
  <c r="AG1034" i="5"/>
  <c r="AI1033" i="5"/>
  <c r="AH1033" i="5"/>
  <c r="AG1033" i="5"/>
  <c r="AI1032" i="5"/>
  <c r="AH1032" i="5"/>
  <c r="AG1032" i="5"/>
  <c r="AI1031" i="5"/>
  <c r="AH1031" i="5"/>
  <c r="AG1031" i="5"/>
  <c r="AI1030" i="5"/>
  <c r="AH1030" i="5"/>
  <c r="AG1030" i="5"/>
  <c r="AI1029" i="5"/>
  <c r="AH1029" i="5"/>
  <c r="AG1029" i="5"/>
  <c r="AI1028" i="5"/>
  <c r="AH1028" i="5"/>
  <c r="AG1028" i="5"/>
  <c r="AI1027" i="5"/>
  <c r="AH1027" i="5"/>
  <c r="AG1027" i="5"/>
  <c r="AI1026" i="5"/>
  <c r="AH1026" i="5"/>
  <c r="AG1026" i="5"/>
  <c r="AI1025" i="5"/>
  <c r="AH1025" i="5"/>
  <c r="AG1025" i="5"/>
  <c r="AI1024" i="5"/>
  <c r="AH1024" i="5"/>
  <c r="AG1024" i="5"/>
  <c r="AI1023" i="5"/>
  <c r="AH1023" i="5"/>
  <c r="AG1023" i="5"/>
  <c r="AI1022" i="5"/>
  <c r="AH1022" i="5"/>
  <c r="AG1022" i="5"/>
  <c r="AI1021" i="5"/>
  <c r="AH1021" i="5"/>
  <c r="AG1021" i="5"/>
  <c r="AI1020" i="5"/>
  <c r="AH1020" i="5"/>
  <c r="AG1020" i="5"/>
  <c r="AI1019" i="5"/>
  <c r="AH1019" i="5"/>
  <c r="AG1019" i="5"/>
  <c r="AI1018" i="5"/>
  <c r="AH1018" i="5"/>
  <c r="AG1018" i="5"/>
  <c r="AI1017" i="5"/>
  <c r="AH1017" i="5"/>
  <c r="AG1017" i="5"/>
  <c r="AI1016" i="5"/>
  <c r="AH1016" i="5"/>
  <c r="AG1016" i="5"/>
  <c r="AI1015" i="5"/>
  <c r="AH1015" i="5"/>
  <c r="AG1015" i="5"/>
  <c r="AI1014" i="5"/>
  <c r="AH1014" i="5"/>
  <c r="AG1014" i="5"/>
  <c r="AI1013" i="5"/>
  <c r="AH1013" i="5"/>
  <c r="AG1013" i="5"/>
  <c r="AI1012" i="5"/>
  <c r="AH1012" i="5"/>
  <c r="AG1012" i="5"/>
  <c r="AI1011" i="5"/>
  <c r="AH1011" i="5"/>
  <c r="AG1011" i="5"/>
  <c r="AI1010" i="5"/>
  <c r="AH1010" i="5"/>
  <c r="AG1010" i="5"/>
  <c r="AI990" i="5"/>
  <c r="AH990" i="5"/>
  <c r="AG990" i="5"/>
  <c r="AI989" i="5"/>
  <c r="AH989" i="5"/>
  <c r="AG989" i="5"/>
  <c r="AI988" i="5"/>
  <c r="AH988" i="5"/>
  <c r="AG988" i="5"/>
  <c r="AI987" i="5"/>
  <c r="AH987" i="5"/>
  <c r="AG987" i="5"/>
  <c r="AI986" i="5"/>
  <c r="AH986" i="5"/>
  <c r="AG986" i="5"/>
  <c r="AI985" i="5"/>
  <c r="AH985" i="5"/>
  <c r="AG985" i="5"/>
  <c r="AI984" i="5"/>
  <c r="AH984" i="5"/>
  <c r="AG984" i="5"/>
  <c r="AI983" i="5"/>
  <c r="AH983" i="5"/>
  <c r="AG983" i="5"/>
  <c r="AI982" i="5"/>
  <c r="AH982" i="5"/>
  <c r="AG982" i="5"/>
  <c r="AI981" i="5"/>
  <c r="AH981" i="5"/>
  <c r="AG981" i="5"/>
  <c r="AI980" i="5"/>
  <c r="AH980" i="5"/>
  <c r="AG980" i="5"/>
  <c r="AI979" i="5"/>
  <c r="AH979" i="5"/>
  <c r="AG979" i="5"/>
  <c r="AI978" i="5"/>
  <c r="AH978" i="5"/>
  <c r="AG978" i="5"/>
  <c r="AI977" i="5"/>
  <c r="AH977" i="5"/>
  <c r="AG977" i="5"/>
  <c r="AI976" i="5"/>
  <c r="AH976" i="5"/>
  <c r="AG976" i="5"/>
  <c r="AI975" i="5"/>
  <c r="AH975" i="5"/>
  <c r="AG975" i="5"/>
  <c r="AI974" i="5"/>
  <c r="AH974" i="5"/>
  <c r="AG974" i="5"/>
  <c r="AI973" i="5"/>
  <c r="AH973" i="5"/>
  <c r="AG973" i="5"/>
  <c r="AI972" i="5"/>
  <c r="AH972" i="5"/>
  <c r="AG972" i="5"/>
  <c r="AI971" i="5"/>
  <c r="AH971" i="5"/>
  <c r="AG971" i="5"/>
  <c r="AI970" i="5"/>
  <c r="AH970" i="5"/>
  <c r="AG970" i="5"/>
  <c r="AI969" i="5"/>
  <c r="AH969" i="5"/>
  <c r="AG969" i="5"/>
  <c r="AI968" i="5"/>
  <c r="AH968" i="5"/>
  <c r="AG968" i="5"/>
  <c r="AI967" i="5"/>
  <c r="AH967" i="5"/>
  <c r="AG967" i="5"/>
  <c r="AI966" i="5"/>
  <c r="AH966" i="5"/>
  <c r="AG966" i="5"/>
  <c r="AI965" i="5"/>
  <c r="AH965" i="5"/>
  <c r="AG965" i="5"/>
  <c r="AI964" i="5"/>
  <c r="AH964" i="5"/>
  <c r="AG964" i="5"/>
  <c r="AI963" i="5"/>
  <c r="AH963" i="5"/>
  <c r="AG963" i="5"/>
  <c r="AI962" i="5"/>
  <c r="AH962" i="5"/>
  <c r="AG962" i="5"/>
  <c r="AI961" i="5"/>
  <c r="AH961" i="5"/>
  <c r="AG961" i="5"/>
  <c r="AI960" i="5"/>
  <c r="AH960" i="5"/>
  <c r="AG960" i="5"/>
  <c r="AI959" i="5"/>
  <c r="AH959" i="5"/>
  <c r="AG959" i="5"/>
  <c r="AI958" i="5"/>
  <c r="AH958" i="5"/>
  <c r="AG958" i="5"/>
  <c r="AI957" i="5"/>
  <c r="AH957" i="5"/>
  <c r="AG957" i="5"/>
  <c r="AI956" i="5"/>
  <c r="AH956" i="5"/>
  <c r="AG956" i="5"/>
  <c r="AI955" i="5"/>
  <c r="AH955" i="5"/>
  <c r="AG955" i="5"/>
  <c r="AI954" i="5"/>
  <c r="AH954" i="5"/>
  <c r="AG954" i="5"/>
  <c r="AI953" i="5"/>
  <c r="AH953" i="5"/>
  <c r="AG953" i="5"/>
  <c r="AI952" i="5"/>
  <c r="AH952" i="5"/>
  <c r="AG952" i="5"/>
  <c r="AI951" i="5"/>
  <c r="AH951" i="5"/>
  <c r="AG951" i="5"/>
  <c r="AI950" i="5"/>
  <c r="AH950" i="5"/>
  <c r="AG950" i="5"/>
  <c r="AI949" i="5"/>
  <c r="AH949" i="5"/>
  <c r="AG949" i="5"/>
  <c r="AI948" i="5"/>
  <c r="AH948" i="5"/>
  <c r="AG948" i="5"/>
  <c r="AI947" i="5"/>
  <c r="AH947" i="5"/>
  <c r="AG947" i="5"/>
  <c r="AI946" i="5"/>
  <c r="AH946" i="5"/>
  <c r="AG946" i="5"/>
  <c r="AI945" i="5"/>
  <c r="AH945" i="5"/>
  <c r="AG945" i="5"/>
  <c r="AI944" i="5"/>
  <c r="AH944" i="5"/>
  <c r="AG944" i="5"/>
  <c r="AI943" i="5"/>
  <c r="AH943" i="5"/>
  <c r="AG943" i="5"/>
  <c r="AI942" i="5"/>
  <c r="AH942" i="5"/>
  <c r="AG942" i="5"/>
  <c r="AI941" i="5"/>
  <c r="AH941" i="5"/>
  <c r="AG941" i="5"/>
  <c r="AI940" i="5"/>
  <c r="AH940" i="5"/>
  <c r="AG940" i="5"/>
  <c r="AI939" i="5"/>
  <c r="AH939" i="5"/>
  <c r="AG939" i="5"/>
  <c r="AI938" i="5"/>
  <c r="AH938" i="5"/>
  <c r="AG938" i="5"/>
  <c r="AI937" i="5"/>
  <c r="AH937" i="5"/>
  <c r="AG937" i="5"/>
  <c r="AI936" i="5"/>
  <c r="AH936" i="5"/>
  <c r="AG936" i="5"/>
  <c r="AI935" i="5"/>
  <c r="AH935" i="5"/>
  <c r="AG935" i="5"/>
  <c r="AI934" i="5"/>
  <c r="AH934" i="5"/>
  <c r="AG934" i="5"/>
  <c r="AI933" i="5"/>
  <c r="AH933" i="5"/>
  <c r="AG933" i="5"/>
  <c r="AI932" i="5"/>
  <c r="AH932" i="5"/>
  <c r="AG932" i="5"/>
  <c r="AI931" i="5"/>
  <c r="AH931" i="5"/>
  <c r="AG931" i="5"/>
  <c r="AI930" i="5"/>
  <c r="AH930" i="5"/>
  <c r="AG930" i="5"/>
  <c r="AI929" i="5"/>
  <c r="AH929" i="5"/>
  <c r="AG929" i="5"/>
  <c r="AI928" i="5"/>
  <c r="AH928" i="5"/>
  <c r="AG928" i="5"/>
  <c r="AI927" i="5"/>
  <c r="AH927" i="5"/>
  <c r="AG927" i="5"/>
  <c r="AI926" i="5"/>
  <c r="AH926" i="5"/>
  <c r="AG926" i="5"/>
  <c r="AI925" i="5"/>
  <c r="AH925" i="5"/>
  <c r="AG925" i="5"/>
  <c r="AI924" i="5"/>
  <c r="AH924" i="5"/>
  <c r="AG924" i="5"/>
  <c r="AI923" i="5"/>
  <c r="AH923" i="5"/>
  <c r="AG923" i="5"/>
  <c r="AI922" i="5"/>
  <c r="AH922" i="5"/>
  <c r="AG922" i="5"/>
  <c r="AI921" i="5"/>
  <c r="AH921" i="5"/>
  <c r="AG921" i="5"/>
  <c r="AI920" i="5"/>
  <c r="AH920" i="5"/>
  <c r="AG920" i="5"/>
  <c r="AI919" i="5"/>
  <c r="AH919" i="5"/>
  <c r="AG919" i="5"/>
  <c r="AI918" i="5"/>
  <c r="AH918" i="5"/>
  <c r="AG918" i="5"/>
  <c r="AI917" i="5"/>
  <c r="AH917" i="5"/>
  <c r="AG917" i="5"/>
  <c r="AI916" i="5"/>
  <c r="AH916" i="5"/>
  <c r="AG916" i="5"/>
  <c r="AI915" i="5"/>
  <c r="AH915" i="5"/>
  <c r="AG915" i="5"/>
  <c r="AI914" i="5"/>
  <c r="AH914" i="5"/>
  <c r="AG914" i="5"/>
  <c r="AI913" i="5"/>
  <c r="AH913" i="5"/>
  <c r="AG913" i="5"/>
  <c r="AI912" i="5"/>
  <c r="AH912" i="5"/>
  <c r="AG912" i="5"/>
  <c r="AI911" i="5"/>
  <c r="AH911" i="5"/>
  <c r="AG911" i="5"/>
  <c r="AI910" i="5"/>
  <c r="AH910" i="5"/>
  <c r="AG910" i="5"/>
  <c r="AI909" i="5"/>
  <c r="AH909" i="5"/>
  <c r="AG909" i="5"/>
  <c r="AI908" i="5"/>
  <c r="AH908" i="5"/>
  <c r="AG908" i="5"/>
  <c r="AI907" i="5"/>
  <c r="AH907" i="5"/>
  <c r="AG907" i="5"/>
  <c r="AI906" i="5"/>
  <c r="AH906" i="5"/>
  <c r="AG906" i="5"/>
  <c r="AI905" i="5"/>
  <c r="AH905" i="5"/>
  <c r="AG905" i="5"/>
  <c r="AI904" i="5"/>
  <c r="AH904" i="5"/>
  <c r="AG904" i="5"/>
  <c r="AI903" i="5"/>
  <c r="AH903" i="5"/>
  <c r="AG903" i="5"/>
  <c r="AI902" i="5"/>
  <c r="AH902" i="5"/>
  <c r="AG902" i="5"/>
  <c r="AI901" i="5"/>
  <c r="AH901" i="5"/>
  <c r="AG901" i="5"/>
  <c r="AI900" i="5"/>
  <c r="AH900" i="5"/>
  <c r="AG900" i="5"/>
  <c r="AI899" i="5"/>
  <c r="AH899" i="5"/>
  <c r="AG899" i="5"/>
  <c r="AI898" i="5"/>
  <c r="AH898" i="5"/>
  <c r="AG898" i="5"/>
  <c r="AI897" i="5"/>
  <c r="AH897" i="5"/>
  <c r="AG897" i="5"/>
  <c r="AI896" i="5"/>
  <c r="AH896" i="5"/>
  <c r="AG896" i="5"/>
  <c r="AI895" i="5"/>
  <c r="AH895" i="5"/>
  <c r="AG895" i="5"/>
  <c r="AI894" i="5"/>
  <c r="AH894" i="5"/>
  <c r="AG894" i="5"/>
  <c r="AI893" i="5"/>
  <c r="AH893" i="5"/>
  <c r="AG893" i="5"/>
  <c r="AI892" i="5"/>
  <c r="AH892" i="5"/>
  <c r="AG892" i="5"/>
  <c r="AI891" i="5"/>
  <c r="AH891" i="5"/>
  <c r="AG891" i="5"/>
  <c r="AI890" i="5"/>
  <c r="AH890" i="5"/>
  <c r="AG890" i="5"/>
  <c r="AI889" i="5"/>
  <c r="AH889" i="5"/>
  <c r="AG889" i="5"/>
  <c r="AI888" i="5"/>
  <c r="AH888" i="5"/>
  <c r="AG888" i="5"/>
  <c r="AI887" i="5"/>
  <c r="AH887" i="5"/>
  <c r="AG887" i="5"/>
  <c r="AI886" i="5"/>
  <c r="AH886" i="5"/>
  <c r="AG886" i="5"/>
  <c r="AI885" i="5"/>
  <c r="AH885" i="5"/>
  <c r="AG885" i="5"/>
  <c r="AI884" i="5"/>
  <c r="AH884" i="5"/>
  <c r="AG884" i="5"/>
  <c r="AI883" i="5"/>
  <c r="AH883" i="5"/>
  <c r="AG883" i="5"/>
  <c r="AI882" i="5"/>
  <c r="AH882" i="5"/>
  <c r="AG882" i="5"/>
  <c r="AI881" i="5"/>
  <c r="AH881" i="5"/>
  <c r="AG881" i="5"/>
  <c r="AI880" i="5"/>
  <c r="AH880" i="5"/>
  <c r="AG880" i="5"/>
  <c r="AI879" i="5"/>
  <c r="AH879" i="5"/>
  <c r="AG879" i="5"/>
  <c r="AI878" i="5"/>
  <c r="AH878" i="5"/>
  <c r="AG878" i="5"/>
  <c r="AI877" i="5"/>
  <c r="AH877" i="5"/>
  <c r="AG877" i="5"/>
  <c r="AI876" i="5"/>
  <c r="AH876" i="5"/>
  <c r="AG876" i="5"/>
  <c r="AI875" i="5"/>
  <c r="AH875" i="5"/>
  <c r="AG875" i="5"/>
  <c r="AI874" i="5"/>
  <c r="AH874" i="5"/>
  <c r="AG874" i="5"/>
  <c r="AI873" i="5"/>
  <c r="AH873" i="5"/>
  <c r="AG873" i="5"/>
  <c r="AI872" i="5"/>
  <c r="AH872" i="5"/>
  <c r="AG872" i="5"/>
  <c r="AS3014" i="5"/>
  <c r="AR3014" i="5"/>
  <c r="AQ3014" i="5"/>
  <c r="AN3014" i="5"/>
  <c r="AM3014" i="5"/>
  <c r="AL3014" i="5"/>
  <c r="AI3014" i="5"/>
  <c r="AH3014" i="5"/>
  <c r="AG3014" i="5"/>
  <c r="AG3011" i="5"/>
  <c r="AO3014" i="5" s="1"/>
  <c r="AI2609" i="5"/>
  <c r="AH2609" i="5"/>
  <c r="AG2609" i="5"/>
  <c r="AI2457" i="5"/>
  <c r="AG2457" i="5"/>
  <c r="AI2419" i="5"/>
  <c r="AH2419" i="5"/>
  <c r="AI2401" i="5"/>
  <c r="AH2401" i="5"/>
  <c r="AI2380" i="5"/>
  <c r="AH2380" i="5"/>
  <c r="AI2379" i="5"/>
  <c r="AH2379" i="5"/>
  <c r="AI2378" i="5"/>
  <c r="AH2378" i="5"/>
  <c r="AI2377" i="5"/>
  <c r="AH2377" i="5"/>
  <c r="AI2376" i="5"/>
  <c r="AH2376" i="5"/>
  <c r="AI2375" i="5"/>
  <c r="AH2375" i="5"/>
  <c r="AI2374" i="5"/>
  <c r="AH2374" i="5"/>
  <c r="AG2372" i="5"/>
  <c r="AI2237" i="5"/>
  <c r="AH2237" i="5"/>
  <c r="AG2237" i="5"/>
  <c r="AG2235" i="5"/>
  <c r="AJ2356" i="5" s="1"/>
  <c r="AI2098" i="5"/>
  <c r="AH2098" i="5"/>
  <c r="AG2098" i="5"/>
  <c r="AG2096" i="5"/>
  <c r="AJ2217" i="5" s="1"/>
  <c r="AI1961" i="5"/>
  <c r="AH1961" i="5"/>
  <c r="AG1961" i="5"/>
  <c r="AG1959" i="5"/>
  <c r="AJ1995" i="5" s="1"/>
  <c r="AI1689" i="5"/>
  <c r="AH1689" i="5"/>
  <c r="AG1689" i="5"/>
  <c r="AG1687" i="5"/>
  <c r="AJ1723" i="5" s="1"/>
  <c r="AI1551" i="5"/>
  <c r="AH1551" i="5"/>
  <c r="AG1551" i="5"/>
  <c r="AG1549" i="5"/>
  <c r="AI1414" i="5"/>
  <c r="AH1414" i="5"/>
  <c r="AG1414" i="5"/>
  <c r="AG1412" i="5"/>
  <c r="AJ1533" i="5" s="1"/>
  <c r="AI1009" i="5"/>
  <c r="AH1009" i="5"/>
  <c r="AG1009" i="5"/>
  <c r="AG1007" i="5"/>
  <c r="AI871" i="5"/>
  <c r="AH871" i="5"/>
  <c r="AG871" i="5"/>
  <c r="AG869" i="5"/>
  <c r="AS293" i="5"/>
  <c r="AR293" i="5"/>
  <c r="AQ293" i="5"/>
  <c r="AN293" i="5"/>
  <c r="AM293" i="5"/>
  <c r="AL293" i="5"/>
  <c r="AI293" i="5"/>
  <c r="AH293" i="5"/>
  <c r="AG293" i="5"/>
  <c r="AS292" i="5"/>
  <c r="AR292" i="5"/>
  <c r="AQ292" i="5"/>
  <c r="AN292" i="5"/>
  <c r="AM292" i="5"/>
  <c r="AL292" i="5"/>
  <c r="AI292" i="5"/>
  <c r="AH292" i="5"/>
  <c r="AG292" i="5"/>
  <c r="AS291" i="5"/>
  <c r="AR291" i="5"/>
  <c r="AQ291" i="5"/>
  <c r="AN291" i="5"/>
  <c r="AM291" i="5"/>
  <c r="AL291" i="5"/>
  <c r="AI291" i="5"/>
  <c r="AH291" i="5"/>
  <c r="AG291" i="5"/>
  <c r="AS290" i="5"/>
  <c r="AR290" i="5"/>
  <c r="AQ290" i="5"/>
  <c r="AN290" i="5"/>
  <c r="AM290" i="5"/>
  <c r="AL290" i="5"/>
  <c r="AI290" i="5"/>
  <c r="AH290" i="5"/>
  <c r="AG290" i="5"/>
  <c r="AS289" i="5"/>
  <c r="AR289" i="5"/>
  <c r="AQ289" i="5"/>
  <c r="AN289" i="5"/>
  <c r="AM289" i="5"/>
  <c r="AL289" i="5"/>
  <c r="AI289" i="5"/>
  <c r="AH289" i="5"/>
  <c r="AG289" i="5"/>
  <c r="AS288" i="5"/>
  <c r="AR288" i="5"/>
  <c r="AQ288" i="5"/>
  <c r="AN288" i="5"/>
  <c r="AM288" i="5"/>
  <c r="AL288" i="5"/>
  <c r="AI288" i="5"/>
  <c r="AH288" i="5"/>
  <c r="AG288" i="5"/>
  <c r="AS287" i="5"/>
  <c r="AR287" i="5"/>
  <c r="AQ287" i="5"/>
  <c r="AN287" i="5"/>
  <c r="AM287" i="5"/>
  <c r="AL287" i="5"/>
  <c r="AI287" i="5"/>
  <c r="AH287" i="5"/>
  <c r="AG287" i="5"/>
  <c r="AS286" i="5"/>
  <c r="AR286" i="5"/>
  <c r="AQ286" i="5"/>
  <c r="AN286" i="5"/>
  <c r="AM286" i="5"/>
  <c r="AL286" i="5"/>
  <c r="AI286" i="5"/>
  <c r="AH286" i="5"/>
  <c r="AG286" i="5"/>
  <c r="AS285" i="5"/>
  <c r="AR285" i="5"/>
  <c r="AQ285" i="5"/>
  <c r="AN285" i="5"/>
  <c r="AM285" i="5"/>
  <c r="AL285" i="5"/>
  <c r="AI285" i="5"/>
  <c r="AH285" i="5"/>
  <c r="AG285" i="5"/>
  <c r="AS284" i="5"/>
  <c r="AR284" i="5"/>
  <c r="AQ284" i="5"/>
  <c r="AN284" i="5"/>
  <c r="AM284" i="5"/>
  <c r="AL284" i="5"/>
  <c r="AI284" i="5"/>
  <c r="AH284" i="5"/>
  <c r="AG284" i="5"/>
  <c r="AS283" i="5"/>
  <c r="AR283" i="5"/>
  <c r="AQ283" i="5"/>
  <c r="AN283" i="5"/>
  <c r="AM283" i="5"/>
  <c r="AL283" i="5"/>
  <c r="AI283" i="5"/>
  <c r="AH283" i="5"/>
  <c r="AG283" i="5"/>
  <c r="AS282" i="5"/>
  <c r="AR282" i="5"/>
  <c r="AQ282" i="5"/>
  <c r="AN282" i="5"/>
  <c r="AM282" i="5"/>
  <c r="AL282" i="5"/>
  <c r="AI282" i="5"/>
  <c r="AH282" i="5"/>
  <c r="AG282" i="5"/>
  <c r="AS281" i="5"/>
  <c r="AR281" i="5"/>
  <c r="AQ281" i="5"/>
  <c r="AN281" i="5"/>
  <c r="AM281" i="5"/>
  <c r="AL281" i="5"/>
  <c r="AI281" i="5"/>
  <c r="AH281" i="5"/>
  <c r="AG281" i="5"/>
  <c r="AS280" i="5"/>
  <c r="AR280" i="5"/>
  <c r="AQ280" i="5"/>
  <c r="AN280" i="5"/>
  <c r="AM280" i="5"/>
  <c r="AL280" i="5"/>
  <c r="AI280" i="5"/>
  <c r="AH280" i="5"/>
  <c r="AG280" i="5"/>
  <c r="AS279" i="5"/>
  <c r="AR279" i="5"/>
  <c r="AQ279" i="5"/>
  <c r="AN279" i="5"/>
  <c r="AM279" i="5"/>
  <c r="AL279" i="5"/>
  <c r="AI279" i="5"/>
  <c r="AH279" i="5"/>
  <c r="AG279" i="5"/>
  <c r="AS278" i="5"/>
  <c r="AR278" i="5"/>
  <c r="AQ278" i="5"/>
  <c r="AN278" i="5"/>
  <c r="AM278" i="5"/>
  <c r="AL278" i="5"/>
  <c r="AI278" i="5"/>
  <c r="AH278" i="5"/>
  <c r="AG278" i="5"/>
  <c r="AS277" i="5"/>
  <c r="AR277" i="5"/>
  <c r="AQ277" i="5"/>
  <c r="AN277" i="5"/>
  <c r="AM277" i="5"/>
  <c r="AL277" i="5"/>
  <c r="AI277" i="5"/>
  <c r="AH277" i="5"/>
  <c r="AG277" i="5"/>
  <c r="AS276" i="5"/>
  <c r="AR276" i="5"/>
  <c r="AQ276" i="5"/>
  <c r="AN276" i="5"/>
  <c r="AM276" i="5"/>
  <c r="AL276" i="5"/>
  <c r="AI276" i="5"/>
  <c r="AH276" i="5"/>
  <c r="AG276" i="5"/>
  <c r="AS275" i="5"/>
  <c r="AR275" i="5"/>
  <c r="AQ275" i="5"/>
  <c r="AN275" i="5"/>
  <c r="AM275" i="5"/>
  <c r="AL275" i="5"/>
  <c r="AI275" i="5"/>
  <c r="AH275" i="5"/>
  <c r="AG275" i="5"/>
  <c r="AS274" i="5"/>
  <c r="AR274" i="5"/>
  <c r="AQ274" i="5"/>
  <c r="AN274" i="5"/>
  <c r="AM274" i="5"/>
  <c r="AL274" i="5"/>
  <c r="AI274" i="5"/>
  <c r="AH274" i="5"/>
  <c r="AG274" i="5"/>
  <c r="AS273" i="5"/>
  <c r="AR273" i="5"/>
  <c r="AQ273" i="5"/>
  <c r="AN273" i="5"/>
  <c r="AM273" i="5"/>
  <c r="AL273" i="5"/>
  <c r="AI273" i="5"/>
  <c r="AH273" i="5"/>
  <c r="AG273" i="5"/>
  <c r="AS272" i="5"/>
  <c r="AR272" i="5"/>
  <c r="AQ272" i="5"/>
  <c r="AN272" i="5"/>
  <c r="AM272" i="5"/>
  <c r="AL272" i="5"/>
  <c r="AI272" i="5"/>
  <c r="AH272" i="5"/>
  <c r="AG272" i="5"/>
  <c r="AS271" i="5"/>
  <c r="AR271" i="5"/>
  <c r="AQ271" i="5"/>
  <c r="AN271" i="5"/>
  <c r="AM271" i="5"/>
  <c r="AL271" i="5"/>
  <c r="AI271" i="5"/>
  <c r="AH271" i="5"/>
  <c r="AG271" i="5"/>
  <c r="AS270" i="5"/>
  <c r="AR270" i="5"/>
  <c r="AQ270" i="5"/>
  <c r="AN270" i="5"/>
  <c r="AM270" i="5"/>
  <c r="AL270" i="5"/>
  <c r="AI270" i="5"/>
  <c r="AH270" i="5"/>
  <c r="AG270" i="5"/>
  <c r="AS269" i="5"/>
  <c r="AR269" i="5"/>
  <c r="AQ269" i="5"/>
  <c r="AN269" i="5"/>
  <c r="AM269" i="5"/>
  <c r="AL269" i="5"/>
  <c r="AI269" i="5"/>
  <c r="AH269" i="5"/>
  <c r="AG269" i="5"/>
  <c r="AS268" i="5"/>
  <c r="AR268" i="5"/>
  <c r="AQ268" i="5"/>
  <c r="AN268" i="5"/>
  <c r="AM268" i="5"/>
  <c r="AL268" i="5"/>
  <c r="AI268" i="5"/>
  <c r="AH268" i="5"/>
  <c r="AG268" i="5"/>
  <c r="AS267" i="5"/>
  <c r="AR267" i="5"/>
  <c r="AQ267" i="5"/>
  <c r="AN267" i="5"/>
  <c r="AM267" i="5"/>
  <c r="AL267" i="5"/>
  <c r="AI267" i="5"/>
  <c r="AH267" i="5"/>
  <c r="AG267" i="5"/>
  <c r="AS266" i="5"/>
  <c r="AR266" i="5"/>
  <c r="AQ266" i="5"/>
  <c r="AN266" i="5"/>
  <c r="AM266" i="5"/>
  <c r="AL266" i="5"/>
  <c r="AI266" i="5"/>
  <c r="AH266" i="5"/>
  <c r="AG266" i="5"/>
  <c r="AS265" i="5"/>
  <c r="AR265" i="5"/>
  <c r="AQ265" i="5"/>
  <c r="AN265" i="5"/>
  <c r="AM265" i="5"/>
  <c r="AL265" i="5"/>
  <c r="AI265" i="5"/>
  <c r="AH265" i="5"/>
  <c r="AG265" i="5"/>
  <c r="AS264" i="5"/>
  <c r="AR264" i="5"/>
  <c r="AQ264" i="5"/>
  <c r="AN264" i="5"/>
  <c r="AM264" i="5"/>
  <c r="AL264" i="5"/>
  <c r="AI264" i="5"/>
  <c r="AH264" i="5"/>
  <c r="AG264" i="5"/>
  <c r="AS263" i="5"/>
  <c r="AR263" i="5"/>
  <c r="AQ263" i="5"/>
  <c r="AN263" i="5"/>
  <c r="AM263" i="5"/>
  <c r="AL263" i="5"/>
  <c r="AI263" i="5"/>
  <c r="AH263" i="5"/>
  <c r="AG263" i="5"/>
  <c r="AS262" i="5"/>
  <c r="AR262" i="5"/>
  <c r="AQ262" i="5"/>
  <c r="AN262" i="5"/>
  <c r="AM262" i="5"/>
  <c r="AL262" i="5"/>
  <c r="AI262" i="5"/>
  <c r="AH262" i="5"/>
  <c r="AG262" i="5"/>
  <c r="AS261" i="5"/>
  <c r="AR261" i="5"/>
  <c r="AQ261" i="5"/>
  <c r="AN261" i="5"/>
  <c r="AM261" i="5"/>
  <c r="AL261" i="5"/>
  <c r="AI261" i="5"/>
  <c r="AH261" i="5"/>
  <c r="AG261" i="5"/>
  <c r="AS260" i="5"/>
  <c r="AR260" i="5"/>
  <c r="AQ260" i="5"/>
  <c r="AN260" i="5"/>
  <c r="AM260" i="5"/>
  <c r="AL260" i="5"/>
  <c r="AI260" i="5"/>
  <c r="AH260" i="5"/>
  <c r="AG260" i="5"/>
  <c r="AS259" i="5"/>
  <c r="AR259" i="5"/>
  <c r="AQ259" i="5"/>
  <c r="AN259" i="5"/>
  <c r="AM259" i="5"/>
  <c r="AL259" i="5"/>
  <c r="AI259" i="5"/>
  <c r="AH259" i="5"/>
  <c r="AG259" i="5"/>
  <c r="AS258" i="5"/>
  <c r="AR258" i="5"/>
  <c r="AQ258" i="5"/>
  <c r="AN258" i="5"/>
  <c r="AM258" i="5"/>
  <c r="AL258" i="5"/>
  <c r="AI258" i="5"/>
  <c r="AH258" i="5"/>
  <c r="AG258" i="5"/>
  <c r="AS257" i="5"/>
  <c r="AR257" i="5"/>
  <c r="AQ257" i="5"/>
  <c r="AN257" i="5"/>
  <c r="AM257" i="5"/>
  <c r="AL257" i="5"/>
  <c r="AI257" i="5"/>
  <c r="AH257" i="5"/>
  <c r="AG257" i="5"/>
  <c r="AS256" i="5"/>
  <c r="AR256" i="5"/>
  <c r="AQ256" i="5"/>
  <c r="AN256" i="5"/>
  <c r="AM256" i="5"/>
  <c r="AL256" i="5"/>
  <c r="AI256" i="5"/>
  <c r="AH256" i="5"/>
  <c r="AG256" i="5"/>
  <c r="AS255" i="5"/>
  <c r="AR255" i="5"/>
  <c r="AQ255" i="5"/>
  <c r="AN255" i="5"/>
  <c r="AM255" i="5"/>
  <c r="AL255" i="5"/>
  <c r="AI255" i="5"/>
  <c r="AH255" i="5"/>
  <c r="AG255" i="5"/>
  <c r="AS254" i="5"/>
  <c r="AR254" i="5"/>
  <c r="AQ254" i="5"/>
  <c r="AN254" i="5"/>
  <c r="AM254" i="5"/>
  <c r="AL254" i="5"/>
  <c r="AI254" i="5"/>
  <c r="AH254" i="5"/>
  <c r="AG254" i="5"/>
  <c r="AS253" i="5"/>
  <c r="AR253" i="5"/>
  <c r="AQ253" i="5"/>
  <c r="AN253" i="5"/>
  <c r="AM253" i="5"/>
  <c r="AL253" i="5"/>
  <c r="AI253" i="5"/>
  <c r="AH253" i="5"/>
  <c r="AG253" i="5"/>
  <c r="AS252" i="5"/>
  <c r="AR252" i="5"/>
  <c r="AQ252" i="5"/>
  <c r="AN252" i="5"/>
  <c r="AM252" i="5"/>
  <c r="AL252" i="5"/>
  <c r="AI252" i="5"/>
  <c r="AH252" i="5"/>
  <c r="AG252" i="5"/>
  <c r="AS251" i="5"/>
  <c r="AR251" i="5"/>
  <c r="AQ251" i="5"/>
  <c r="AN251" i="5"/>
  <c r="AM251" i="5"/>
  <c r="AL251" i="5"/>
  <c r="AI251" i="5"/>
  <c r="AH251" i="5"/>
  <c r="AG251" i="5"/>
  <c r="AS250" i="5"/>
  <c r="AR250" i="5"/>
  <c r="AQ250" i="5"/>
  <c r="AN250" i="5"/>
  <c r="AM250" i="5"/>
  <c r="AL250" i="5"/>
  <c r="AI250" i="5"/>
  <c r="AH250" i="5"/>
  <c r="AG250" i="5"/>
  <c r="AS249" i="5"/>
  <c r="AR249" i="5"/>
  <c r="AQ249" i="5"/>
  <c r="AN249" i="5"/>
  <c r="AM249" i="5"/>
  <c r="AL249" i="5"/>
  <c r="AI249" i="5"/>
  <c r="AH249" i="5"/>
  <c r="AG249" i="5"/>
  <c r="AS248" i="5"/>
  <c r="AR248" i="5"/>
  <c r="AQ248" i="5"/>
  <c r="AN248" i="5"/>
  <c r="AM248" i="5"/>
  <c r="AL248" i="5"/>
  <c r="AI248" i="5"/>
  <c r="AH248" i="5"/>
  <c r="AG248" i="5"/>
  <c r="AS247" i="5"/>
  <c r="AR247" i="5"/>
  <c r="AQ247" i="5"/>
  <c r="AN247" i="5"/>
  <c r="AM247" i="5"/>
  <c r="AL247" i="5"/>
  <c r="AI247" i="5"/>
  <c r="AH247" i="5"/>
  <c r="AG247" i="5"/>
  <c r="AS246" i="5"/>
  <c r="AR246" i="5"/>
  <c r="AQ246" i="5"/>
  <c r="AN246" i="5"/>
  <c r="AM246" i="5"/>
  <c r="AL246" i="5"/>
  <c r="AI246" i="5"/>
  <c r="AH246" i="5"/>
  <c r="AG246" i="5"/>
  <c r="AS245" i="5"/>
  <c r="AR245" i="5"/>
  <c r="AQ245" i="5"/>
  <c r="AN245" i="5"/>
  <c r="AM245" i="5"/>
  <c r="AL245" i="5"/>
  <c r="AI245" i="5"/>
  <c r="AH245" i="5"/>
  <c r="AG245" i="5"/>
  <c r="AS244" i="5"/>
  <c r="AR244" i="5"/>
  <c r="AQ244" i="5"/>
  <c r="AN244" i="5"/>
  <c r="AM244" i="5"/>
  <c r="AL244" i="5"/>
  <c r="AI244" i="5"/>
  <c r="AH244" i="5"/>
  <c r="AG244" i="5"/>
  <c r="AS243" i="5"/>
  <c r="AR243" i="5"/>
  <c r="AQ243" i="5"/>
  <c r="AN243" i="5"/>
  <c r="AM243" i="5"/>
  <c r="AL243" i="5"/>
  <c r="AI243" i="5"/>
  <c r="AH243" i="5"/>
  <c r="AG243" i="5"/>
  <c r="AS242" i="5"/>
  <c r="AR242" i="5"/>
  <c r="AQ242" i="5"/>
  <c r="AN242" i="5"/>
  <c r="AM242" i="5"/>
  <c r="AL242" i="5"/>
  <c r="AI242" i="5"/>
  <c r="AH242" i="5"/>
  <c r="AG242" i="5"/>
  <c r="AS241" i="5"/>
  <c r="AR241" i="5"/>
  <c r="AQ241" i="5"/>
  <c r="AN241" i="5"/>
  <c r="AM241" i="5"/>
  <c r="AL241" i="5"/>
  <c r="AI241" i="5"/>
  <c r="AH241" i="5"/>
  <c r="AG241" i="5"/>
  <c r="AS240" i="5"/>
  <c r="AR240" i="5"/>
  <c r="AQ240" i="5"/>
  <c r="AN240" i="5"/>
  <c r="AM240" i="5"/>
  <c r="AL240" i="5"/>
  <c r="AI240" i="5"/>
  <c r="AH240" i="5"/>
  <c r="AG240" i="5"/>
  <c r="AS239" i="5"/>
  <c r="AR239" i="5"/>
  <c r="AQ239" i="5"/>
  <c r="AN239" i="5"/>
  <c r="AM239" i="5"/>
  <c r="AL239" i="5"/>
  <c r="AI239" i="5"/>
  <c r="AH239" i="5"/>
  <c r="AG239" i="5"/>
  <c r="AS238" i="5"/>
  <c r="AR238" i="5"/>
  <c r="AQ238" i="5"/>
  <c r="AN238" i="5"/>
  <c r="AM238" i="5"/>
  <c r="AL238" i="5"/>
  <c r="AI238" i="5"/>
  <c r="AH238" i="5"/>
  <c r="AG238" i="5"/>
  <c r="AS237" i="5"/>
  <c r="AR237" i="5"/>
  <c r="AQ237" i="5"/>
  <c r="AN237" i="5"/>
  <c r="AM237" i="5"/>
  <c r="AL237" i="5"/>
  <c r="AI237" i="5"/>
  <c r="AH237" i="5"/>
  <c r="AG237" i="5"/>
  <c r="AS236" i="5"/>
  <c r="AR236" i="5"/>
  <c r="AQ236" i="5"/>
  <c r="AN236" i="5"/>
  <c r="AM236" i="5"/>
  <c r="AL236" i="5"/>
  <c r="AI236" i="5"/>
  <c r="AH236" i="5"/>
  <c r="AG236" i="5"/>
  <c r="AS235" i="5"/>
  <c r="AR235" i="5"/>
  <c r="AQ235" i="5"/>
  <c r="AN235" i="5"/>
  <c r="AM235" i="5"/>
  <c r="AL235" i="5"/>
  <c r="AI235" i="5"/>
  <c r="AH235" i="5"/>
  <c r="AG235" i="5"/>
  <c r="AS234" i="5"/>
  <c r="AR234" i="5"/>
  <c r="AQ234" i="5"/>
  <c r="AN234" i="5"/>
  <c r="AM234" i="5"/>
  <c r="AL234" i="5"/>
  <c r="AI234" i="5"/>
  <c r="AH234" i="5"/>
  <c r="AG234" i="5"/>
  <c r="AS233" i="5"/>
  <c r="AR233" i="5"/>
  <c r="AQ233" i="5"/>
  <c r="AN233" i="5"/>
  <c r="AM233" i="5"/>
  <c r="AL233" i="5"/>
  <c r="AI233" i="5"/>
  <c r="AH233" i="5"/>
  <c r="AG233" i="5"/>
  <c r="AS232" i="5"/>
  <c r="AR232" i="5"/>
  <c r="AQ232" i="5"/>
  <c r="AN232" i="5"/>
  <c r="AM232" i="5"/>
  <c r="AL232" i="5"/>
  <c r="AI232" i="5"/>
  <c r="AH232" i="5"/>
  <c r="AG232" i="5"/>
  <c r="AS231" i="5"/>
  <c r="AR231" i="5"/>
  <c r="AQ231" i="5"/>
  <c r="AN231" i="5"/>
  <c r="AM231" i="5"/>
  <c r="AL231" i="5"/>
  <c r="AI231" i="5"/>
  <c r="AH231" i="5"/>
  <c r="AG231" i="5"/>
  <c r="AS230" i="5"/>
  <c r="AR230" i="5"/>
  <c r="AQ230" i="5"/>
  <c r="AN230" i="5"/>
  <c r="AM230" i="5"/>
  <c r="AL230" i="5"/>
  <c r="AI230" i="5"/>
  <c r="AH230" i="5"/>
  <c r="AG230" i="5"/>
  <c r="AS229" i="5"/>
  <c r="AR229" i="5"/>
  <c r="AQ229" i="5"/>
  <c r="AN229" i="5"/>
  <c r="AM229" i="5"/>
  <c r="AL229" i="5"/>
  <c r="AI229" i="5"/>
  <c r="AH229" i="5"/>
  <c r="AG229" i="5"/>
  <c r="AS228" i="5"/>
  <c r="AR228" i="5"/>
  <c r="AQ228" i="5"/>
  <c r="AN228" i="5"/>
  <c r="AM228" i="5"/>
  <c r="AL228" i="5"/>
  <c r="AI228" i="5"/>
  <c r="AH228" i="5"/>
  <c r="AG228" i="5"/>
  <c r="AS227" i="5"/>
  <c r="AR227" i="5"/>
  <c r="AQ227" i="5"/>
  <c r="AN227" i="5"/>
  <c r="AM227" i="5"/>
  <c r="AL227" i="5"/>
  <c r="AI227" i="5"/>
  <c r="AH227" i="5"/>
  <c r="AG227" i="5"/>
  <c r="AS226" i="5"/>
  <c r="AR226" i="5"/>
  <c r="AQ226" i="5"/>
  <c r="AN226" i="5"/>
  <c r="AM226" i="5"/>
  <c r="AL226" i="5"/>
  <c r="AI226" i="5"/>
  <c r="AH226" i="5"/>
  <c r="AG226" i="5"/>
  <c r="AS225" i="5"/>
  <c r="AR225" i="5"/>
  <c r="AQ225" i="5"/>
  <c r="AN225" i="5"/>
  <c r="AM225" i="5"/>
  <c r="AL225" i="5"/>
  <c r="AI225" i="5"/>
  <c r="AH225" i="5"/>
  <c r="AG225" i="5"/>
  <c r="AS224" i="5"/>
  <c r="AR224" i="5"/>
  <c r="AQ224" i="5"/>
  <c r="AN224" i="5"/>
  <c r="AM224" i="5"/>
  <c r="AL224" i="5"/>
  <c r="AI224" i="5"/>
  <c r="AH224" i="5"/>
  <c r="AG224" i="5"/>
  <c r="AS223" i="5"/>
  <c r="AR223" i="5"/>
  <c r="AQ223" i="5"/>
  <c r="AN223" i="5"/>
  <c r="AM223" i="5"/>
  <c r="AL223" i="5"/>
  <c r="AI223" i="5"/>
  <c r="AH223" i="5"/>
  <c r="AG223" i="5"/>
  <c r="AS222" i="5"/>
  <c r="AR222" i="5"/>
  <c r="AQ222" i="5"/>
  <c r="AN222" i="5"/>
  <c r="AM222" i="5"/>
  <c r="AL222" i="5"/>
  <c r="AI222" i="5"/>
  <c r="AH222" i="5"/>
  <c r="AG222" i="5"/>
  <c r="AS221" i="5"/>
  <c r="AR221" i="5"/>
  <c r="AQ221" i="5"/>
  <c r="AN221" i="5"/>
  <c r="AM221" i="5"/>
  <c r="AL221" i="5"/>
  <c r="AI221" i="5"/>
  <c r="AH221" i="5"/>
  <c r="AG221" i="5"/>
  <c r="AS220" i="5"/>
  <c r="AR220" i="5"/>
  <c r="AQ220" i="5"/>
  <c r="AN220" i="5"/>
  <c r="AM220" i="5"/>
  <c r="AL220" i="5"/>
  <c r="AI220" i="5"/>
  <c r="AH220" i="5"/>
  <c r="AG220" i="5"/>
  <c r="AS219" i="5"/>
  <c r="AR219" i="5"/>
  <c r="AQ219" i="5"/>
  <c r="AN219" i="5"/>
  <c r="AM219" i="5"/>
  <c r="AL219" i="5"/>
  <c r="AI219" i="5"/>
  <c r="AH219" i="5"/>
  <c r="AG219" i="5"/>
  <c r="AS218" i="5"/>
  <c r="AR218" i="5"/>
  <c r="AQ218" i="5"/>
  <c r="AN218" i="5"/>
  <c r="AM218" i="5"/>
  <c r="AL218" i="5"/>
  <c r="AI218" i="5"/>
  <c r="AH218" i="5"/>
  <c r="AG218" i="5"/>
  <c r="AS217" i="5"/>
  <c r="AR217" i="5"/>
  <c r="AQ217" i="5"/>
  <c r="AN217" i="5"/>
  <c r="AM217" i="5"/>
  <c r="AL217" i="5"/>
  <c r="AI217" i="5"/>
  <c r="AH217" i="5"/>
  <c r="AG217" i="5"/>
  <c r="AS216" i="5"/>
  <c r="AR216" i="5"/>
  <c r="AQ216" i="5"/>
  <c r="AN216" i="5"/>
  <c r="AM216" i="5"/>
  <c r="AL216" i="5"/>
  <c r="AI216" i="5"/>
  <c r="AH216" i="5"/>
  <c r="AG216" i="5"/>
  <c r="AS215" i="5"/>
  <c r="AR215" i="5"/>
  <c r="AQ215" i="5"/>
  <c r="AN215" i="5"/>
  <c r="AM215" i="5"/>
  <c r="AL215" i="5"/>
  <c r="AI215" i="5"/>
  <c r="AH215" i="5"/>
  <c r="AG215" i="5"/>
  <c r="AS214" i="5"/>
  <c r="AR214" i="5"/>
  <c r="AQ214" i="5"/>
  <c r="AN214" i="5"/>
  <c r="AM214" i="5"/>
  <c r="AL214" i="5"/>
  <c r="AI214" i="5"/>
  <c r="AH214" i="5"/>
  <c r="AG214" i="5"/>
  <c r="AS213" i="5"/>
  <c r="AR213" i="5"/>
  <c r="AQ213" i="5"/>
  <c r="AN213" i="5"/>
  <c r="AM213" i="5"/>
  <c r="AL213" i="5"/>
  <c r="AI213" i="5"/>
  <c r="AH213" i="5"/>
  <c r="AG213" i="5"/>
  <c r="AS212" i="5"/>
  <c r="AR212" i="5"/>
  <c r="AQ212" i="5"/>
  <c r="AN212" i="5"/>
  <c r="AM212" i="5"/>
  <c r="AL212" i="5"/>
  <c r="AI212" i="5"/>
  <c r="AH212" i="5"/>
  <c r="AG212" i="5"/>
  <c r="AS211" i="5"/>
  <c r="AR211" i="5"/>
  <c r="AQ211" i="5"/>
  <c r="AN211" i="5"/>
  <c r="AM211" i="5"/>
  <c r="AL211" i="5"/>
  <c r="AI211" i="5"/>
  <c r="AH211" i="5"/>
  <c r="AG211" i="5"/>
  <c r="AS210" i="5"/>
  <c r="AR210" i="5"/>
  <c r="AQ210" i="5"/>
  <c r="AN210" i="5"/>
  <c r="AM210" i="5"/>
  <c r="AL210" i="5"/>
  <c r="AI210" i="5"/>
  <c r="AH210" i="5"/>
  <c r="AG210" i="5"/>
  <c r="AS209" i="5"/>
  <c r="AR209" i="5"/>
  <c r="AQ209" i="5"/>
  <c r="AN209" i="5"/>
  <c r="AM209" i="5"/>
  <c r="AL209" i="5"/>
  <c r="AI209" i="5"/>
  <c r="AH209" i="5"/>
  <c r="AG209" i="5"/>
  <c r="AS208" i="5"/>
  <c r="AR208" i="5"/>
  <c r="AQ208" i="5"/>
  <c r="AN208" i="5"/>
  <c r="AM208" i="5"/>
  <c r="AL208" i="5"/>
  <c r="AI208" i="5"/>
  <c r="AH208" i="5"/>
  <c r="AG208" i="5"/>
  <c r="AS207" i="5"/>
  <c r="AR207" i="5"/>
  <c r="AQ207" i="5"/>
  <c r="AN207" i="5"/>
  <c r="AM207" i="5"/>
  <c r="AL207" i="5"/>
  <c r="AI207" i="5"/>
  <c r="AH207" i="5"/>
  <c r="AG207" i="5"/>
  <c r="AS206" i="5"/>
  <c r="AR206" i="5"/>
  <c r="AQ206" i="5"/>
  <c r="AN206" i="5"/>
  <c r="AM206" i="5"/>
  <c r="AL206" i="5"/>
  <c r="AI206" i="5"/>
  <c r="AH206" i="5"/>
  <c r="AG206" i="5"/>
  <c r="AS205" i="5"/>
  <c r="AR205" i="5"/>
  <c r="AQ205" i="5"/>
  <c r="AN205" i="5"/>
  <c r="AM205" i="5"/>
  <c r="AL205" i="5"/>
  <c r="AI205" i="5"/>
  <c r="AH205" i="5"/>
  <c r="AG205" i="5"/>
  <c r="AS204" i="5"/>
  <c r="AR204" i="5"/>
  <c r="AQ204" i="5"/>
  <c r="AN204" i="5"/>
  <c r="AM204" i="5"/>
  <c r="AL204" i="5"/>
  <c r="AI204" i="5"/>
  <c r="AH204" i="5"/>
  <c r="AG204" i="5"/>
  <c r="AS203" i="5"/>
  <c r="AR203" i="5"/>
  <c r="AQ203" i="5"/>
  <c r="AN203" i="5"/>
  <c r="AM203" i="5"/>
  <c r="AL203" i="5"/>
  <c r="AI203" i="5"/>
  <c r="AH203" i="5"/>
  <c r="AG203" i="5"/>
  <c r="AS202" i="5"/>
  <c r="AR202" i="5"/>
  <c r="AQ202" i="5"/>
  <c r="AN202" i="5"/>
  <c r="AM202" i="5"/>
  <c r="AL202" i="5"/>
  <c r="AI202" i="5"/>
  <c r="AH202" i="5"/>
  <c r="AG202" i="5"/>
  <c r="AS201" i="5"/>
  <c r="AR201" i="5"/>
  <c r="AQ201" i="5"/>
  <c r="AN201" i="5"/>
  <c r="AM201" i="5"/>
  <c r="AL201" i="5"/>
  <c r="AI201" i="5"/>
  <c r="AH201" i="5"/>
  <c r="AG201" i="5"/>
  <c r="AS200" i="5"/>
  <c r="AR200" i="5"/>
  <c r="AQ200" i="5"/>
  <c r="AN200" i="5"/>
  <c r="AM200" i="5"/>
  <c r="AL200" i="5"/>
  <c r="AI200" i="5"/>
  <c r="AH200" i="5"/>
  <c r="AG200" i="5"/>
  <c r="AS199" i="5"/>
  <c r="AR199" i="5"/>
  <c r="AQ199" i="5"/>
  <c r="AN199" i="5"/>
  <c r="AM199" i="5"/>
  <c r="AL199" i="5"/>
  <c r="AI199" i="5"/>
  <c r="AH199" i="5"/>
  <c r="AG199" i="5"/>
  <c r="AS198" i="5"/>
  <c r="AR198" i="5"/>
  <c r="AQ198" i="5"/>
  <c r="AN198" i="5"/>
  <c r="AM198" i="5"/>
  <c r="AL198" i="5"/>
  <c r="AI198" i="5"/>
  <c r="AH198" i="5"/>
  <c r="AG198" i="5"/>
  <c r="AS197" i="5"/>
  <c r="AR197" i="5"/>
  <c r="AQ197" i="5"/>
  <c r="AN197" i="5"/>
  <c r="AM197" i="5"/>
  <c r="AL197" i="5"/>
  <c r="AI197" i="5"/>
  <c r="AH197" i="5"/>
  <c r="AG197" i="5"/>
  <c r="AS196" i="5"/>
  <c r="AR196" i="5"/>
  <c r="AQ196" i="5"/>
  <c r="AN196" i="5"/>
  <c r="AM196" i="5"/>
  <c r="AL196" i="5"/>
  <c r="AI196" i="5"/>
  <c r="AH196" i="5"/>
  <c r="AG196" i="5"/>
  <c r="AS195" i="5"/>
  <c r="AR195" i="5"/>
  <c r="AQ195" i="5"/>
  <c r="AN195" i="5"/>
  <c r="AM195" i="5"/>
  <c r="AL195" i="5"/>
  <c r="AI195" i="5"/>
  <c r="AH195" i="5"/>
  <c r="AG195" i="5"/>
  <c r="AS194" i="5"/>
  <c r="AR194" i="5"/>
  <c r="AQ194" i="5"/>
  <c r="AN194" i="5"/>
  <c r="AM194" i="5"/>
  <c r="AL194" i="5"/>
  <c r="AI194" i="5"/>
  <c r="AH194" i="5"/>
  <c r="AG194" i="5"/>
  <c r="AS193" i="5"/>
  <c r="AR193" i="5"/>
  <c r="AQ193" i="5"/>
  <c r="AN193" i="5"/>
  <c r="AM193" i="5"/>
  <c r="AL193" i="5"/>
  <c r="AI193" i="5"/>
  <c r="AH193" i="5"/>
  <c r="AG193" i="5"/>
  <c r="AS192" i="5"/>
  <c r="AR192" i="5"/>
  <c r="AQ192" i="5"/>
  <c r="AN192" i="5"/>
  <c r="AM192" i="5"/>
  <c r="AL192" i="5"/>
  <c r="AI192" i="5"/>
  <c r="AH192" i="5"/>
  <c r="AG192" i="5"/>
  <c r="AS191" i="5"/>
  <c r="AR191" i="5"/>
  <c r="AQ191" i="5"/>
  <c r="AN191" i="5"/>
  <c r="AM191" i="5"/>
  <c r="AL191" i="5"/>
  <c r="AI191" i="5"/>
  <c r="AH191" i="5"/>
  <c r="AG191" i="5"/>
  <c r="AS190" i="5"/>
  <c r="AR190" i="5"/>
  <c r="AQ190" i="5"/>
  <c r="AN190" i="5"/>
  <c r="AM190" i="5"/>
  <c r="AL190" i="5"/>
  <c r="AI190" i="5"/>
  <c r="AH190" i="5"/>
  <c r="AG190" i="5"/>
  <c r="AS189" i="5"/>
  <c r="AR189" i="5"/>
  <c r="AQ189" i="5"/>
  <c r="AN189" i="5"/>
  <c r="AM189" i="5"/>
  <c r="AL189" i="5"/>
  <c r="AI189" i="5"/>
  <c r="AH189" i="5"/>
  <c r="AG189" i="5"/>
  <c r="AS188" i="5"/>
  <c r="AR188" i="5"/>
  <c r="AQ188" i="5"/>
  <c r="AN188" i="5"/>
  <c r="AM188" i="5"/>
  <c r="AL188" i="5"/>
  <c r="AI188" i="5"/>
  <c r="AH188" i="5"/>
  <c r="AG188" i="5"/>
  <c r="AS187" i="5"/>
  <c r="AR187" i="5"/>
  <c r="AQ187" i="5"/>
  <c r="AN187" i="5"/>
  <c r="AM187" i="5"/>
  <c r="AL187" i="5"/>
  <c r="AI187" i="5"/>
  <c r="AH187" i="5"/>
  <c r="AG187" i="5"/>
  <c r="AS186" i="5"/>
  <c r="AR186" i="5"/>
  <c r="AQ186" i="5"/>
  <c r="AN186" i="5"/>
  <c r="AM186" i="5"/>
  <c r="AL186" i="5"/>
  <c r="AI186" i="5"/>
  <c r="AH186" i="5"/>
  <c r="AG186" i="5"/>
  <c r="AS185" i="5"/>
  <c r="AR185" i="5"/>
  <c r="AQ185" i="5"/>
  <c r="AN185" i="5"/>
  <c r="AM185" i="5"/>
  <c r="AL185" i="5"/>
  <c r="AI185" i="5"/>
  <c r="AH185" i="5"/>
  <c r="AG185" i="5"/>
  <c r="AS184" i="5"/>
  <c r="AR184" i="5"/>
  <c r="AQ184" i="5"/>
  <c r="AN184" i="5"/>
  <c r="AM184" i="5"/>
  <c r="AL184" i="5"/>
  <c r="AI184" i="5"/>
  <c r="AH184" i="5"/>
  <c r="AG184" i="5"/>
  <c r="AS183" i="5"/>
  <c r="AR183" i="5"/>
  <c r="AQ183" i="5"/>
  <c r="AN183" i="5"/>
  <c r="AM183" i="5"/>
  <c r="AL183" i="5"/>
  <c r="AI183" i="5"/>
  <c r="AH183" i="5"/>
  <c r="AG183" i="5"/>
  <c r="AS182" i="5"/>
  <c r="AR182" i="5"/>
  <c r="AQ182" i="5"/>
  <c r="AN182" i="5"/>
  <c r="AM182" i="5"/>
  <c r="AL182" i="5"/>
  <c r="AI182" i="5"/>
  <c r="AH182" i="5"/>
  <c r="AG182" i="5"/>
  <c r="AS181" i="5"/>
  <c r="AR181" i="5"/>
  <c r="AQ181" i="5"/>
  <c r="AN181" i="5"/>
  <c r="AM181" i="5"/>
  <c r="AL181" i="5"/>
  <c r="AI181" i="5"/>
  <c r="AH181" i="5"/>
  <c r="AG181" i="5"/>
  <c r="AS180" i="5"/>
  <c r="AR180" i="5"/>
  <c r="AQ180" i="5"/>
  <c r="AN180" i="5"/>
  <c r="AM180" i="5"/>
  <c r="AL180" i="5"/>
  <c r="AI180" i="5"/>
  <c r="AH180" i="5"/>
  <c r="AG180" i="5"/>
  <c r="AS179" i="5"/>
  <c r="AR179" i="5"/>
  <c r="AQ179" i="5"/>
  <c r="AN179" i="5"/>
  <c r="AM179" i="5"/>
  <c r="AL179" i="5"/>
  <c r="AI179" i="5"/>
  <c r="AH179" i="5"/>
  <c r="AG179" i="5"/>
  <c r="AS178" i="5"/>
  <c r="AR178" i="5"/>
  <c r="AQ178" i="5"/>
  <c r="AN178" i="5"/>
  <c r="AM178" i="5"/>
  <c r="AL178" i="5"/>
  <c r="AI178" i="5"/>
  <c r="AH178" i="5"/>
  <c r="AG178" i="5"/>
  <c r="AS177" i="5"/>
  <c r="AR177" i="5"/>
  <c r="AQ177" i="5"/>
  <c r="AN177" i="5"/>
  <c r="AM177" i="5"/>
  <c r="AL177" i="5"/>
  <c r="AI177" i="5"/>
  <c r="AH177" i="5"/>
  <c r="AG177" i="5"/>
  <c r="AS176" i="5"/>
  <c r="AR176" i="5"/>
  <c r="AQ176" i="5"/>
  <c r="AN176" i="5"/>
  <c r="AM176" i="5"/>
  <c r="AL176" i="5"/>
  <c r="AI176" i="5"/>
  <c r="AH176" i="5"/>
  <c r="AG176" i="5"/>
  <c r="AS175" i="5"/>
  <c r="AR175" i="5"/>
  <c r="AQ175" i="5"/>
  <c r="AN175" i="5"/>
  <c r="AM175" i="5"/>
  <c r="AL175" i="5"/>
  <c r="AI175" i="5"/>
  <c r="AH175" i="5"/>
  <c r="AG175" i="5"/>
  <c r="AS174" i="5"/>
  <c r="AN174" i="5"/>
  <c r="AI174" i="5"/>
  <c r="AR174" i="5"/>
  <c r="AM174" i="5"/>
  <c r="AH174" i="5"/>
  <c r="AQ174" i="5"/>
  <c r="AL174" i="5"/>
  <c r="AG174" i="5"/>
  <c r="AI157" i="5"/>
  <c r="AH157" i="5"/>
  <c r="AG157" i="5"/>
  <c r="AI156" i="5"/>
  <c r="AH156" i="5"/>
  <c r="AG156" i="5"/>
  <c r="AI155" i="5"/>
  <c r="AH155" i="5"/>
  <c r="AG155" i="5"/>
  <c r="AI154" i="5"/>
  <c r="AH154" i="5"/>
  <c r="AG154" i="5"/>
  <c r="AI153" i="5"/>
  <c r="AH153" i="5"/>
  <c r="AG153" i="5"/>
  <c r="AI152" i="5"/>
  <c r="AH152" i="5"/>
  <c r="AG152" i="5"/>
  <c r="AI151" i="5"/>
  <c r="AH151" i="5"/>
  <c r="AG151" i="5"/>
  <c r="AI150" i="5"/>
  <c r="AH150" i="5"/>
  <c r="AG150" i="5"/>
  <c r="AI149" i="5"/>
  <c r="AH149" i="5"/>
  <c r="AG149" i="5"/>
  <c r="AI148" i="5"/>
  <c r="AH148" i="5"/>
  <c r="AG148" i="5"/>
  <c r="AI147" i="5"/>
  <c r="AH147" i="5"/>
  <c r="AG147" i="5"/>
  <c r="AI146" i="5"/>
  <c r="AH146" i="5"/>
  <c r="AG146" i="5"/>
  <c r="AI145" i="5"/>
  <c r="AH145" i="5"/>
  <c r="AG145" i="5"/>
  <c r="AI144" i="5"/>
  <c r="AH144" i="5"/>
  <c r="AG144" i="5"/>
  <c r="AI143" i="5"/>
  <c r="AH143" i="5"/>
  <c r="AG143" i="5"/>
  <c r="AI142" i="5"/>
  <c r="AH142" i="5"/>
  <c r="AG142" i="5"/>
  <c r="AI141" i="5"/>
  <c r="AH141" i="5"/>
  <c r="AG141" i="5"/>
  <c r="AI140" i="5"/>
  <c r="AH140" i="5"/>
  <c r="AG140" i="5"/>
  <c r="AI139" i="5"/>
  <c r="AH139" i="5"/>
  <c r="AG139" i="5"/>
  <c r="AI138" i="5"/>
  <c r="AH138" i="5"/>
  <c r="AG138" i="5"/>
  <c r="AI137" i="5"/>
  <c r="AH137" i="5"/>
  <c r="AG137" i="5"/>
  <c r="AI136" i="5"/>
  <c r="AH136" i="5"/>
  <c r="AG136" i="5"/>
  <c r="AI135" i="5"/>
  <c r="AH135" i="5"/>
  <c r="AG135" i="5"/>
  <c r="AI134" i="5"/>
  <c r="AH134" i="5"/>
  <c r="AG134" i="5"/>
  <c r="AI133" i="5"/>
  <c r="AH133" i="5"/>
  <c r="AG133" i="5"/>
  <c r="AI132" i="5"/>
  <c r="AH132" i="5"/>
  <c r="AG132" i="5"/>
  <c r="AI131" i="5"/>
  <c r="AH131" i="5"/>
  <c r="AG131" i="5"/>
  <c r="AI130" i="5"/>
  <c r="AH130" i="5"/>
  <c r="AG130" i="5"/>
  <c r="AI129" i="5"/>
  <c r="AH129" i="5"/>
  <c r="AG129" i="5"/>
  <c r="AI128" i="5"/>
  <c r="AH128" i="5"/>
  <c r="AG128" i="5"/>
  <c r="AI127" i="5"/>
  <c r="AH127" i="5"/>
  <c r="AG127" i="5"/>
  <c r="AI126" i="5"/>
  <c r="AH126" i="5"/>
  <c r="AG126" i="5"/>
  <c r="AI125" i="5"/>
  <c r="AH125" i="5"/>
  <c r="AG125" i="5"/>
  <c r="AI124" i="5"/>
  <c r="AH124" i="5"/>
  <c r="AG124" i="5"/>
  <c r="AI123" i="5"/>
  <c r="AH123" i="5"/>
  <c r="AG123" i="5"/>
  <c r="AI122" i="5"/>
  <c r="AH122" i="5"/>
  <c r="AG122" i="5"/>
  <c r="AI121" i="5"/>
  <c r="AH121" i="5"/>
  <c r="AG121" i="5"/>
  <c r="AI120" i="5"/>
  <c r="AH120" i="5"/>
  <c r="AG120" i="5"/>
  <c r="AI119" i="5"/>
  <c r="AH119" i="5"/>
  <c r="AG119" i="5"/>
  <c r="AI118" i="5"/>
  <c r="AH118" i="5"/>
  <c r="AG118" i="5"/>
  <c r="AI117" i="5"/>
  <c r="AH117" i="5"/>
  <c r="AG117" i="5"/>
  <c r="AI116" i="5"/>
  <c r="AH116" i="5"/>
  <c r="AG116" i="5"/>
  <c r="AI115" i="5"/>
  <c r="AH115" i="5"/>
  <c r="AG115" i="5"/>
  <c r="AI114" i="5"/>
  <c r="AH114" i="5"/>
  <c r="AG114" i="5"/>
  <c r="AI113" i="5"/>
  <c r="AH113" i="5"/>
  <c r="AG113" i="5"/>
  <c r="AI112" i="5"/>
  <c r="AH112" i="5"/>
  <c r="AG112" i="5"/>
  <c r="AI111" i="5"/>
  <c r="AH111" i="5"/>
  <c r="AG111" i="5"/>
  <c r="AI110" i="5"/>
  <c r="AH110" i="5"/>
  <c r="AG110" i="5"/>
  <c r="AI109" i="5"/>
  <c r="AH109" i="5"/>
  <c r="AG109" i="5"/>
  <c r="AI108" i="5"/>
  <c r="AH108" i="5"/>
  <c r="AG108" i="5"/>
  <c r="AI107" i="5"/>
  <c r="AH107" i="5"/>
  <c r="AG107" i="5"/>
  <c r="AI106" i="5"/>
  <c r="AH106" i="5"/>
  <c r="AG106" i="5"/>
  <c r="AI105" i="5"/>
  <c r="AH105" i="5"/>
  <c r="AG105" i="5"/>
  <c r="AI104" i="5"/>
  <c r="AH104" i="5"/>
  <c r="AG104" i="5"/>
  <c r="AI103" i="5"/>
  <c r="AH103" i="5"/>
  <c r="AG103" i="5"/>
  <c r="AI102" i="5"/>
  <c r="AH102" i="5"/>
  <c r="AG102" i="5"/>
  <c r="AI101" i="5"/>
  <c r="AH101" i="5"/>
  <c r="AG101" i="5"/>
  <c r="AI100" i="5"/>
  <c r="AH100" i="5"/>
  <c r="AG100" i="5"/>
  <c r="AI99" i="5"/>
  <c r="AH99" i="5"/>
  <c r="AG99" i="5"/>
  <c r="AI98" i="5"/>
  <c r="AH98" i="5"/>
  <c r="AG98" i="5"/>
  <c r="AI97" i="5"/>
  <c r="AH97" i="5"/>
  <c r="AG97" i="5"/>
  <c r="AI96" i="5"/>
  <c r="AH96" i="5"/>
  <c r="AG96" i="5"/>
  <c r="AI95" i="5"/>
  <c r="AH95" i="5"/>
  <c r="AG95" i="5"/>
  <c r="AI94" i="5"/>
  <c r="AH94" i="5"/>
  <c r="AG94" i="5"/>
  <c r="AI93" i="5"/>
  <c r="AH93" i="5"/>
  <c r="AG93" i="5"/>
  <c r="AI92" i="5"/>
  <c r="AH92" i="5"/>
  <c r="AG92" i="5"/>
  <c r="AI91" i="5"/>
  <c r="AH91" i="5"/>
  <c r="AG91" i="5"/>
  <c r="AI90" i="5"/>
  <c r="AH90" i="5"/>
  <c r="AG90" i="5"/>
  <c r="AI89" i="5"/>
  <c r="AH89" i="5"/>
  <c r="AG89" i="5"/>
  <c r="AI88" i="5"/>
  <c r="AH88" i="5"/>
  <c r="AG88" i="5"/>
  <c r="AI87" i="5"/>
  <c r="AH87" i="5"/>
  <c r="AG87" i="5"/>
  <c r="AI86" i="5"/>
  <c r="AH86" i="5"/>
  <c r="AG86" i="5"/>
  <c r="AI85" i="5"/>
  <c r="AH85" i="5"/>
  <c r="AG85" i="5"/>
  <c r="AI84" i="5"/>
  <c r="AH84" i="5"/>
  <c r="AG84" i="5"/>
  <c r="AI83" i="5"/>
  <c r="AH83" i="5"/>
  <c r="AG83" i="5"/>
  <c r="AI82" i="5"/>
  <c r="AH82" i="5"/>
  <c r="AG82" i="5"/>
  <c r="AI81" i="5"/>
  <c r="AH81" i="5"/>
  <c r="AG81" i="5"/>
  <c r="AI80" i="5"/>
  <c r="AH80" i="5"/>
  <c r="AG80" i="5"/>
  <c r="AI79" i="5"/>
  <c r="AH79" i="5"/>
  <c r="AG79" i="5"/>
  <c r="AI78" i="5"/>
  <c r="AH78" i="5"/>
  <c r="AG78" i="5"/>
  <c r="AI77" i="5"/>
  <c r="AH77" i="5"/>
  <c r="AG77" i="5"/>
  <c r="AI76" i="5"/>
  <c r="AH76" i="5"/>
  <c r="AG76" i="5"/>
  <c r="AI75" i="5"/>
  <c r="AH75" i="5"/>
  <c r="AG75" i="5"/>
  <c r="AI74" i="5"/>
  <c r="AH74" i="5"/>
  <c r="AG74" i="5"/>
  <c r="AI73" i="5"/>
  <c r="AH73" i="5"/>
  <c r="AG73" i="5"/>
  <c r="AI72" i="5"/>
  <c r="AH72" i="5"/>
  <c r="AG72" i="5"/>
  <c r="AI71" i="5"/>
  <c r="AH71" i="5"/>
  <c r="AG71" i="5"/>
  <c r="AI70" i="5"/>
  <c r="AH70" i="5"/>
  <c r="AG70" i="5"/>
  <c r="AI69" i="5"/>
  <c r="AH69" i="5"/>
  <c r="AG69" i="5"/>
  <c r="AI68" i="5"/>
  <c r="AH68" i="5"/>
  <c r="AG68" i="5"/>
  <c r="AI67" i="5"/>
  <c r="AH67" i="5"/>
  <c r="AG67" i="5"/>
  <c r="AI66" i="5"/>
  <c r="AH66" i="5"/>
  <c r="AG66" i="5"/>
  <c r="AI65" i="5"/>
  <c r="AH65" i="5"/>
  <c r="AG65" i="5"/>
  <c r="AI64" i="5"/>
  <c r="AH64" i="5"/>
  <c r="AG64" i="5"/>
  <c r="AI63" i="5"/>
  <c r="AH63" i="5"/>
  <c r="AG63" i="5"/>
  <c r="AI62" i="5"/>
  <c r="AH62" i="5"/>
  <c r="AG62" i="5"/>
  <c r="AI61" i="5"/>
  <c r="AH61" i="5"/>
  <c r="AG61" i="5"/>
  <c r="AI60" i="5"/>
  <c r="AH60" i="5"/>
  <c r="AG60" i="5"/>
  <c r="AI59" i="5"/>
  <c r="AH59" i="5"/>
  <c r="AG59" i="5"/>
  <c r="AI58" i="5"/>
  <c r="AH58" i="5"/>
  <c r="AG58" i="5"/>
  <c r="AI57" i="5"/>
  <c r="AH57" i="5"/>
  <c r="AG57" i="5"/>
  <c r="AI56" i="5"/>
  <c r="AH56" i="5"/>
  <c r="AG56" i="5"/>
  <c r="AI55" i="5"/>
  <c r="AH55" i="5"/>
  <c r="AG55" i="5"/>
  <c r="AI54" i="5"/>
  <c r="AH54" i="5"/>
  <c r="AG54" i="5"/>
  <c r="AI53" i="5"/>
  <c r="AH53" i="5"/>
  <c r="AG53" i="5"/>
  <c r="AI52" i="5"/>
  <c r="AH52" i="5"/>
  <c r="AG52" i="5"/>
  <c r="AI51" i="5"/>
  <c r="AH51" i="5"/>
  <c r="AG51" i="5"/>
  <c r="AI50" i="5"/>
  <c r="AH50" i="5"/>
  <c r="AG50" i="5"/>
  <c r="AI49" i="5"/>
  <c r="AH49" i="5"/>
  <c r="AG49" i="5"/>
  <c r="AI48" i="5"/>
  <c r="AH48" i="5"/>
  <c r="AG48" i="5"/>
  <c r="AI47" i="5"/>
  <c r="AH47" i="5"/>
  <c r="AG47" i="5"/>
  <c r="AI46" i="5"/>
  <c r="AH46" i="5"/>
  <c r="AG46" i="5"/>
  <c r="AI45" i="5"/>
  <c r="AH45" i="5"/>
  <c r="AG45" i="5"/>
  <c r="AI44" i="5"/>
  <c r="AH44" i="5"/>
  <c r="AG44" i="5"/>
  <c r="AI43" i="5"/>
  <c r="AH43" i="5"/>
  <c r="AG43" i="5"/>
  <c r="AI42" i="5"/>
  <c r="AH42" i="5"/>
  <c r="AG42" i="5"/>
  <c r="AI41" i="5"/>
  <c r="AH41" i="5"/>
  <c r="AG41" i="5"/>
  <c r="AI40" i="5"/>
  <c r="AH40" i="5"/>
  <c r="AG40" i="5"/>
  <c r="AI39" i="5"/>
  <c r="AH39" i="5"/>
  <c r="AG39" i="5"/>
  <c r="AI38" i="5"/>
  <c r="AH38" i="5"/>
  <c r="AG38" i="5"/>
  <c r="AG36" i="5"/>
  <c r="AJ95" i="5" s="1"/>
  <c r="AB3055" i="5"/>
  <c r="Y3055" i="5"/>
  <c r="V3055" i="5"/>
  <c r="S3055" i="5"/>
  <c r="P3055" i="5"/>
  <c r="Y2866" i="5"/>
  <c r="S2866" i="5"/>
  <c r="AA2729" i="5"/>
  <c r="W2729" i="5"/>
  <c r="S2729" i="5"/>
  <c r="O2729" i="5"/>
  <c r="K2729" i="5"/>
  <c r="AC2577" i="5"/>
  <c r="AB2577" i="5"/>
  <c r="AA2577" i="5"/>
  <c r="Z2577" i="5"/>
  <c r="X2577" i="5"/>
  <c r="V2577" i="5"/>
  <c r="T2577" i="5"/>
  <c r="S2577" i="5"/>
  <c r="R2577" i="5"/>
  <c r="P2577" i="5"/>
  <c r="AB2435" i="5"/>
  <c r="Z2435" i="5"/>
  <c r="AV2401" i="5" s="1"/>
  <c r="W2435" i="5"/>
  <c r="U2435" i="5"/>
  <c r="S2435" i="5"/>
  <c r="P2435" i="5"/>
  <c r="N2435" i="5"/>
  <c r="Z2406" i="5"/>
  <c r="X2406" i="5"/>
  <c r="V2406" i="5"/>
  <c r="T2406" i="5"/>
  <c r="R2406" i="5"/>
  <c r="AQ2401" i="5" s="1"/>
  <c r="AQ2404" i="5" s="1"/>
  <c r="P2406" i="5"/>
  <c r="AP2401" i="5" s="1"/>
  <c r="AP2404" i="5" s="1"/>
  <c r="N2406" i="5"/>
  <c r="AO2401" i="5" s="1"/>
  <c r="Z2381" i="5"/>
  <c r="U2381" i="5"/>
  <c r="P2381" i="5"/>
  <c r="AC2357" i="5"/>
  <c r="AA2357" i="5"/>
  <c r="AN2409" i="5" s="1"/>
  <c r="AN2410" i="5" s="1"/>
  <c r="Y2357" i="5"/>
  <c r="W2357" i="5"/>
  <c r="U2357" i="5"/>
  <c r="S2357" i="5"/>
  <c r="Q2357" i="5"/>
  <c r="O2357" i="5"/>
  <c r="AA2218" i="5"/>
  <c r="W2218" i="5"/>
  <c r="S2218" i="5"/>
  <c r="O2218" i="5"/>
  <c r="AB2081" i="5"/>
  <c r="Y2081" i="5"/>
  <c r="V2081" i="5"/>
  <c r="S2081" i="5"/>
  <c r="P2081" i="5"/>
  <c r="M2081" i="5"/>
  <c r="J2081" i="5"/>
  <c r="Y1945" i="5"/>
  <c r="S1945" i="5"/>
  <c r="AB1809" i="5"/>
  <c r="Y1809" i="5"/>
  <c r="V1809" i="5"/>
  <c r="S1809" i="5"/>
  <c r="P1809" i="5"/>
  <c r="M1809" i="5"/>
  <c r="J1809" i="5"/>
  <c r="AA1671" i="5"/>
  <c r="W1671" i="5"/>
  <c r="S1671" i="5"/>
  <c r="O1671" i="5"/>
  <c r="AB1534" i="5"/>
  <c r="Y1534" i="5"/>
  <c r="V1534" i="5"/>
  <c r="S1534" i="5"/>
  <c r="P1534" i="5"/>
  <c r="M1534" i="5"/>
  <c r="J1534" i="5"/>
  <c r="AC1397" i="5"/>
  <c r="AA1397" i="5"/>
  <c r="W1397" i="5"/>
  <c r="U1397" i="5"/>
  <c r="Q1397" i="5"/>
  <c r="O1397" i="5"/>
  <c r="K1397" i="5"/>
  <c r="I1397" i="5"/>
  <c r="AC1271" i="5"/>
  <c r="AA1271" i="5"/>
  <c r="W1271" i="5"/>
  <c r="U1271" i="5"/>
  <c r="Q1271" i="5"/>
  <c r="O1271" i="5"/>
  <c r="K1271" i="5"/>
  <c r="I1271" i="5"/>
  <c r="AB1129" i="5"/>
  <c r="Y1129" i="5"/>
  <c r="V1129" i="5"/>
  <c r="S1129" i="5"/>
  <c r="P1129" i="5"/>
  <c r="M1129" i="5"/>
  <c r="J1129" i="5"/>
  <c r="AA991" i="5"/>
  <c r="W991" i="5"/>
  <c r="S991" i="5"/>
  <c r="O991" i="5"/>
  <c r="K991" i="5"/>
  <c r="AM991" i="5" s="1"/>
  <c r="B1002" i="5" s="1"/>
  <c r="G991" i="5"/>
  <c r="AD849" i="5"/>
  <c r="AC849" i="5"/>
  <c r="AB849" i="5"/>
  <c r="AA849" i="5"/>
  <c r="Z849" i="5"/>
  <c r="Y849" i="5"/>
  <c r="X849" i="5"/>
  <c r="W849" i="5"/>
  <c r="Y430" i="5"/>
  <c r="AC294" i="5"/>
  <c r="AA294" i="5"/>
  <c r="Y294" i="5"/>
  <c r="W294" i="5"/>
  <c r="U294" i="5"/>
  <c r="S294" i="5"/>
  <c r="Q294" i="5"/>
  <c r="O294" i="5"/>
  <c r="M294" i="5"/>
  <c r="AB158" i="5"/>
  <c r="Y158" i="5"/>
  <c r="V158" i="5"/>
  <c r="B10" i="6"/>
  <c r="B8" i="5"/>
  <c r="B10" i="4"/>
  <c r="B10" i="3"/>
  <c r="B9" i="1"/>
  <c r="N9" i="1"/>
  <c r="F1157" i="5" l="1"/>
  <c r="AI1283" i="5"/>
  <c r="F1156" i="5"/>
  <c r="AR1125" i="5"/>
  <c r="AR1121" i="5"/>
  <c r="AR1117" i="5"/>
  <c r="AR1113" i="5"/>
  <c r="AR1109" i="5"/>
  <c r="AR1105" i="5"/>
  <c r="AR1101" i="5"/>
  <c r="AR1097" i="5"/>
  <c r="AR1093" i="5"/>
  <c r="AR1089" i="5"/>
  <c r="AR1085" i="5"/>
  <c r="AR1081" i="5"/>
  <c r="AR1077" i="5"/>
  <c r="AR1073" i="5"/>
  <c r="AR1069" i="5"/>
  <c r="AR1065" i="5"/>
  <c r="AR1061" i="5"/>
  <c r="AR1057" i="5"/>
  <c r="AR1053" i="5"/>
  <c r="AR1049" i="5"/>
  <c r="AR1045" i="5"/>
  <c r="AR1041" i="5"/>
  <c r="AR1037" i="5"/>
  <c r="AR1033" i="5"/>
  <c r="AR1029" i="5"/>
  <c r="AR1025" i="5"/>
  <c r="AR1021" i="5"/>
  <c r="AR1017" i="5"/>
  <c r="AR1013" i="5"/>
  <c r="AR1009" i="5"/>
  <c r="AR1124" i="5"/>
  <c r="AR1120" i="5"/>
  <c r="AR1116" i="5"/>
  <c r="AR1112" i="5"/>
  <c r="AR1108" i="5"/>
  <c r="AR1104" i="5"/>
  <c r="AR1100" i="5"/>
  <c r="AR1096" i="5"/>
  <c r="AR1092" i="5"/>
  <c r="AR1088" i="5"/>
  <c r="AR1084" i="5"/>
  <c r="AR1080" i="5"/>
  <c r="AR1076" i="5"/>
  <c r="AR1072" i="5"/>
  <c r="AR1068" i="5"/>
  <c r="AR1064" i="5"/>
  <c r="AR1060" i="5"/>
  <c r="AR1056" i="5"/>
  <c r="AR1052" i="5"/>
  <c r="AR1048" i="5"/>
  <c r="AR1044" i="5"/>
  <c r="AR1040" i="5"/>
  <c r="AR1036" i="5"/>
  <c r="AR1032" i="5"/>
  <c r="AR1028" i="5"/>
  <c r="AR1024" i="5"/>
  <c r="AR1020" i="5"/>
  <c r="AR1016" i="5"/>
  <c r="AR1012" i="5"/>
  <c r="AR1059" i="5"/>
  <c r="AR1043" i="5"/>
  <c r="AR1035" i="5"/>
  <c r="AR1027" i="5"/>
  <c r="AR1019" i="5"/>
  <c r="AR1011" i="5"/>
  <c r="AR1122" i="5"/>
  <c r="AR1114" i="5"/>
  <c r="AR1106" i="5"/>
  <c r="AR1098" i="5"/>
  <c r="AR1090" i="5"/>
  <c r="AR1082" i="5"/>
  <c r="AR1074" i="5"/>
  <c r="AR1066" i="5"/>
  <c r="AR1058" i="5"/>
  <c r="AR1050" i="5"/>
  <c r="AR1042" i="5"/>
  <c r="AR1034" i="5"/>
  <c r="AR1026" i="5"/>
  <c r="AR1018" i="5"/>
  <c r="AR1010" i="5"/>
  <c r="AR1128" i="5"/>
  <c r="AR1127" i="5"/>
  <c r="AR1123" i="5"/>
  <c r="AR1119" i="5"/>
  <c r="AR1115" i="5"/>
  <c r="AR1111" i="5"/>
  <c r="AR1107" i="5"/>
  <c r="AR1103" i="5"/>
  <c r="AR1099" i="5"/>
  <c r="AR1095" i="5"/>
  <c r="AR1091" i="5"/>
  <c r="AR1087" i="5"/>
  <c r="AR1083" i="5"/>
  <c r="AR1079" i="5"/>
  <c r="AR1075" i="5"/>
  <c r="AR1071" i="5"/>
  <c r="AR1067" i="5"/>
  <c r="AR1063" i="5"/>
  <c r="AR1055" i="5"/>
  <c r="AR1051" i="5"/>
  <c r="AR1047" i="5"/>
  <c r="AR1039" i="5"/>
  <c r="AR1031" i="5"/>
  <c r="AR1023" i="5"/>
  <c r="AR1015" i="5"/>
  <c r="AR1126" i="5"/>
  <c r="AR1118" i="5"/>
  <c r="AR1110" i="5"/>
  <c r="AR1102" i="5"/>
  <c r="AR1094" i="5"/>
  <c r="AR1086" i="5"/>
  <c r="AR1078" i="5"/>
  <c r="AR1070" i="5"/>
  <c r="AR1062" i="5"/>
  <c r="AR1054" i="5"/>
  <c r="AR1046" i="5"/>
  <c r="AR1038" i="5"/>
  <c r="AR1030" i="5"/>
  <c r="AR1022" i="5"/>
  <c r="AR1014" i="5"/>
  <c r="AJ3042" i="5"/>
  <c r="AJ3046" i="5"/>
  <c r="AJ3050" i="5"/>
  <c r="AJ3054" i="5"/>
  <c r="AJ3041" i="5"/>
  <c r="AJ3045" i="5"/>
  <c r="AJ3049" i="5"/>
  <c r="AJ3053" i="5"/>
  <c r="AJ3040" i="5"/>
  <c r="AJ3044" i="5"/>
  <c r="AJ3048" i="5"/>
  <c r="AJ3052" i="5"/>
  <c r="AJ2434" i="5"/>
  <c r="F1153" i="5"/>
  <c r="AI1279" i="5" s="1"/>
  <c r="AJ1152" i="5"/>
  <c r="AJ1278" i="5"/>
  <c r="AP1152" i="5"/>
  <c r="F1154" i="5"/>
  <c r="AI1278" i="5"/>
  <c r="F1155" i="5"/>
  <c r="AM2357" i="5"/>
  <c r="B2367" i="5" s="1"/>
  <c r="AJ3039" i="5"/>
  <c r="AJ3038" i="5"/>
  <c r="AM1129" i="5"/>
  <c r="B1140" i="5" s="1"/>
  <c r="AM2218" i="5"/>
  <c r="B2224" i="5" s="1"/>
  <c r="AG2455" i="5"/>
  <c r="AM2457" i="5"/>
  <c r="AM2577" i="5" s="1"/>
  <c r="B2588" i="5" s="1"/>
  <c r="AG2607" i="5"/>
  <c r="AJ2609" i="5" s="1"/>
  <c r="AM2729" i="5"/>
  <c r="B2738" i="5" s="1"/>
  <c r="AG2746" i="5"/>
  <c r="AG2866" i="5" s="1"/>
  <c r="B2874" i="5" s="1"/>
  <c r="AG2744" i="5"/>
  <c r="B2411" i="5"/>
  <c r="AM2419" i="5"/>
  <c r="AM2435" i="5" s="1"/>
  <c r="B2443" i="5" s="1"/>
  <c r="AJ2419" i="5"/>
  <c r="AR2401" i="5"/>
  <c r="AR2404" i="5" s="1"/>
  <c r="BA2401" i="5"/>
  <c r="AY2401" i="5"/>
  <c r="AY2404" i="5" s="1"/>
  <c r="BA2405" i="5" s="1"/>
  <c r="B2444" i="5" s="1"/>
  <c r="AS2401" i="5"/>
  <c r="AS2404" i="5" s="1"/>
  <c r="AO2404" i="5"/>
  <c r="AT2401" i="5"/>
  <c r="AT2404" i="5" s="1"/>
  <c r="AU2401" i="5"/>
  <c r="AU2404" i="5" s="1"/>
  <c r="AM2406" i="5"/>
  <c r="B2412" i="5" s="1"/>
  <c r="AQ2380" i="5"/>
  <c r="AQ2376" i="5"/>
  <c r="AJ2378" i="5"/>
  <c r="AJ2374" i="5"/>
  <c r="AQ2377" i="5"/>
  <c r="AQ2379" i="5"/>
  <c r="AQ2375" i="5"/>
  <c r="AJ2377" i="5"/>
  <c r="AQ2374" i="5"/>
  <c r="AL2374" i="5"/>
  <c r="B2388" i="5" s="1"/>
  <c r="AJ2379" i="5"/>
  <c r="AJ2375" i="5"/>
  <c r="AQ2378" i="5"/>
  <c r="AJ2380" i="5"/>
  <c r="AJ2376" i="5"/>
  <c r="AJ2098" i="5"/>
  <c r="AJ2099" i="5"/>
  <c r="AJ2100" i="5"/>
  <c r="AJ2101" i="5"/>
  <c r="AJ2102" i="5"/>
  <c r="AJ2103" i="5"/>
  <c r="AJ2104" i="5"/>
  <c r="AJ2105" i="5"/>
  <c r="AJ2106" i="5"/>
  <c r="AJ2107" i="5"/>
  <c r="AJ2108" i="5"/>
  <c r="AJ2109" i="5"/>
  <c r="AJ2110" i="5"/>
  <c r="AJ2111" i="5"/>
  <c r="AJ2112" i="5"/>
  <c r="AJ2113" i="5"/>
  <c r="AJ2114" i="5"/>
  <c r="AJ2115" i="5"/>
  <c r="AJ2116" i="5"/>
  <c r="AJ2117" i="5"/>
  <c r="AJ2118" i="5"/>
  <c r="AJ2119" i="5"/>
  <c r="AJ2120" i="5"/>
  <c r="AJ2121" i="5"/>
  <c r="AJ2122" i="5"/>
  <c r="AJ2123" i="5"/>
  <c r="AJ2124" i="5"/>
  <c r="AJ2125" i="5"/>
  <c r="AJ2126" i="5"/>
  <c r="AJ2127" i="5"/>
  <c r="AJ2128" i="5"/>
  <c r="AJ2129" i="5"/>
  <c r="AJ2130" i="5"/>
  <c r="AJ2131" i="5"/>
  <c r="AJ2132" i="5"/>
  <c r="AJ2133" i="5"/>
  <c r="AJ2134" i="5"/>
  <c r="AJ2135" i="5"/>
  <c r="AJ2136" i="5"/>
  <c r="AJ2137" i="5"/>
  <c r="AJ2138" i="5"/>
  <c r="AJ2139" i="5"/>
  <c r="AJ2140" i="5"/>
  <c r="AJ2141" i="5"/>
  <c r="AJ2142" i="5"/>
  <c r="AJ2143" i="5"/>
  <c r="AJ2144" i="5"/>
  <c r="AJ2145" i="5"/>
  <c r="AJ2146" i="5"/>
  <c r="AJ2147" i="5"/>
  <c r="AJ2148" i="5"/>
  <c r="AJ2149" i="5"/>
  <c r="AJ2150" i="5"/>
  <c r="AJ2151" i="5"/>
  <c r="AJ2152" i="5"/>
  <c r="AJ2153" i="5"/>
  <c r="AJ2154" i="5"/>
  <c r="AJ2155" i="5"/>
  <c r="AJ2156" i="5"/>
  <c r="AJ2157" i="5"/>
  <c r="AJ2158" i="5"/>
  <c r="AJ2159" i="5"/>
  <c r="AJ2160" i="5"/>
  <c r="AJ2161" i="5"/>
  <c r="AJ2162" i="5"/>
  <c r="AJ2163" i="5"/>
  <c r="AJ2164" i="5"/>
  <c r="AJ2165" i="5"/>
  <c r="AJ2166" i="5"/>
  <c r="AJ2167" i="5"/>
  <c r="AJ2168" i="5"/>
  <c r="AJ2169" i="5"/>
  <c r="AJ2170" i="5"/>
  <c r="AJ2171" i="5"/>
  <c r="AJ2172" i="5"/>
  <c r="AJ2173" i="5"/>
  <c r="AJ2174" i="5"/>
  <c r="AJ2175" i="5"/>
  <c r="AJ2176" i="5"/>
  <c r="AJ2177" i="5"/>
  <c r="AJ2178" i="5"/>
  <c r="AJ2179" i="5"/>
  <c r="AJ2180" i="5"/>
  <c r="AJ2181" i="5"/>
  <c r="AJ2182" i="5"/>
  <c r="AJ2183" i="5"/>
  <c r="AJ2184" i="5"/>
  <c r="AJ2185" i="5"/>
  <c r="AJ2186" i="5"/>
  <c r="AJ2187" i="5"/>
  <c r="AJ2188" i="5"/>
  <c r="AJ2189" i="5"/>
  <c r="AJ2190" i="5"/>
  <c r="AJ2191" i="5"/>
  <c r="AJ2192" i="5"/>
  <c r="AJ2193" i="5"/>
  <c r="AJ2194" i="5"/>
  <c r="AJ2195" i="5"/>
  <c r="AJ2196" i="5"/>
  <c r="AJ2197" i="5"/>
  <c r="AJ2198" i="5"/>
  <c r="AJ2199" i="5"/>
  <c r="AJ2200" i="5"/>
  <c r="AJ2201" i="5"/>
  <c r="AJ2202" i="5"/>
  <c r="AJ2203" i="5"/>
  <c r="AJ2204" i="5"/>
  <c r="AJ2205" i="5"/>
  <c r="AJ2206" i="5"/>
  <c r="AJ2207" i="5"/>
  <c r="AJ2208" i="5"/>
  <c r="AJ2209" i="5"/>
  <c r="AJ2210" i="5"/>
  <c r="AJ2211" i="5"/>
  <c r="AJ2212" i="5"/>
  <c r="AJ2213" i="5"/>
  <c r="AJ2214" i="5"/>
  <c r="AJ2215" i="5"/>
  <c r="AJ2216" i="5"/>
  <c r="AJ3014" i="5"/>
  <c r="AG171" i="5"/>
  <c r="AJ244" i="5" s="1"/>
  <c r="AX174" i="5"/>
  <c r="AX294" i="5" s="1"/>
  <c r="B302" i="5" s="1"/>
  <c r="AG308" i="5"/>
  <c r="AG310" i="5"/>
  <c r="AG430" i="5" s="1"/>
  <c r="B437" i="5" s="1"/>
  <c r="AG456" i="5"/>
  <c r="AH578" i="5"/>
  <c r="B583" i="5" s="1"/>
  <c r="AG591" i="5"/>
  <c r="AH713" i="5"/>
  <c r="B719" i="5" s="1"/>
  <c r="AH849" i="5"/>
  <c r="B862" i="5" s="1"/>
  <c r="AG727" i="5"/>
  <c r="AM1809" i="5"/>
  <c r="B1818" i="5" s="1"/>
  <c r="AT3014" i="5"/>
  <c r="AM1534" i="5"/>
  <c r="AM1671" i="5"/>
  <c r="B1680" i="5" s="1"/>
  <c r="AG1825" i="5"/>
  <c r="AG1945" i="5" s="1"/>
  <c r="B1951" i="5" s="1"/>
  <c r="AG1823" i="5"/>
  <c r="AJ2237" i="5"/>
  <c r="AJ2238" i="5"/>
  <c r="AJ2239" i="5"/>
  <c r="AJ2240" i="5"/>
  <c r="AJ2241" i="5"/>
  <c r="AJ2242" i="5"/>
  <c r="AJ2243" i="5"/>
  <c r="AJ2244" i="5"/>
  <c r="AJ2245" i="5"/>
  <c r="AJ2246" i="5"/>
  <c r="AJ2247" i="5"/>
  <c r="AJ2248" i="5"/>
  <c r="AJ2249" i="5"/>
  <c r="AJ2250" i="5"/>
  <c r="AJ2251" i="5"/>
  <c r="AJ2252" i="5"/>
  <c r="AJ2253" i="5"/>
  <c r="AJ2254" i="5"/>
  <c r="AJ2255" i="5"/>
  <c r="AJ2256" i="5"/>
  <c r="AJ2257" i="5"/>
  <c r="AJ2258" i="5"/>
  <c r="AJ2259" i="5"/>
  <c r="AJ2260" i="5"/>
  <c r="AJ2261" i="5"/>
  <c r="AJ2262" i="5"/>
  <c r="AJ2263" i="5"/>
  <c r="AJ2264" i="5"/>
  <c r="AJ2265" i="5"/>
  <c r="AJ2266" i="5"/>
  <c r="AJ2267" i="5"/>
  <c r="AJ2268" i="5"/>
  <c r="AJ2269" i="5"/>
  <c r="AJ2270" i="5"/>
  <c r="AJ2271" i="5"/>
  <c r="AJ2272" i="5"/>
  <c r="AJ2273" i="5"/>
  <c r="AJ2274" i="5"/>
  <c r="AJ2275" i="5"/>
  <c r="AJ2276" i="5"/>
  <c r="AJ2277" i="5"/>
  <c r="AJ2278" i="5"/>
  <c r="AJ2279" i="5"/>
  <c r="AJ2280" i="5"/>
  <c r="AJ2281" i="5"/>
  <c r="AJ2282" i="5"/>
  <c r="AJ2283" i="5"/>
  <c r="AJ2284" i="5"/>
  <c r="AJ2285" i="5"/>
  <c r="AJ2286" i="5"/>
  <c r="AJ2287" i="5"/>
  <c r="AJ2288" i="5"/>
  <c r="AJ2289" i="5"/>
  <c r="AJ2290" i="5"/>
  <c r="AJ2291" i="5"/>
  <c r="AJ2292" i="5"/>
  <c r="AJ2293" i="5"/>
  <c r="AJ2294" i="5"/>
  <c r="AJ2295" i="5"/>
  <c r="AJ2296" i="5"/>
  <c r="AJ2297" i="5"/>
  <c r="AJ2298" i="5"/>
  <c r="AJ2299" i="5"/>
  <c r="AJ2300" i="5"/>
  <c r="AJ2301" i="5"/>
  <c r="AJ2302" i="5"/>
  <c r="AJ2303" i="5"/>
  <c r="AJ2304" i="5"/>
  <c r="AJ2305" i="5"/>
  <c r="AJ2306" i="5"/>
  <c r="AJ2307" i="5"/>
  <c r="AJ2308" i="5"/>
  <c r="AJ2309" i="5"/>
  <c r="AJ2310" i="5"/>
  <c r="AJ2311" i="5"/>
  <c r="AJ2312" i="5"/>
  <c r="AJ2313" i="5"/>
  <c r="AJ2314" i="5"/>
  <c r="AJ2315" i="5"/>
  <c r="AJ2316" i="5"/>
  <c r="AJ2317" i="5"/>
  <c r="AJ2318" i="5"/>
  <c r="AJ2319" i="5"/>
  <c r="AJ2320" i="5"/>
  <c r="AJ2321" i="5"/>
  <c r="AJ2322" i="5"/>
  <c r="AJ2323" i="5"/>
  <c r="AJ2324" i="5"/>
  <c r="AJ2325" i="5"/>
  <c r="AJ2326" i="5"/>
  <c r="AJ2327" i="5"/>
  <c r="AJ2328" i="5"/>
  <c r="AJ2329" i="5"/>
  <c r="AJ2330" i="5"/>
  <c r="AJ2331" i="5"/>
  <c r="AJ2332" i="5"/>
  <c r="AJ2333" i="5"/>
  <c r="AJ2334" i="5"/>
  <c r="AJ2335" i="5"/>
  <c r="AJ2336" i="5"/>
  <c r="AJ2337" i="5"/>
  <c r="AJ2338" i="5"/>
  <c r="AJ2339" i="5"/>
  <c r="AJ2340" i="5"/>
  <c r="AJ2341" i="5"/>
  <c r="AJ2342" i="5"/>
  <c r="AJ2343" i="5"/>
  <c r="AJ2344" i="5"/>
  <c r="AJ2345" i="5"/>
  <c r="AJ2346" i="5"/>
  <c r="AJ2347" i="5"/>
  <c r="AJ2348" i="5"/>
  <c r="AJ2349" i="5"/>
  <c r="AJ2350" i="5"/>
  <c r="AJ2351" i="5"/>
  <c r="AJ2352" i="5"/>
  <c r="AJ2353" i="5"/>
  <c r="AJ2354" i="5"/>
  <c r="AJ2355" i="5"/>
  <c r="AI1152" i="5"/>
  <c r="AJ1961" i="5"/>
  <c r="AJ1962" i="5"/>
  <c r="AJ1963" i="5"/>
  <c r="AJ1964" i="5"/>
  <c r="AJ1965" i="5"/>
  <c r="AJ1966" i="5"/>
  <c r="AJ1967" i="5"/>
  <c r="AJ1968" i="5"/>
  <c r="AJ1969" i="5"/>
  <c r="AJ1970" i="5"/>
  <c r="AJ1971" i="5"/>
  <c r="AJ1972" i="5"/>
  <c r="AJ1973" i="5"/>
  <c r="AJ1974" i="5"/>
  <c r="AJ1975" i="5"/>
  <c r="AJ1976" i="5"/>
  <c r="AJ1977" i="5"/>
  <c r="AJ1978" i="5"/>
  <c r="AJ1979" i="5"/>
  <c r="AJ1980" i="5"/>
  <c r="AJ1981" i="5"/>
  <c r="AJ1982" i="5"/>
  <c r="AJ1983" i="5"/>
  <c r="AJ1984" i="5"/>
  <c r="AJ1985" i="5"/>
  <c r="AJ1986" i="5"/>
  <c r="AJ1987" i="5"/>
  <c r="AJ1988" i="5"/>
  <c r="AJ1989" i="5"/>
  <c r="AJ1990" i="5"/>
  <c r="AJ1991" i="5"/>
  <c r="AJ1992" i="5"/>
  <c r="AJ1993" i="5"/>
  <c r="AJ1994" i="5"/>
  <c r="AJ2080" i="5"/>
  <c r="AJ2079" i="5"/>
  <c r="AJ2078" i="5"/>
  <c r="AJ2077" i="5"/>
  <c r="AJ2076" i="5"/>
  <c r="AJ2075" i="5"/>
  <c r="AJ2074" i="5"/>
  <c r="AJ2073" i="5"/>
  <c r="AJ2072" i="5"/>
  <c r="AJ2071" i="5"/>
  <c r="AJ2070" i="5"/>
  <c r="AJ2069" i="5"/>
  <c r="AJ2068" i="5"/>
  <c r="AJ2067" i="5"/>
  <c r="AJ2066" i="5"/>
  <c r="AJ2065" i="5"/>
  <c r="AJ2064" i="5"/>
  <c r="AJ2063" i="5"/>
  <c r="AJ2062" i="5"/>
  <c r="AJ2061" i="5"/>
  <c r="AJ2060" i="5"/>
  <c r="AJ2059" i="5"/>
  <c r="AJ2058" i="5"/>
  <c r="AJ2057" i="5"/>
  <c r="AJ2056" i="5"/>
  <c r="AJ2055" i="5"/>
  <c r="AJ2054" i="5"/>
  <c r="AJ2053" i="5"/>
  <c r="AJ2052" i="5"/>
  <c r="AJ2051" i="5"/>
  <c r="AJ2050" i="5"/>
  <c r="AJ2049" i="5"/>
  <c r="AJ2048" i="5"/>
  <c r="AJ2047" i="5"/>
  <c r="AJ2046" i="5"/>
  <c r="AJ2045" i="5"/>
  <c r="AJ2044" i="5"/>
  <c r="AJ2043" i="5"/>
  <c r="AJ2042" i="5"/>
  <c r="AJ2041" i="5"/>
  <c r="AJ2040" i="5"/>
  <c r="AJ2039" i="5"/>
  <c r="AJ2038" i="5"/>
  <c r="AJ2037" i="5"/>
  <c r="AJ2036" i="5"/>
  <c r="AJ2035" i="5"/>
  <c r="AJ2034" i="5"/>
  <c r="AJ2033" i="5"/>
  <c r="AJ2032" i="5"/>
  <c r="AJ2031" i="5"/>
  <c r="AJ2030" i="5"/>
  <c r="AJ2029" i="5"/>
  <c r="AJ2028" i="5"/>
  <c r="AJ2027" i="5"/>
  <c r="AJ2026" i="5"/>
  <c r="AJ2025" i="5"/>
  <c r="AJ2024" i="5"/>
  <c r="AJ2023" i="5"/>
  <c r="AJ2022" i="5"/>
  <c r="AJ2021" i="5"/>
  <c r="AJ2020" i="5"/>
  <c r="AJ2019" i="5"/>
  <c r="AJ2018" i="5"/>
  <c r="AJ2017" i="5"/>
  <c r="AJ2016" i="5"/>
  <c r="AJ2015" i="5"/>
  <c r="AJ2014" i="5"/>
  <c r="AJ2013" i="5"/>
  <c r="AJ2012" i="5"/>
  <c r="AJ2011" i="5"/>
  <c r="AJ2010" i="5"/>
  <c r="AJ2009" i="5"/>
  <c r="AJ2008" i="5"/>
  <c r="AJ2007" i="5"/>
  <c r="AJ2006" i="5"/>
  <c r="AJ2005" i="5"/>
  <c r="AJ2004" i="5"/>
  <c r="AJ2003" i="5"/>
  <c r="AJ2002" i="5"/>
  <c r="AJ2001" i="5"/>
  <c r="AJ2000" i="5"/>
  <c r="AJ1999" i="5"/>
  <c r="AJ1998" i="5"/>
  <c r="AJ1997" i="5"/>
  <c r="AJ1996" i="5"/>
  <c r="AJ1689" i="5"/>
  <c r="AJ1690" i="5"/>
  <c r="AJ1691" i="5"/>
  <c r="AJ1692" i="5"/>
  <c r="AJ1693" i="5"/>
  <c r="AJ1694" i="5"/>
  <c r="AJ1695" i="5"/>
  <c r="AJ1696" i="5"/>
  <c r="AJ1697" i="5"/>
  <c r="AJ1698" i="5"/>
  <c r="AJ1699" i="5"/>
  <c r="AJ1700" i="5"/>
  <c r="AJ1701" i="5"/>
  <c r="AJ1702" i="5"/>
  <c r="AJ1703" i="5"/>
  <c r="AJ1704" i="5"/>
  <c r="AJ1705" i="5"/>
  <c r="AJ1706" i="5"/>
  <c r="AJ1707" i="5"/>
  <c r="AJ1708" i="5"/>
  <c r="AJ1709" i="5"/>
  <c r="AJ1710" i="5"/>
  <c r="AJ1711" i="5"/>
  <c r="AJ1712" i="5"/>
  <c r="AJ1713" i="5"/>
  <c r="AJ1714" i="5"/>
  <c r="AJ1715" i="5"/>
  <c r="AJ1716" i="5"/>
  <c r="AJ1717" i="5"/>
  <c r="AJ1718" i="5"/>
  <c r="AJ1719" i="5"/>
  <c r="AJ1720" i="5"/>
  <c r="AJ1721" i="5"/>
  <c r="AJ1722" i="5"/>
  <c r="AJ1808" i="5"/>
  <c r="AJ1807" i="5"/>
  <c r="AJ1806" i="5"/>
  <c r="AJ1805" i="5"/>
  <c r="AJ1804" i="5"/>
  <c r="AJ1803" i="5"/>
  <c r="AJ1802" i="5"/>
  <c r="AJ1801" i="5"/>
  <c r="AJ1800" i="5"/>
  <c r="AJ1799" i="5"/>
  <c r="AJ1798" i="5"/>
  <c r="AJ1797" i="5"/>
  <c r="AJ1796" i="5"/>
  <c r="AJ1795" i="5"/>
  <c r="AJ1794" i="5"/>
  <c r="AJ1793" i="5"/>
  <c r="AJ1792" i="5"/>
  <c r="AJ1791" i="5"/>
  <c r="AJ1790" i="5"/>
  <c r="AJ1789" i="5"/>
  <c r="AJ1788" i="5"/>
  <c r="AJ1787" i="5"/>
  <c r="AJ1786" i="5"/>
  <c r="AJ1785" i="5"/>
  <c r="AJ1784" i="5"/>
  <c r="AJ1783" i="5"/>
  <c r="AJ1782" i="5"/>
  <c r="AJ1781" i="5"/>
  <c r="AJ1780" i="5"/>
  <c r="AJ1779" i="5"/>
  <c r="AJ1778" i="5"/>
  <c r="AJ1777" i="5"/>
  <c r="AJ1776" i="5"/>
  <c r="AJ1775" i="5"/>
  <c r="AJ1774" i="5"/>
  <c r="AJ1773" i="5"/>
  <c r="AJ1772" i="5"/>
  <c r="AJ1771" i="5"/>
  <c r="AJ1770" i="5"/>
  <c r="AJ1769" i="5"/>
  <c r="AJ1768" i="5"/>
  <c r="AJ1767" i="5"/>
  <c r="AJ1766" i="5"/>
  <c r="AJ1765" i="5"/>
  <c r="AJ1764" i="5"/>
  <c r="AJ1763" i="5"/>
  <c r="AJ1762" i="5"/>
  <c r="AJ1761" i="5"/>
  <c r="AJ1760" i="5"/>
  <c r="AJ1759" i="5"/>
  <c r="AJ1758" i="5"/>
  <c r="AJ1757" i="5"/>
  <c r="AJ1756" i="5"/>
  <c r="AJ1755" i="5"/>
  <c r="AJ1754" i="5"/>
  <c r="AJ1753" i="5"/>
  <c r="AJ1752" i="5"/>
  <c r="AJ1751" i="5"/>
  <c r="AJ1750" i="5"/>
  <c r="AJ1749" i="5"/>
  <c r="AJ1748" i="5"/>
  <c r="AJ1747" i="5"/>
  <c r="AJ1746" i="5"/>
  <c r="AJ1745" i="5"/>
  <c r="AJ1744" i="5"/>
  <c r="AJ1743" i="5"/>
  <c r="AJ1742" i="5"/>
  <c r="AJ1741" i="5"/>
  <c r="AJ1740" i="5"/>
  <c r="AJ1739" i="5"/>
  <c r="AJ1738" i="5"/>
  <c r="AJ1737" i="5"/>
  <c r="AJ1736" i="5"/>
  <c r="AJ1735" i="5"/>
  <c r="AJ1734" i="5"/>
  <c r="AJ1733" i="5"/>
  <c r="AJ1732" i="5"/>
  <c r="AJ1731" i="5"/>
  <c r="AJ1730" i="5"/>
  <c r="AJ1729" i="5"/>
  <c r="AJ1728" i="5"/>
  <c r="AJ1727" i="5"/>
  <c r="AJ1726" i="5"/>
  <c r="AJ1725" i="5"/>
  <c r="AJ1724" i="5"/>
  <c r="AJ1670" i="5"/>
  <c r="AJ1669" i="5"/>
  <c r="AJ1668" i="5"/>
  <c r="AJ1667" i="5"/>
  <c r="AJ1666" i="5"/>
  <c r="AJ1665" i="5"/>
  <c r="AJ1664" i="5"/>
  <c r="AJ1663" i="5"/>
  <c r="AJ1662" i="5"/>
  <c r="AJ1661" i="5"/>
  <c r="AJ1660" i="5"/>
  <c r="AJ1659" i="5"/>
  <c r="AJ1658" i="5"/>
  <c r="AJ1657" i="5"/>
  <c r="AJ1656" i="5"/>
  <c r="AJ1655" i="5"/>
  <c r="AJ1654" i="5"/>
  <c r="AJ1653" i="5"/>
  <c r="AJ1652" i="5"/>
  <c r="AJ1651" i="5"/>
  <c r="AJ1650" i="5"/>
  <c r="AJ1649" i="5"/>
  <c r="AJ1648" i="5"/>
  <c r="AJ1647" i="5"/>
  <c r="AJ1646" i="5"/>
  <c r="AJ1645" i="5"/>
  <c r="AJ1644" i="5"/>
  <c r="AJ1643" i="5"/>
  <c r="AJ1642" i="5"/>
  <c r="AJ1641" i="5"/>
  <c r="AJ1640" i="5"/>
  <c r="AJ1639" i="5"/>
  <c r="AJ1638" i="5"/>
  <c r="AJ1637" i="5"/>
  <c r="AJ1636" i="5"/>
  <c r="AJ1635" i="5"/>
  <c r="AJ1634" i="5"/>
  <c r="AJ1633" i="5"/>
  <c r="AJ1632" i="5"/>
  <c r="AJ1631" i="5"/>
  <c r="AJ1630" i="5"/>
  <c r="AJ1629" i="5"/>
  <c r="AJ1628" i="5"/>
  <c r="AJ1627" i="5"/>
  <c r="AJ1626" i="5"/>
  <c r="AJ1625" i="5"/>
  <c r="AJ1624" i="5"/>
  <c r="AJ1623" i="5"/>
  <c r="AJ1622" i="5"/>
  <c r="AJ1621" i="5"/>
  <c r="AJ1620" i="5"/>
  <c r="AJ1619" i="5"/>
  <c r="AJ1618" i="5"/>
  <c r="AJ1617" i="5"/>
  <c r="AJ1616" i="5"/>
  <c r="AJ1615" i="5"/>
  <c r="AJ1614" i="5"/>
  <c r="AJ1613" i="5"/>
  <c r="AJ1612" i="5"/>
  <c r="AJ1611" i="5"/>
  <c r="AJ1610" i="5"/>
  <c r="AJ1609" i="5"/>
  <c r="AJ1608" i="5"/>
  <c r="AJ1607" i="5"/>
  <c r="AJ1606" i="5"/>
  <c r="AJ1605" i="5"/>
  <c r="AJ1604" i="5"/>
  <c r="AJ1603" i="5"/>
  <c r="AJ1602" i="5"/>
  <c r="AJ1601" i="5"/>
  <c r="AJ1600" i="5"/>
  <c r="AJ1599" i="5"/>
  <c r="AJ1598" i="5"/>
  <c r="AJ1597" i="5"/>
  <c r="AJ1596" i="5"/>
  <c r="AJ1595" i="5"/>
  <c r="AJ1594" i="5"/>
  <c r="AJ1593" i="5"/>
  <c r="AJ1592" i="5"/>
  <c r="AJ1591" i="5"/>
  <c r="AJ1590" i="5"/>
  <c r="AJ1589" i="5"/>
  <c r="AJ1588" i="5"/>
  <c r="AJ1587" i="5"/>
  <c r="AJ1586" i="5"/>
  <c r="AJ1551" i="5"/>
  <c r="AJ1552" i="5"/>
  <c r="AJ1553" i="5"/>
  <c r="AJ1554" i="5"/>
  <c r="AJ1555" i="5"/>
  <c r="AJ1556" i="5"/>
  <c r="AJ1557" i="5"/>
  <c r="AJ1558" i="5"/>
  <c r="AJ1559" i="5"/>
  <c r="AJ1560" i="5"/>
  <c r="AJ1561" i="5"/>
  <c r="AJ1562" i="5"/>
  <c r="AJ1563" i="5"/>
  <c r="AJ1564" i="5"/>
  <c r="AJ1565" i="5"/>
  <c r="AJ1566" i="5"/>
  <c r="AJ1567" i="5"/>
  <c r="AJ1568" i="5"/>
  <c r="AJ1569" i="5"/>
  <c r="AJ1570" i="5"/>
  <c r="AJ1571" i="5"/>
  <c r="AJ1572" i="5"/>
  <c r="AJ1573" i="5"/>
  <c r="AJ1574" i="5"/>
  <c r="AJ1575" i="5"/>
  <c r="AJ1576" i="5"/>
  <c r="AJ1577" i="5"/>
  <c r="AJ1578" i="5"/>
  <c r="AJ1579" i="5"/>
  <c r="AJ1580" i="5"/>
  <c r="AJ1581" i="5"/>
  <c r="AJ1582" i="5"/>
  <c r="AJ1583" i="5"/>
  <c r="AJ1584" i="5"/>
  <c r="AJ1585" i="5"/>
  <c r="AJ1414" i="5"/>
  <c r="AJ1415" i="5"/>
  <c r="AJ1416" i="5"/>
  <c r="AJ1417" i="5"/>
  <c r="AJ1418" i="5"/>
  <c r="AJ1419" i="5"/>
  <c r="AJ1420" i="5"/>
  <c r="AJ1421" i="5"/>
  <c r="AJ1422" i="5"/>
  <c r="AJ1423" i="5"/>
  <c r="AJ1424" i="5"/>
  <c r="AJ1425" i="5"/>
  <c r="AJ1426" i="5"/>
  <c r="AJ1427" i="5"/>
  <c r="AJ1428" i="5"/>
  <c r="AJ1429" i="5"/>
  <c r="AJ1430" i="5"/>
  <c r="AJ1431" i="5"/>
  <c r="AJ1432" i="5"/>
  <c r="AJ1433" i="5"/>
  <c r="AJ1434" i="5"/>
  <c r="AJ1435" i="5"/>
  <c r="AJ1436" i="5"/>
  <c r="AJ1437" i="5"/>
  <c r="AJ1438" i="5"/>
  <c r="AJ1439" i="5"/>
  <c r="AJ1440" i="5"/>
  <c r="AJ1441" i="5"/>
  <c r="AJ1442" i="5"/>
  <c r="AJ1443" i="5"/>
  <c r="AJ1444" i="5"/>
  <c r="AJ1445" i="5"/>
  <c r="AJ1446" i="5"/>
  <c r="AJ1447" i="5"/>
  <c r="AJ1448" i="5"/>
  <c r="AJ1449" i="5"/>
  <c r="AJ1450" i="5"/>
  <c r="AJ1451" i="5"/>
  <c r="AJ1452" i="5"/>
  <c r="AJ1453" i="5"/>
  <c r="AJ1454" i="5"/>
  <c r="AJ1455" i="5"/>
  <c r="AJ1456" i="5"/>
  <c r="AJ1457" i="5"/>
  <c r="AJ1458" i="5"/>
  <c r="AJ1459" i="5"/>
  <c r="AJ1460" i="5"/>
  <c r="AJ1461" i="5"/>
  <c r="AJ1462" i="5"/>
  <c r="AJ1463" i="5"/>
  <c r="AJ1464" i="5"/>
  <c r="AJ1465" i="5"/>
  <c r="AJ1466" i="5"/>
  <c r="AJ1467" i="5"/>
  <c r="AJ1468" i="5"/>
  <c r="AJ1469" i="5"/>
  <c r="AJ1470" i="5"/>
  <c r="AJ1471" i="5"/>
  <c r="AJ1472" i="5"/>
  <c r="AJ1473" i="5"/>
  <c r="AJ1474" i="5"/>
  <c r="AJ1475" i="5"/>
  <c r="AJ1476" i="5"/>
  <c r="AJ1477" i="5"/>
  <c r="AJ1478" i="5"/>
  <c r="AJ1479" i="5"/>
  <c r="AJ1480" i="5"/>
  <c r="AJ1481" i="5"/>
  <c r="AJ1482" i="5"/>
  <c r="AJ1483" i="5"/>
  <c r="AJ1484" i="5"/>
  <c r="AJ1485" i="5"/>
  <c r="AJ1486" i="5"/>
  <c r="AJ1487" i="5"/>
  <c r="AJ1488" i="5"/>
  <c r="AJ1489" i="5"/>
  <c r="AJ1490" i="5"/>
  <c r="AJ1491" i="5"/>
  <c r="AJ1492" i="5"/>
  <c r="AJ1493" i="5"/>
  <c r="AJ1494" i="5"/>
  <c r="AJ1495" i="5"/>
  <c r="AJ1496" i="5"/>
  <c r="AJ1497" i="5"/>
  <c r="AJ1498" i="5"/>
  <c r="AJ1499" i="5"/>
  <c r="AJ1500" i="5"/>
  <c r="AJ1501" i="5"/>
  <c r="AJ1502" i="5"/>
  <c r="AJ1503" i="5"/>
  <c r="AJ1504" i="5"/>
  <c r="AJ1505" i="5"/>
  <c r="AJ1506" i="5"/>
  <c r="AJ1507" i="5"/>
  <c r="AJ1508" i="5"/>
  <c r="AJ1509" i="5"/>
  <c r="AJ1510" i="5"/>
  <c r="AJ1511" i="5"/>
  <c r="AJ1512" i="5"/>
  <c r="AJ1513" i="5"/>
  <c r="AJ1514" i="5"/>
  <c r="AJ1515" i="5"/>
  <c r="AJ1516" i="5"/>
  <c r="AJ1517" i="5"/>
  <c r="AJ1518" i="5"/>
  <c r="AJ1519" i="5"/>
  <c r="AJ1520" i="5"/>
  <c r="AJ1521" i="5"/>
  <c r="AJ1522" i="5"/>
  <c r="AJ1523" i="5"/>
  <c r="AJ1524" i="5"/>
  <c r="AJ1525" i="5"/>
  <c r="AJ1526" i="5"/>
  <c r="AJ1527" i="5"/>
  <c r="AJ1528" i="5"/>
  <c r="AJ1529" i="5"/>
  <c r="AJ1530" i="5"/>
  <c r="AJ1531" i="5"/>
  <c r="AJ1532" i="5"/>
  <c r="AJ1043" i="5"/>
  <c r="AJ1009" i="5"/>
  <c r="AJ1010" i="5"/>
  <c r="AJ1011" i="5"/>
  <c r="AJ1012" i="5"/>
  <c r="AJ1013" i="5"/>
  <c r="AJ1014" i="5"/>
  <c r="AJ1015" i="5"/>
  <c r="AJ1016" i="5"/>
  <c r="AJ1017" i="5"/>
  <c r="AJ1018" i="5"/>
  <c r="AJ1019" i="5"/>
  <c r="AJ1020" i="5"/>
  <c r="AJ1021" i="5"/>
  <c r="AJ1022" i="5"/>
  <c r="AJ1023" i="5"/>
  <c r="AJ1024" i="5"/>
  <c r="AJ1025" i="5"/>
  <c r="AJ1026" i="5"/>
  <c r="AJ1027" i="5"/>
  <c r="AJ1028" i="5"/>
  <c r="AJ1029" i="5"/>
  <c r="AJ1030" i="5"/>
  <c r="AJ1031" i="5"/>
  <c r="AJ1032" i="5"/>
  <c r="AJ1033" i="5"/>
  <c r="AJ1034" i="5"/>
  <c r="AJ1035" i="5"/>
  <c r="AJ1036" i="5"/>
  <c r="AJ1037" i="5"/>
  <c r="AJ1038" i="5"/>
  <c r="AJ1039" i="5"/>
  <c r="AJ1040" i="5"/>
  <c r="AJ1041" i="5"/>
  <c r="AJ1042" i="5"/>
  <c r="AJ1128" i="5"/>
  <c r="AJ1127" i="5"/>
  <c r="AJ1126" i="5"/>
  <c r="AJ1125" i="5"/>
  <c r="AJ1124" i="5"/>
  <c r="AJ1123" i="5"/>
  <c r="AJ1122" i="5"/>
  <c r="AJ1121" i="5"/>
  <c r="AJ1120" i="5"/>
  <c r="AJ1119" i="5"/>
  <c r="AJ1118" i="5"/>
  <c r="AJ1117" i="5"/>
  <c r="AJ1116" i="5"/>
  <c r="AJ1115" i="5"/>
  <c r="AJ1114" i="5"/>
  <c r="AJ1113" i="5"/>
  <c r="AJ1112" i="5"/>
  <c r="AJ1111" i="5"/>
  <c r="AJ1110" i="5"/>
  <c r="AJ1109" i="5"/>
  <c r="AJ1108" i="5"/>
  <c r="AJ1107" i="5"/>
  <c r="AJ1106" i="5"/>
  <c r="AJ1105" i="5"/>
  <c r="AJ1104" i="5"/>
  <c r="AJ1103" i="5"/>
  <c r="AJ1102" i="5"/>
  <c r="AJ1101" i="5"/>
  <c r="AJ1100" i="5"/>
  <c r="AJ1099" i="5"/>
  <c r="AJ1098" i="5"/>
  <c r="AJ1097" i="5"/>
  <c r="AJ1096" i="5"/>
  <c r="AJ1095" i="5"/>
  <c r="AJ1094" i="5"/>
  <c r="AJ1093" i="5"/>
  <c r="AJ1092" i="5"/>
  <c r="AJ1091" i="5"/>
  <c r="AJ1090" i="5"/>
  <c r="AJ1089" i="5"/>
  <c r="AJ1088" i="5"/>
  <c r="AJ1087" i="5"/>
  <c r="AJ1086" i="5"/>
  <c r="AJ1085" i="5"/>
  <c r="AJ1084" i="5"/>
  <c r="AJ1083" i="5"/>
  <c r="AJ1082" i="5"/>
  <c r="AJ1081" i="5"/>
  <c r="AJ1080" i="5"/>
  <c r="AJ1079" i="5"/>
  <c r="AJ1078" i="5"/>
  <c r="AJ1077" i="5"/>
  <c r="AJ1076" i="5"/>
  <c r="AJ1075" i="5"/>
  <c r="AJ1074" i="5"/>
  <c r="AJ1073" i="5"/>
  <c r="AJ1072" i="5"/>
  <c r="AJ1071" i="5"/>
  <c r="AJ1070" i="5"/>
  <c r="AJ1069" i="5"/>
  <c r="AJ1068" i="5"/>
  <c r="AJ1067" i="5"/>
  <c r="AJ1066" i="5"/>
  <c r="AJ1065" i="5"/>
  <c r="AJ1064" i="5"/>
  <c r="AJ1063" i="5"/>
  <c r="AJ1062" i="5"/>
  <c r="AJ1061" i="5"/>
  <c r="AJ1060" i="5"/>
  <c r="AJ1059" i="5"/>
  <c r="AJ1058" i="5"/>
  <c r="AJ1057" i="5"/>
  <c r="AJ1056" i="5"/>
  <c r="AJ1055" i="5"/>
  <c r="AJ1054" i="5"/>
  <c r="AJ1053" i="5"/>
  <c r="AJ1052" i="5"/>
  <c r="AJ1051" i="5"/>
  <c r="AJ1050" i="5"/>
  <c r="AJ1049" i="5"/>
  <c r="AJ1048" i="5"/>
  <c r="AJ1047" i="5"/>
  <c r="AJ1046" i="5"/>
  <c r="AJ1045" i="5"/>
  <c r="AJ1044" i="5"/>
  <c r="AR990" i="5"/>
  <c r="AR989" i="5"/>
  <c r="AR988" i="5"/>
  <c r="AR987" i="5"/>
  <c r="AR986" i="5"/>
  <c r="AR985" i="5"/>
  <c r="AR984" i="5"/>
  <c r="AR983" i="5"/>
  <c r="AR982" i="5"/>
  <c r="AR981" i="5"/>
  <c r="AR980" i="5"/>
  <c r="AR979" i="5"/>
  <c r="AR978" i="5"/>
  <c r="AR977" i="5"/>
  <c r="AR976" i="5"/>
  <c r="AR975" i="5"/>
  <c r="AR974" i="5"/>
  <c r="AR973" i="5"/>
  <c r="AR972" i="5"/>
  <c r="AR971" i="5"/>
  <c r="AR970" i="5"/>
  <c r="AR969" i="5"/>
  <c r="AR968" i="5"/>
  <c r="AR967" i="5"/>
  <c r="AR966" i="5"/>
  <c r="AR965" i="5"/>
  <c r="AR964" i="5"/>
  <c r="AR963" i="5"/>
  <c r="AR962" i="5"/>
  <c r="AR961" i="5"/>
  <c r="AR960" i="5"/>
  <c r="AR959" i="5"/>
  <c r="AR958" i="5"/>
  <c r="AR957" i="5"/>
  <c r="AR956" i="5"/>
  <c r="AR955" i="5"/>
  <c r="AR954" i="5"/>
  <c r="AR953" i="5"/>
  <c r="AR952" i="5"/>
  <c r="AR951" i="5"/>
  <c r="AR950" i="5"/>
  <c r="AR949" i="5"/>
  <c r="AR948" i="5"/>
  <c r="AR947" i="5"/>
  <c r="AR946" i="5"/>
  <c r="AR945" i="5"/>
  <c r="AR944" i="5"/>
  <c r="AR943" i="5"/>
  <c r="AR942" i="5"/>
  <c r="AR941" i="5"/>
  <c r="AR940" i="5"/>
  <c r="AR939" i="5"/>
  <c r="AR938" i="5"/>
  <c r="AR937" i="5"/>
  <c r="AR936" i="5"/>
  <c r="AR935" i="5"/>
  <c r="AR934" i="5"/>
  <c r="AR933" i="5"/>
  <c r="AR932" i="5"/>
  <c r="AR931" i="5"/>
  <c r="AR930" i="5"/>
  <c r="AR929" i="5"/>
  <c r="AR928" i="5"/>
  <c r="AR927" i="5"/>
  <c r="AR926" i="5"/>
  <c r="AR925" i="5"/>
  <c r="AR924" i="5"/>
  <c r="AR923" i="5"/>
  <c r="AR922" i="5"/>
  <c r="AR921" i="5"/>
  <c r="AR920" i="5"/>
  <c r="AR919" i="5"/>
  <c r="AR918" i="5"/>
  <c r="AR917" i="5"/>
  <c r="AR916" i="5"/>
  <c r="AR915" i="5"/>
  <c r="AR914" i="5"/>
  <c r="AR913" i="5"/>
  <c r="AR912" i="5"/>
  <c r="AR911" i="5"/>
  <c r="AR910" i="5"/>
  <c r="AR909" i="5"/>
  <c r="AR908" i="5"/>
  <c r="AR907" i="5"/>
  <c r="AR906" i="5"/>
  <c r="AR895" i="5"/>
  <c r="AR889" i="5"/>
  <c r="AR886" i="5"/>
  <c r="AR884" i="5"/>
  <c r="AR882" i="5"/>
  <c r="AR880" i="5"/>
  <c r="AR878" i="5"/>
  <c r="AR876" i="5"/>
  <c r="AR874" i="5"/>
  <c r="AR872" i="5"/>
  <c r="AR905" i="5"/>
  <c r="AR904" i="5"/>
  <c r="AR903" i="5"/>
  <c r="AR902" i="5"/>
  <c r="AR901" i="5"/>
  <c r="AR900" i="5"/>
  <c r="AR899" i="5"/>
  <c r="AR898" i="5"/>
  <c r="AR897" i="5"/>
  <c r="AR896" i="5"/>
  <c r="AR894" i="5"/>
  <c r="AR893" i="5"/>
  <c r="AR892" i="5"/>
  <c r="AR891" i="5"/>
  <c r="AR890" i="5"/>
  <c r="AR888" i="5"/>
  <c r="AR887" i="5"/>
  <c r="AR885" i="5"/>
  <c r="AR883" i="5"/>
  <c r="AR881" i="5"/>
  <c r="AR879" i="5"/>
  <c r="AR877" i="5"/>
  <c r="AR875" i="5"/>
  <c r="AR873" i="5"/>
  <c r="AR871" i="5"/>
  <c r="AJ990" i="5"/>
  <c r="AJ989" i="5"/>
  <c r="AJ988" i="5"/>
  <c r="AJ987" i="5"/>
  <c r="AJ986" i="5"/>
  <c r="AJ985" i="5"/>
  <c r="AJ984" i="5"/>
  <c r="AJ983" i="5"/>
  <c r="AJ982" i="5"/>
  <c r="AJ981" i="5"/>
  <c r="AJ980" i="5"/>
  <c r="AJ979" i="5"/>
  <c r="AJ978" i="5"/>
  <c r="AJ977" i="5"/>
  <c r="AJ976" i="5"/>
  <c r="AJ975" i="5"/>
  <c r="AJ974" i="5"/>
  <c r="AJ973" i="5"/>
  <c r="AJ972" i="5"/>
  <c r="AJ971" i="5"/>
  <c r="AJ970" i="5"/>
  <c r="AJ969" i="5"/>
  <c r="AJ968" i="5"/>
  <c r="AJ967" i="5"/>
  <c r="AJ966" i="5"/>
  <c r="AJ965" i="5"/>
  <c r="AJ964" i="5"/>
  <c r="AJ963" i="5"/>
  <c r="AJ962" i="5"/>
  <c r="AJ961" i="5"/>
  <c r="AJ960" i="5"/>
  <c r="AJ959" i="5"/>
  <c r="AJ958" i="5"/>
  <c r="AJ957" i="5"/>
  <c r="AJ956" i="5"/>
  <c r="AJ955" i="5"/>
  <c r="AJ954" i="5"/>
  <c r="AJ953" i="5"/>
  <c r="AJ952" i="5"/>
  <c r="AJ951" i="5"/>
  <c r="AJ950" i="5"/>
  <c r="AJ949" i="5"/>
  <c r="AJ948" i="5"/>
  <c r="AJ947" i="5"/>
  <c r="AJ946" i="5"/>
  <c r="AJ945" i="5"/>
  <c r="AJ944" i="5"/>
  <c r="AJ943" i="5"/>
  <c r="AJ942" i="5"/>
  <c r="AJ941" i="5"/>
  <c r="AJ940" i="5"/>
  <c r="AJ939" i="5"/>
  <c r="AJ938" i="5"/>
  <c r="AJ937" i="5"/>
  <c r="AJ936" i="5"/>
  <c r="AJ935" i="5"/>
  <c r="AJ934" i="5"/>
  <c r="AJ933" i="5"/>
  <c r="AJ932" i="5"/>
  <c r="AJ931" i="5"/>
  <c r="AJ930" i="5"/>
  <c r="AJ929" i="5"/>
  <c r="AJ928" i="5"/>
  <c r="AJ927" i="5"/>
  <c r="AJ926" i="5"/>
  <c r="AJ925" i="5"/>
  <c r="AJ924" i="5"/>
  <c r="AJ923" i="5"/>
  <c r="AJ922" i="5"/>
  <c r="AJ921" i="5"/>
  <c r="AJ920" i="5"/>
  <c r="AJ919" i="5"/>
  <c r="AJ918" i="5"/>
  <c r="AJ917" i="5"/>
  <c r="AJ916" i="5"/>
  <c r="AJ915" i="5"/>
  <c r="AJ914" i="5"/>
  <c r="AJ913" i="5"/>
  <c r="AJ912" i="5"/>
  <c r="AJ911" i="5"/>
  <c r="AJ910" i="5"/>
  <c r="AJ909" i="5"/>
  <c r="AJ908" i="5"/>
  <c r="AJ907" i="5"/>
  <c r="AJ906" i="5"/>
  <c r="AJ872" i="5"/>
  <c r="AJ873" i="5"/>
  <c r="AJ874" i="5"/>
  <c r="AJ875" i="5"/>
  <c r="AJ876" i="5"/>
  <c r="AJ877" i="5"/>
  <c r="AJ878" i="5"/>
  <c r="AJ879" i="5"/>
  <c r="AJ880" i="5"/>
  <c r="AJ881" i="5"/>
  <c r="AJ882" i="5"/>
  <c r="AJ883" i="5"/>
  <c r="AJ884" i="5"/>
  <c r="AJ885" i="5"/>
  <c r="AJ886" i="5"/>
  <c r="AJ887" i="5"/>
  <c r="AJ888" i="5"/>
  <c r="AJ889" i="5"/>
  <c r="AJ890" i="5"/>
  <c r="AJ891" i="5"/>
  <c r="AJ892" i="5"/>
  <c r="AJ893" i="5"/>
  <c r="AJ894" i="5"/>
  <c r="AJ895" i="5"/>
  <c r="AJ896" i="5"/>
  <c r="AJ897" i="5"/>
  <c r="AJ898" i="5"/>
  <c r="AJ899" i="5"/>
  <c r="AJ900" i="5"/>
  <c r="AJ901" i="5"/>
  <c r="AJ902" i="5"/>
  <c r="AJ903" i="5"/>
  <c r="AJ904" i="5"/>
  <c r="AJ905" i="5"/>
  <c r="AJ871" i="5"/>
  <c r="AJ157" i="5"/>
  <c r="AJ156" i="5"/>
  <c r="AJ155" i="5"/>
  <c r="AJ154" i="5"/>
  <c r="AJ153" i="5"/>
  <c r="AJ152" i="5"/>
  <c r="AJ151" i="5"/>
  <c r="AJ150" i="5"/>
  <c r="AJ149" i="5"/>
  <c r="AJ148" i="5"/>
  <c r="AJ147" i="5"/>
  <c r="AJ146" i="5"/>
  <c r="AJ145" i="5"/>
  <c r="AJ144" i="5"/>
  <c r="AJ143" i="5"/>
  <c r="AJ142" i="5"/>
  <c r="AJ141" i="5"/>
  <c r="AJ140" i="5"/>
  <c r="AJ139" i="5"/>
  <c r="AJ138" i="5"/>
  <c r="AJ137" i="5"/>
  <c r="AJ136" i="5"/>
  <c r="AJ135" i="5"/>
  <c r="AJ134" i="5"/>
  <c r="AJ133" i="5"/>
  <c r="AJ132" i="5"/>
  <c r="AJ131" i="5"/>
  <c r="AJ130" i="5"/>
  <c r="AJ129" i="5"/>
  <c r="AJ128" i="5"/>
  <c r="AJ127" i="5"/>
  <c r="AJ126" i="5"/>
  <c r="AJ125" i="5"/>
  <c r="AJ124" i="5"/>
  <c r="AJ123" i="5"/>
  <c r="AJ122" i="5"/>
  <c r="AJ121" i="5"/>
  <c r="AJ120" i="5"/>
  <c r="AJ119" i="5"/>
  <c r="AJ118" i="5"/>
  <c r="AJ117" i="5"/>
  <c r="AJ116" i="5"/>
  <c r="AJ115" i="5"/>
  <c r="AJ114" i="5"/>
  <c r="AJ113" i="5"/>
  <c r="AJ112" i="5"/>
  <c r="AJ111" i="5"/>
  <c r="AJ110" i="5"/>
  <c r="AJ109" i="5"/>
  <c r="AJ108" i="5"/>
  <c r="AJ107" i="5"/>
  <c r="AJ106" i="5"/>
  <c r="AJ105" i="5"/>
  <c r="AJ104" i="5"/>
  <c r="AJ103" i="5"/>
  <c r="AJ102" i="5"/>
  <c r="AJ101" i="5"/>
  <c r="AJ100" i="5"/>
  <c r="AJ99" i="5"/>
  <c r="AJ98" i="5"/>
  <c r="AJ97" i="5"/>
  <c r="AJ96" i="5"/>
  <c r="AJ94" i="5"/>
  <c r="AJ93" i="5"/>
  <c r="AJ92" i="5"/>
  <c r="AJ91" i="5"/>
  <c r="AJ90" i="5"/>
  <c r="AJ89" i="5"/>
  <c r="AJ88" i="5"/>
  <c r="AJ87" i="5"/>
  <c r="AJ86" i="5"/>
  <c r="AJ85" i="5"/>
  <c r="AJ84" i="5"/>
  <c r="AJ83" i="5"/>
  <c r="AJ82" i="5"/>
  <c r="AJ81" i="5"/>
  <c r="AJ80" i="5"/>
  <c r="AJ79" i="5"/>
  <c r="AJ78" i="5"/>
  <c r="AJ77" i="5"/>
  <c r="AJ76" i="5"/>
  <c r="AJ75" i="5"/>
  <c r="AJ74" i="5"/>
  <c r="AJ73"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N8" i="5"/>
  <c r="N10" i="4"/>
  <c r="N10" i="3"/>
  <c r="N10" i="6"/>
  <c r="AJ1157" i="5" l="1"/>
  <c r="AJ1283" i="5"/>
  <c r="AP1157" i="5"/>
  <c r="AJ1156" i="5"/>
  <c r="AJ1282" i="5"/>
  <c r="AP1156" i="5"/>
  <c r="AI1157" i="5"/>
  <c r="AI1156" i="5"/>
  <c r="AI1282" i="5"/>
  <c r="AJ2576" i="5"/>
  <c r="AJ2572" i="5"/>
  <c r="AJ2568" i="5"/>
  <c r="AJ2564" i="5"/>
  <c r="AJ2560" i="5"/>
  <c r="AJ2556" i="5"/>
  <c r="AJ2552" i="5"/>
  <c r="AJ2548" i="5"/>
  <c r="AJ2544" i="5"/>
  <c r="AJ2540" i="5"/>
  <c r="AJ2536" i="5"/>
  <c r="AJ2532" i="5"/>
  <c r="AJ2528" i="5"/>
  <c r="AJ2524" i="5"/>
  <c r="AJ2520" i="5"/>
  <c r="AJ2516" i="5"/>
  <c r="AJ2512" i="5"/>
  <c r="AJ2508" i="5"/>
  <c r="AJ2504" i="5"/>
  <c r="AJ2500" i="5"/>
  <c r="AJ2496" i="5"/>
  <c r="AJ2492" i="5"/>
  <c r="AJ2488" i="5"/>
  <c r="AJ2484" i="5"/>
  <c r="AJ2480" i="5"/>
  <c r="AJ2476" i="5"/>
  <c r="AJ2472" i="5"/>
  <c r="AJ2468" i="5"/>
  <c r="AJ2464" i="5"/>
  <c r="AJ2460" i="5"/>
  <c r="AJ2575" i="5"/>
  <c r="AJ2571" i="5"/>
  <c r="AJ2567" i="5"/>
  <c r="AJ2563" i="5"/>
  <c r="AJ2559" i="5"/>
  <c r="AJ2555" i="5"/>
  <c r="AJ2551" i="5"/>
  <c r="AJ2547" i="5"/>
  <c r="AJ2543" i="5"/>
  <c r="AJ2539" i="5"/>
  <c r="AJ2535" i="5"/>
  <c r="AJ2531" i="5"/>
  <c r="AJ2527" i="5"/>
  <c r="AJ2523" i="5"/>
  <c r="AJ2519" i="5"/>
  <c r="AJ2515" i="5"/>
  <c r="AJ2511" i="5"/>
  <c r="AJ2507" i="5"/>
  <c r="AJ2503" i="5"/>
  <c r="AJ2499" i="5"/>
  <c r="AJ2495" i="5"/>
  <c r="AJ2491" i="5"/>
  <c r="AJ2487" i="5"/>
  <c r="AJ2483" i="5"/>
  <c r="AJ2479" i="5"/>
  <c r="AJ2475" i="5"/>
  <c r="AJ2471" i="5"/>
  <c r="AJ2467" i="5"/>
  <c r="AJ2463" i="5"/>
  <c r="AJ2459" i="5"/>
  <c r="AJ2574" i="5"/>
  <c r="AJ2570" i="5"/>
  <c r="AJ2566" i="5"/>
  <c r="AJ2562" i="5"/>
  <c r="AJ2558" i="5"/>
  <c r="AJ2554" i="5"/>
  <c r="AJ2550" i="5"/>
  <c r="AJ2546" i="5"/>
  <c r="AJ2542" i="5"/>
  <c r="AJ2538" i="5"/>
  <c r="AJ2534" i="5"/>
  <c r="AJ2530" i="5"/>
  <c r="AJ2526" i="5"/>
  <c r="AJ2522" i="5"/>
  <c r="AJ2518" i="5"/>
  <c r="AJ2514" i="5"/>
  <c r="AJ2510" i="5"/>
  <c r="AJ2506" i="5"/>
  <c r="AJ2502" i="5"/>
  <c r="AJ2498" i="5"/>
  <c r="AJ2494" i="5"/>
  <c r="AJ2490" i="5"/>
  <c r="AJ2486" i="5"/>
  <c r="AJ2482" i="5"/>
  <c r="AJ2478" i="5"/>
  <c r="AJ2561" i="5"/>
  <c r="AJ2545" i="5"/>
  <c r="AJ2529" i="5"/>
  <c r="AJ2513" i="5"/>
  <c r="AJ2497" i="5"/>
  <c r="AJ2481" i="5"/>
  <c r="AJ2470" i="5"/>
  <c r="AJ2462" i="5"/>
  <c r="AJ2573" i="5"/>
  <c r="AJ2557" i="5"/>
  <c r="AJ2541" i="5"/>
  <c r="AJ2525" i="5"/>
  <c r="AJ2509" i="5"/>
  <c r="AJ2493" i="5"/>
  <c r="AJ2477" i="5"/>
  <c r="AJ2469" i="5"/>
  <c r="AJ2461" i="5"/>
  <c r="AJ2569" i="5"/>
  <c r="AJ2553" i="5"/>
  <c r="AJ2537" i="5"/>
  <c r="AJ2521" i="5"/>
  <c r="AJ2505" i="5"/>
  <c r="AJ2489" i="5"/>
  <c r="AJ2474" i="5"/>
  <c r="AJ2466" i="5"/>
  <c r="AJ2458" i="5"/>
  <c r="AJ2565" i="5"/>
  <c r="AJ2549" i="5"/>
  <c r="AJ2533" i="5"/>
  <c r="AJ2517" i="5"/>
  <c r="AJ2501" i="5"/>
  <c r="AJ2485" i="5"/>
  <c r="AJ2473" i="5"/>
  <c r="AJ2465" i="5"/>
  <c r="AJ2457" i="5"/>
  <c r="AJ261" i="5"/>
  <c r="AT280" i="5"/>
  <c r="AT292" i="5"/>
  <c r="AJ254" i="5"/>
  <c r="AT240" i="5"/>
  <c r="AT228" i="5"/>
  <c r="AJ216" i="5"/>
  <c r="AO264" i="5"/>
  <c r="AJ281" i="5"/>
  <c r="AT260" i="5"/>
  <c r="AJ252" i="5"/>
  <c r="AT239" i="5"/>
  <c r="AO226" i="5"/>
  <c r="AO273" i="5"/>
  <c r="AJ286" i="5"/>
  <c r="AJ270" i="5"/>
  <c r="AO247" i="5"/>
  <c r="AO235" i="5"/>
  <c r="AO221" i="5"/>
  <c r="AO275" i="5"/>
  <c r="AT287" i="5"/>
  <c r="AO271" i="5"/>
  <c r="AO244" i="5"/>
  <c r="AO233" i="5"/>
  <c r="AJ221" i="5"/>
  <c r="AJ283" i="5"/>
  <c r="AJ257" i="5"/>
  <c r="AJ250" i="5"/>
  <c r="AJ238" i="5"/>
  <c r="AT230" i="5"/>
  <c r="AO225" i="5"/>
  <c r="AO219" i="5"/>
  <c r="AT269" i="5"/>
  <c r="AT276" i="5"/>
  <c r="AJ290" i="5"/>
  <c r="AO261" i="5"/>
  <c r="AT243" i="5"/>
  <c r="AT259" i="5"/>
  <c r="AO270" i="5"/>
  <c r="AO278" i="5"/>
  <c r="AT285" i="5"/>
  <c r="AJ291" i="5"/>
  <c r="AT264" i="5"/>
  <c r="AT254" i="5"/>
  <c r="AJ249" i="5"/>
  <c r="AT242" i="5"/>
  <c r="AT235" i="5"/>
  <c r="AO230" i="5"/>
  <c r="AT223" i="5"/>
  <c r="AT216" i="5"/>
  <c r="AO266" i="5"/>
  <c r="AT273" i="5"/>
  <c r="AJ279" i="5"/>
  <c r="AT283" i="5"/>
  <c r="AO288" i="5"/>
  <c r="AJ293" i="5"/>
  <c r="AT266" i="5"/>
  <c r="AT256" i="5"/>
  <c r="AT251" i="5"/>
  <c r="AO246" i="5"/>
  <c r="AO242" i="5"/>
  <c r="AO237" i="5"/>
  <c r="AT232" i="5"/>
  <c r="AJ228" i="5"/>
  <c r="AO223" i="5"/>
  <c r="AO218" i="5"/>
  <c r="AJ1155" i="5"/>
  <c r="AP1155" i="5"/>
  <c r="AJ1281" i="5"/>
  <c r="AJ1154" i="5"/>
  <c r="AJ1280" i="5"/>
  <c r="AP1154" i="5"/>
  <c r="AH1149" i="5"/>
  <c r="AI1155" i="5"/>
  <c r="AI1154" i="5"/>
  <c r="AJ1153" i="5"/>
  <c r="AP1153" i="5"/>
  <c r="AP1271" i="5" s="1"/>
  <c r="B1403" i="5" s="1"/>
  <c r="AJ1279" i="5"/>
  <c r="AI1281" i="5"/>
  <c r="AI1280" i="5"/>
  <c r="AI1153" i="5"/>
  <c r="AO262" i="5"/>
  <c r="AJ267" i="5"/>
  <c r="AT271" i="5"/>
  <c r="AT274" i="5"/>
  <c r="AJ277" i="5"/>
  <c r="AO279" i="5"/>
  <c r="AJ282" i="5"/>
  <c r="AO284" i="5"/>
  <c r="AO286" i="5"/>
  <c r="AJ289" i="5"/>
  <c r="AO291" i="5"/>
  <c r="AT293" i="5"/>
  <c r="AO263" i="5"/>
  <c r="AO267" i="5"/>
  <c r="AO272" i="5"/>
  <c r="AT255" i="5"/>
  <c r="AO253" i="5"/>
  <c r="AO251" i="5"/>
  <c r="AO248" i="5"/>
  <c r="AJ246" i="5"/>
  <c r="AO249" i="5"/>
  <c r="AO241" i="5"/>
  <c r="AO239" i="5"/>
  <c r="AJ237" i="5"/>
  <c r="AO234" i="5"/>
  <c r="AJ232" i="5"/>
  <c r="AJ230" i="5"/>
  <c r="AO227" i="5"/>
  <c r="AJ225" i="5"/>
  <c r="AT222" i="5"/>
  <c r="AJ220" i="5"/>
  <c r="AJ218" i="5"/>
  <c r="AT215" i="5"/>
  <c r="AJ259" i="5"/>
  <c r="AT263" i="5"/>
  <c r="AT267" i="5"/>
  <c r="AT272" i="5"/>
  <c r="AJ275" i="5"/>
  <c r="AT277" i="5"/>
  <c r="AO280" i="5"/>
  <c r="AO282" i="5"/>
  <c r="AT284" i="5"/>
  <c r="AO287" i="5"/>
  <c r="AT289" i="5"/>
  <c r="AT291" i="5"/>
  <c r="AO259" i="5"/>
  <c r="AJ264" i="5"/>
  <c r="AT268" i="5"/>
  <c r="AO257" i="5"/>
  <c r="AO255" i="5"/>
  <c r="AJ253" i="5"/>
  <c r="AO250" i="5"/>
  <c r="AT247" i="5"/>
  <c r="AO245" i="5"/>
  <c r="AO243" i="5"/>
  <c r="AJ241" i="5"/>
  <c r="AT238" i="5"/>
  <c r="AJ236" i="5"/>
  <c r="AJ234" i="5"/>
  <c r="AT231" i="5"/>
  <c r="AJ229" i="5"/>
  <c r="AT226" i="5"/>
  <c r="AT224" i="5"/>
  <c r="AJ222" i="5"/>
  <c r="AT219" i="5"/>
  <c r="AO217" i="5"/>
  <c r="AT261" i="5"/>
  <c r="AJ265" i="5"/>
  <c r="AJ269" i="5"/>
  <c r="AJ272" i="5"/>
  <c r="AJ274" i="5"/>
  <c r="AO276" i="5"/>
  <c r="AJ278" i="5"/>
  <c r="AT279" i="5"/>
  <c r="AT281" i="5"/>
  <c r="AO283" i="5"/>
  <c r="AJ285" i="5"/>
  <c r="AJ287" i="5"/>
  <c r="AT288" i="5"/>
  <c r="AO290" i="5"/>
  <c r="AO292" i="5"/>
  <c r="AT258" i="5"/>
  <c r="AJ262" i="5"/>
  <c r="AJ266" i="5"/>
  <c r="AO269" i="5"/>
  <c r="AJ276" i="5"/>
  <c r="AJ256" i="5"/>
  <c r="AO254" i="5"/>
  <c r="AT252" i="5"/>
  <c r="AT250" i="5"/>
  <c r="AT248" i="5"/>
  <c r="AJ247" i="5"/>
  <c r="AT244" i="5"/>
  <c r="AT245" i="5"/>
  <c r="AJ242" i="5"/>
  <c r="AJ240" i="5"/>
  <c r="AO238" i="5"/>
  <c r="AT236" i="5"/>
  <c r="AT234" i="5"/>
  <c r="AJ233" i="5"/>
  <c r="AO231" i="5"/>
  <c r="AO229" i="5"/>
  <c r="AT227" i="5"/>
  <c r="AJ226" i="5"/>
  <c r="AJ224" i="5"/>
  <c r="AO222" i="5"/>
  <c r="AT220" i="5"/>
  <c r="AT218" i="5"/>
  <c r="AJ217" i="5"/>
  <c r="AO215" i="5"/>
  <c r="AO260" i="5"/>
  <c r="AJ263" i="5"/>
  <c r="AT265" i="5"/>
  <c r="AO268" i="5"/>
  <c r="AJ271" i="5"/>
  <c r="AJ273" i="5"/>
  <c r="AO274" i="5"/>
  <c r="AT275" i="5"/>
  <c r="AO277" i="5"/>
  <c r="AT278" i="5"/>
  <c r="AJ280" i="5"/>
  <c r="AO281" i="5"/>
  <c r="AT282" i="5"/>
  <c r="AJ284" i="5"/>
  <c r="AO285" i="5"/>
  <c r="AT286" i="5"/>
  <c r="AJ288" i="5"/>
  <c r="AO289" i="5"/>
  <c r="AT290" i="5"/>
  <c r="AJ292" i="5"/>
  <c r="AO293" i="5"/>
  <c r="AJ260" i="5"/>
  <c r="AT262" i="5"/>
  <c r="AO265" i="5"/>
  <c r="AJ268" i="5"/>
  <c r="AT270" i="5"/>
  <c r="AT257" i="5"/>
  <c r="AO256" i="5"/>
  <c r="AJ255" i="5"/>
  <c r="AT253" i="5"/>
  <c r="AO252" i="5"/>
  <c r="AJ251" i="5"/>
  <c r="AT249" i="5"/>
  <c r="AJ248" i="5"/>
  <c r="AT246" i="5"/>
  <c r="AJ245" i="5"/>
  <c r="AO258" i="5"/>
  <c r="AJ243" i="5"/>
  <c r="AT241" i="5"/>
  <c r="AO240" i="5"/>
  <c r="AJ239" i="5"/>
  <c r="AT237" i="5"/>
  <c r="AO236" i="5"/>
  <c r="AJ235" i="5"/>
  <c r="AT233" i="5"/>
  <c r="AO232" i="5"/>
  <c r="AJ231" i="5"/>
  <c r="AT229" i="5"/>
  <c r="AO228" i="5"/>
  <c r="AJ227" i="5"/>
  <c r="AT225" i="5"/>
  <c r="AO224" i="5"/>
  <c r="AJ223" i="5"/>
  <c r="AT221" i="5"/>
  <c r="AO220" i="5"/>
  <c r="AJ219" i="5"/>
  <c r="AT217" i="5"/>
  <c r="AO216" i="5"/>
  <c r="AJ2725" i="5"/>
  <c r="AJ2670" i="5"/>
  <c r="AJ2642" i="5"/>
  <c r="AJ2630" i="5"/>
  <c r="AJ2694" i="5"/>
  <c r="AJ2626" i="5"/>
  <c r="AJ2618" i="5"/>
  <c r="AJ2682" i="5"/>
  <c r="AJ2615" i="5"/>
  <c r="AJ2631" i="5"/>
  <c r="AJ2647" i="5"/>
  <c r="AJ2663" i="5"/>
  <c r="AJ2679" i="5"/>
  <c r="AJ2695" i="5"/>
  <c r="AJ2711" i="5"/>
  <c r="AJ2727" i="5"/>
  <c r="AJ2624" i="5"/>
  <c r="AJ2640" i="5"/>
  <c r="AJ2656" i="5"/>
  <c r="AJ2672" i="5"/>
  <c r="AJ2638" i="5"/>
  <c r="AJ2610" i="5"/>
  <c r="AJ2646" i="5"/>
  <c r="AJ2726" i="5"/>
  <c r="AJ2706" i="5"/>
  <c r="AJ2698" i="5"/>
  <c r="AJ2623" i="5"/>
  <c r="AJ2643" i="5"/>
  <c r="AJ2667" i="5"/>
  <c r="AJ2687" i="5"/>
  <c r="AJ2707" i="5"/>
  <c r="AJ2612" i="5"/>
  <c r="AJ2632" i="5"/>
  <c r="AJ2652" i="5"/>
  <c r="AJ2676" i="5"/>
  <c r="AJ2692" i="5"/>
  <c r="AJ2708" i="5"/>
  <c r="AJ2724" i="5"/>
  <c r="AJ2621" i="5"/>
  <c r="AJ2637" i="5"/>
  <c r="AJ2653" i="5"/>
  <c r="AJ2669" i="5"/>
  <c r="AJ2685" i="5"/>
  <c r="AJ2701" i="5"/>
  <c r="AJ2717" i="5"/>
  <c r="AJ2654" i="5"/>
  <c r="AJ2674" i="5"/>
  <c r="AJ2662" i="5"/>
  <c r="AJ2702" i="5"/>
  <c r="AJ2634" i="5"/>
  <c r="AJ2714" i="5"/>
  <c r="AJ2627" i="5"/>
  <c r="AJ2651" i="5"/>
  <c r="AJ2671" i="5"/>
  <c r="AJ2691" i="5"/>
  <c r="AJ2715" i="5"/>
  <c r="AJ2616" i="5"/>
  <c r="AJ2636" i="5"/>
  <c r="AJ2660" i="5"/>
  <c r="AJ2680" i="5"/>
  <c r="AJ2696" i="5"/>
  <c r="AJ2712" i="5"/>
  <c r="AJ2728" i="5"/>
  <c r="AJ2625" i="5"/>
  <c r="AJ2641" i="5"/>
  <c r="AJ2657" i="5"/>
  <c r="AJ2673" i="5"/>
  <c r="AJ2689" i="5"/>
  <c r="AJ2705" i="5"/>
  <c r="AJ2721" i="5"/>
  <c r="AJ2686" i="5"/>
  <c r="AJ2722" i="5"/>
  <c r="AJ2678" i="5"/>
  <c r="AJ2658" i="5"/>
  <c r="AJ2650" i="5"/>
  <c r="AJ2611" i="5"/>
  <c r="AJ2635" i="5"/>
  <c r="AJ2655" i="5"/>
  <c r="AJ2675" i="5"/>
  <c r="AJ2699" i="5"/>
  <c r="AJ2719" i="5"/>
  <c r="AJ2620" i="5"/>
  <c r="AJ2644" i="5"/>
  <c r="AJ2664" i="5"/>
  <c r="AJ2684" i="5"/>
  <c r="AJ2700" i="5"/>
  <c r="AJ2716" i="5"/>
  <c r="AJ2613" i="5"/>
  <c r="AJ2629" i="5"/>
  <c r="AJ2645" i="5"/>
  <c r="AJ2661" i="5"/>
  <c r="AJ2677" i="5"/>
  <c r="AJ2693" i="5"/>
  <c r="AJ2709" i="5"/>
  <c r="AJ2622" i="5"/>
  <c r="AJ2718" i="5"/>
  <c r="AJ2614" i="5"/>
  <c r="AJ2710" i="5"/>
  <c r="AJ2690" i="5"/>
  <c r="AJ2666" i="5"/>
  <c r="AJ2619" i="5"/>
  <c r="AJ2639" i="5"/>
  <c r="AJ2659" i="5"/>
  <c r="AJ2683" i="5"/>
  <c r="AJ2703" i="5"/>
  <c r="AJ2723" i="5"/>
  <c r="AJ2628" i="5"/>
  <c r="AJ2648" i="5"/>
  <c r="AJ2668" i="5"/>
  <c r="AJ2688" i="5"/>
  <c r="AJ2704" i="5"/>
  <c r="AJ2720" i="5"/>
  <c r="AJ2617" i="5"/>
  <c r="AJ2633" i="5"/>
  <c r="AJ2649" i="5"/>
  <c r="AJ2665" i="5"/>
  <c r="AJ2681" i="5"/>
  <c r="AJ2697" i="5"/>
  <c r="AJ2713" i="5"/>
  <c r="AT3015" i="5"/>
  <c r="B3019" i="5" s="1"/>
  <c r="AV2405" i="5"/>
  <c r="B2445" i="5" s="1"/>
  <c r="AQ2381" i="5"/>
  <c r="B2387" i="5" s="1"/>
  <c r="AJ2357" i="5"/>
  <c r="B2364" i="5" s="1"/>
  <c r="BX174" i="5"/>
  <c r="BP284" i="5"/>
  <c r="CJ283" i="5"/>
  <c r="BT283" i="5"/>
  <c r="BD283" i="5"/>
  <c r="BX282" i="5"/>
  <c r="BH282" i="5"/>
  <c r="CB281" i="5"/>
  <c r="BL281" i="5"/>
  <c r="CF280" i="5"/>
  <c r="BP280" i="5"/>
  <c r="CJ279" i="5"/>
  <c r="BT279" i="5"/>
  <c r="BD279" i="5"/>
  <c r="BX278" i="5"/>
  <c r="BH278" i="5"/>
  <c r="CB277" i="5"/>
  <c r="BL277" i="5"/>
  <c r="CF276" i="5"/>
  <c r="BP276" i="5"/>
  <c r="CJ275" i="5"/>
  <c r="BT275" i="5"/>
  <c r="BD275" i="5"/>
  <c r="BX274" i="5"/>
  <c r="BH274" i="5"/>
  <c r="CB273" i="5"/>
  <c r="BL273" i="5"/>
  <c r="CF272" i="5"/>
  <c r="BP272" i="5"/>
  <c r="CJ271" i="5"/>
  <c r="BT271" i="5"/>
  <c r="BD271" i="5"/>
  <c r="BX270" i="5"/>
  <c r="BH270" i="5"/>
  <c r="CB269" i="5"/>
  <c r="BL269" i="5"/>
  <c r="CF268" i="5"/>
  <c r="BP268" i="5"/>
  <c r="CJ267" i="5"/>
  <c r="BT267" i="5"/>
  <c r="BD267" i="5"/>
  <c r="BX266" i="5"/>
  <c r="BH266" i="5"/>
  <c r="CB265" i="5"/>
  <c r="BL265" i="5"/>
  <c r="CF264" i="5"/>
  <c r="BP264" i="5"/>
  <c r="CJ263" i="5"/>
  <c r="BT263" i="5"/>
  <c r="BD263" i="5"/>
  <c r="BX262" i="5"/>
  <c r="BH262" i="5"/>
  <c r="CB261" i="5"/>
  <c r="BL261" i="5"/>
  <c r="CF260" i="5"/>
  <c r="BP260" i="5"/>
  <c r="CJ259" i="5"/>
  <c r="BT259" i="5"/>
  <c r="BD259" i="5"/>
  <c r="BX258" i="5"/>
  <c r="BH258" i="5"/>
  <c r="CB257" i="5"/>
  <c r="BL257" i="5"/>
  <c r="CF256" i="5"/>
  <c r="CJ255" i="5"/>
  <c r="BD254" i="5"/>
  <c r="CJ252" i="5"/>
  <c r="BD252" i="5"/>
  <c r="BH251" i="5"/>
  <c r="BL250" i="5"/>
  <c r="BP249" i="5"/>
  <c r="BT248" i="5"/>
  <c r="BX247" i="5"/>
  <c r="CB246" i="5"/>
  <c r="CF245" i="5"/>
  <c r="CJ244" i="5"/>
  <c r="BD244" i="5"/>
  <c r="BH243" i="5"/>
  <c r="BL242" i="5"/>
  <c r="CJ240" i="5"/>
  <c r="CB284" i="5"/>
  <c r="BL284" i="5"/>
  <c r="CF283" i="5"/>
  <c r="BP283" i="5"/>
  <c r="CJ282" i="5"/>
  <c r="BT282" i="5"/>
  <c r="BD282" i="5"/>
  <c r="BX281" i="5"/>
  <c r="BH281" i="5"/>
  <c r="CB280" i="5"/>
  <c r="BL280" i="5"/>
  <c r="CF279" i="5"/>
  <c r="BP279" i="5"/>
  <c r="CJ278" i="5"/>
  <c r="BT278" i="5"/>
  <c r="BD278" i="5"/>
  <c r="BX277" i="5"/>
  <c r="BH277" i="5"/>
  <c r="CB276" i="5"/>
  <c r="BL276" i="5"/>
  <c r="CF275" i="5"/>
  <c r="BP275" i="5"/>
  <c r="CJ274" i="5"/>
  <c r="BT274" i="5"/>
  <c r="BD274" i="5"/>
  <c r="BX273" i="5"/>
  <c r="BH273" i="5"/>
  <c r="CB272" i="5"/>
  <c r="BL272" i="5"/>
  <c r="CF271" i="5"/>
  <c r="BP271" i="5"/>
  <c r="CJ270" i="5"/>
  <c r="BT270" i="5"/>
  <c r="BD270" i="5"/>
  <c r="BX269" i="5"/>
  <c r="BH269" i="5"/>
  <c r="CB268" i="5"/>
  <c r="BL268" i="5"/>
  <c r="CF267" i="5"/>
  <c r="BP267" i="5"/>
  <c r="CJ266" i="5"/>
  <c r="BT266" i="5"/>
  <c r="BD266" i="5"/>
  <c r="BX265" i="5"/>
  <c r="BH265" i="5"/>
  <c r="CB264" i="5"/>
  <c r="BL264" i="5"/>
  <c r="CF263" i="5"/>
  <c r="BP263" i="5"/>
  <c r="CJ262" i="5"/>
  <c r="BT262" i="5"/>
  <c r="BD262" i="5"/>
  <c r="BX261" i="5"/>
  <c r="BH261" i="5"/>
  <c r="CB260" i="5"/>
  <c r="BL260" i="5"/>
  <c r="CF259" i="5"/>
  <c r="BP259" i="5"/>
  <c r="CJ258" i="5"/>
  <c r="BT258" i="5"/>
  <c r="BD258" i="5"/>
  <c r="BX257" i="5"/>
  <c r="BH257" i="5"/>
  <c r="CB256" i="5"/>
  <c r="CF254" i="5"/>
  <c r="CF253" i="5"/>
  <c r="CB252" i="5"/>
  <c r="CF251" i="5"/>
  <c r="CJ250" i="5"/>
  <c r="BD250" i="5"/>
  <c r="BH249" i="5"/>
  <c r="BL248" i="5"/>
  <c r="BP247" i="5"/>
  <c r="BT246" i="5"/>
  <c r="BX245" i="5"/>
  <c r="CB244" i="5"/>
  <c r="CF243" i="5"/>
  <c r="CJ242" i="5"/>
  <c r="BD242" i="5"/>
  <c r="CB240" i="5"/>
  <c r="CF239" i="5"/>
  <c r="CJ238" i="5"/>
  <c r="CJ237" i="5"/>
  <c r="CJ236" i="5"/>
  <c r="BD236" i="5"/>
  <c r="CJ234" i="5"/>
  <c r="BX284" i="5"/>
  <c r="BH284" i="5"/>
  <c r="CB283" i="5"/>
  <c r="BL283" i="5"/>
  <c r="CF282" i="5"/>
  <c r="BP282" i="5"/>
  <c r="CJ281" i="5"/>
  <c r="BT281" i="5"/>
  <c r="BD281" i="5"/>
  <c r="BX280" i="5"/>
  <c r="BH280" i="5"/>
  <c r="CB279" i="5"/>
  <c r="BL279" i="5"/>
  <c r="CF278" i="5"/>
  <c r="BP278" i="5"/>
  <c r="CJ277" i="5"/>
  <c r="BT277" i="5"/>
  <c r="BD277" i="5"/>
  <c r="BX276" i="5"/>
  <c r="BH276" i="5"/>
  <c r="CB275" i="5"/>
  <c r="BL275" i="5"/>
  <c r="CF274" i="5"/>
  <c r="BP274" i="5"/>
  <c r="CJ273" i="5"/>
  <c r="BT273" i="5"/>
  <c r="BD273" i="5"/>
  <c r="BX272" i="5"/>
  <c r="BH272" i="5"/>
  <c r="CB271" i="5"/>
  <c r="BL271" i="5"/>
  <c r="CF270" i="5"/>
  <c r="BP270" i="5"/>
  <c r="CJ269" i="5"/>
  <c r="BT269" i="5"/>
  <c r="BD269" i="5"/>
  <c r="BX268" i="5"/>
  <c r="BH268" i="5"/>
  <c r="CB267" i="5"/>
  <c r="BL267" i="5"/>
  <c r="CF266" i="5"/>
  <c r="BP266" i="5"/>
  <c r="CJ265" i="5"/>
  <c r="BT265" i="5"/>
  <c r="BD265" i="5"/>
  <c r="BX264" i="5"/>
  <c r="BH264" i="5"/>
  <c r="CB263" i="5"/>
  <c r="BL263" i="5"/>
  <c r="CF262" i="5"/>
  <c r="BP262" i="5"/>
  <c r="CJ261" i="5"/>
  <c r="BT261" i="5"/>
  <c r="BD261" i="5"/>
  <c r="BX260" i="5"/>
  <c r="BH260" i="5"/>
  <c r="CB259" i="5"/>
  <c r="BL259" i="5"/>
  <c r="CF258" i="5"/>
  <c r="BP258" i="5"/>
  <c r="CJ257" i="5"/>
  <c r="BT257" i="5"/>
  <c r="BD257" i="5"/>
  <c r="BX256" i="5"/>
  <c r="BT254" i="5"/>
  <c r="BX253" i="5"/>
  <c r="BT252" i="5"/>
  <c r="BX251" i="5"/>
  <c r="CB250" i="5"/>
  <c r="CF249" i="5"/>
  <c r="CJ248" i="5"/>
  <c r="BD248" i="5"/>
  <c r="BH247" i="5"/>
  <c r="BL246" i="5"/>
  <c r="BP245" i="5"/>
  <c r="BT244" i="5"/>
  <c r="BX243" i="5"/>
  <c r="CB242" i="5"/>
  <c r="CF241" i="5"/>
  <c r="BT240" i="5"/>
  <c r="BX239" i="5"/>
  <c r="CB238" i="5"/>
  <c r="CB237" i="5"/>
  <c r="CB236" i="5"/>
  <c r="CF235" i="5"/>
  <c r="CB234" i="5"/>
  <c r="BT284" i="5"/>
  <c r="BD284" i="5"/>
  <c r="BX283" i="5"/>
  <c r="BH283" i="5"/>
  <c r="CB282" i="5"/>
  <c r="BL282" i="5"/>
  <c r="CF281" i="5"/>
  <c r="BP281" i="5"/>
  <c r="CJ280" i="5"/>
  <c r="BT280" i="5"/>
  <c r="BD280" i="5"/>
  <c r="BX279" i="5"/>
  <c r="BH279" i="5"/>
  <c r="CB278" i="5"/>
  <c r="BL278" i="5"/>
  <c r="CF277" i="5"/>
  <c r="BP277" i="5"/>
  <c r="CJ276" i="5"/>
  <c r="BT276" i="5"/>
  <c r="BD276" i="5"/>
  <c r="BX275" i="5"/>
  <c r="BH275" i="5"/>
  <c r="CB274" i="5"/>
  <c r="BL274" i="5"/>
  <c r="CF273" i="5"/>
  <c r="BP273" i="5"/>
  <c r="CJ272" i="5"/>
  <c r="BT272" i="5"/>
  <c r="BD272" i="5"/>
  <c r="BX271" i="5"/>
  <c r="BH271" i="5"/>
  <c r="CB270" i="5"/>
  <c r="BL270" i="5"/>
  <c r="CF269" i="5"/>
  <c r="BP269" i="5"/>
  <c r="CJ268" i="5"/>
  <c r="BT268" i="5"/>
  <c r="BD268" i="5"/>
  <c r="BX267" i="5"/>
  <c r="BH267" i="5"/>
  <c r="CB266" i="5"/>
  <c r="BL266" i="5"/>
  <c r="CF265" i="5"/>
  <c r="BP265" i="5"/>
  <c r="CJ264" i="5"/>
  <c r="BT264" i="5"/>
  <c r="BD264" i="5"/>
  <c r="BX263" i="5"/>
  <c r="BH263" i="5"/>
  <c r="CB262" i="5"/>
  <c r="BL262" i="5"/>
  <c r="CF261" i="5"/>
  <c r="BP261" i="5"/>
  <c r="CJ260" i="5"/>
  <c r="BT260" i="5"/>
  <c r="BD260" i="5"/>
  <c r="BX259" i="5"/>
  <c r="BH259" i="5"/>
  <c r="CB258" i="5"/>
  <c r="BL258" i="5"/>
  <c r="CF257" i="5"/>
  <c r="BP257" i="5"/>
  <c r="CJ256" i="5"/>
  <c r="BT256" i="5"/>
  <c r="BL254" i="5"/>
  <c r="BL253" i="5"/>
  <c r="BL252" i="5"/>
  <c r="BP251" i="5"/>
  <c r="BT250" i="5"/>
  <c r="BX249" i="5"/>
  <c r="CB248" i="5"/>
  <c r="CF247" i="5"/>
  <c r="CJ246" i="5"/>
  <c r="BD246" i="5"/>
  <c r="BH245" i="5"/>
  <c r="BL244" i="5"/>
  <c r="BP243" i="5"/>
  <c r="BL241" i="5"/>
  <c r="BH239" i="5"/>
  <c r="BH237" i="5"/>
  <c r="BL235" i="5"/>
  <c r="CF233" i="5"/>
  <c r="CJ232" i="5"/>
  <c r="BD232" i="5"/>
  <c r="BD231" i="5"/>
  <c r="BD230" i="5"/>
  <c r="BH229" i="5"/>
  <c r="BH256" i="5"/>
  <c r="BX255" i="5"/>
  <c r="BH255" i="5"/>
  <c r="BX254" i="5"/>
  <c r="CB253" i="5"/>
  <c r="BD253" i="5"/>
  <c r="BH252" i="5"/>
  <c r="BL251" i="5"/>
  <c r="BP250" i="5"/>
  <c r="BT249" i="5"/>
  <c r="BX248" i="5"/>
  <c r="CB247" i="5"/>
  <c r="CF246" i="5"/>
  <c r="CJ245" i="5"/>
  <c r="BD245" i="5"/>
  <c r="BH244" i="5"/>
  <c r="BL243" i="5"/>
  <c r="BP242" i="5"/>
  <c r="BX241" i="5"/>
  <c r="BD241" i="5"/>
  <c r="BH240" i="5"/>
  <c r="BL239" i="5"/>
  <c r="BT238" i="5"/>
  <c r="BX237" i="5"/>
  <c r="CF236" i="5"/>
  <c r="CJ235" i="5"/>
  <c r="BH235" i="5"/>
  <c r="BP234" i="5"/>
  <c r="BT233" i="5"/>
  <c r="BX232" i="5"/>
  <c r="CB231" i="5"/>
  <c r="CJ230" i="5"/>
  <c r="BH230" i="5"/>
  <c r="BL229" i="5"/>
  <c r="BX228" i="5"/>
  <c r="BH228" i="5"/>
  <c r="CB227" i="5"/>
  <c r="BL227" i="5"/>
  <c r="CF226" i="5"/>
  <c r="BP226" i="5"/>
  <c r="CJ225" i="5"/>
  <c r="BT225" i="5"/>
  <c r="CF215" i="5"/>
  <c r="CJ211" i="5"/>
  <c r="BL211" i="5"/>
  <c r="BT210" i="5"/>
  <c r="CF209" i="5"/>
  <c r="BD209" i="5"/>
  <c r="BP208" i="5"/>
  <c r="CF207" i="5"/>
  <c r="BD207" i="5"/>
  <c r="BP206" i="5"/>
  <c r="CB205" i="5"/>
  <c r="CJ204" i="5"/>
  <c r="BL204" i="5"/>
  <c r="BX203" i="5"/>
  <c r="CF202" i="5"/>
  <c r="BH202" i="5"/>
  <c r="BP201" i="5"/>
  <c r="CB200" i="5"/>
  <c r="BD200" i="5"/>
  <c r="BL199" i="5"/>
  <c r="BT198" i="5"/>
  <c r="CF197" i="5"/>
  <c r="BH197" i="5"/>
  <c r="BP196" i="5"/>
  <c r="CB195" i="5"/>
  <c r="BD195" i="5"/>
  <c r="BL194" i="5"/>
  <c r="BX193" i="5"/>
  <c r="CJ192" i="5"/>
  <c r="BH192" i="5"/>
  <c r="BT191" i="5"/>
  <c r="CB190" i="5"/>
  <c r="BD190" i="5"/>
  <c r="BL189" i="5"/>
  <c r="BX188" i="5"/>
  <c r="CF187" i="5"/>
  <c r="BL187" i="5"/>
  <c r="BP186" i="5"/>
  <c r="CF185" i="5"/>
  <c r="BH185" i="5"/>
  <c r="BP184" i="5"/>
  <c r="BX183" i="5"/>
  <c r="CB182" i="5"/>
  <c r="CF224" i="5"/>
  <c r="BP224" i="5"/>
  <c r="CJ223" i="5"/>
  <c r="BT223" i="5"/>
  <c r="BD223" i="5"/>
  <c r="BX222" i="5"/>
  <c r="BH222" i="5"/>
  <c r="CB221" i="5"/>
  <c r="BL221" i="5"/>
  <c r="CF220" i="5"/>
  <c r="BP220" i="5"/>
  <c r="CJ219" i="5"/>
  <c r="BT219" i="5"/>
  <c r="BD219" i="5"/>
  <c r="BX218" i="5"/>
  <c r="BH218" i="5"/>
  <c r="CB217" i="5"/>
  <c r="BL217" i="5"/>
  <c r="CF216" i="5"/>
  <c r="BP216" i="5"/>
  <c r="CJ215" i="5"/>
  <c r="BP215" i="5"/>
  <c r="CJ214" i="5"/>
  <c r="BT214" i="5"/>
  <c r="BD214" i="5"/>
  <c r="BX213" i="5"/>
  <c r="BH213" i="5"/>
  <c r="BX212" i="5"/>
  <c r="CF211" i="5"/>
  <c r="BX210" i="5"/>
  <c r="BT209" i="5"/>
  <c r="BD208" i="5"/>
  <c r="CF206" i="5"/>
  <c r="BX205" i="5"/>
  <c r="BP204" i="5"/>
  <c r="BL203" i="5"/>
  <c r="BD202" i="5"/>
  <c r="CF200" i="5"/>
  <c r="BX199" i="5"/>
  <c r="BX198" i="5"/>
  <c r="BL197" i="5"/>
  <c r="BH196" i="5"/>
  <c r="CJ194" i="5"/>
  <c r="CF193" i="5"/>
  <c r="BX192" i="5"/>
  <c r="BP191" i="5"/>
  <c r="BH190" i="5"/>
  <c r="BD189" i="5"/>
  <c r="CJ187" i="5"/>
  <c r="CB186" i="5"/>
  <c r="BP185" i="5"/>
  <c r="BH184" i="5"/>
  <c r="BL183" i="5"/>
  <c r="CJ174" i="5"/>
  <c r="BP175" i="5"/>
  <c r="CF175" i="5"/>
  <c r="BL176" i="5"/>
  <c r="CB176" i="5"/>
  <c r="BH177" i="5"/>
  <c r="BX177" i="5"/>
  <c r="BD178" i="5"/>
  <c r="BT178" i="5"/>
  <c r="CJ178" i="5"/>
  <c r="BP179" i="5"/>
  <c r="CF179" i="5"/>
  <c r="BL180" i="5"/>
  <c r="CB180" i="5"/>
  <c r="BH181" i="5"/>
  <c r="BX181" i="5"/>
  <c r="BD182" i="5"/>
  <c r="AT174" i="5"/>
  <c r="CF293" i="5"/>
  <c r="BP293" i="5"/>
  <c r="CJ292" i="5"/>
  <c r="BT292" i="5"/>
  <c r="BD292" i="5"/>
  <c r="BX291" i="5"/>
  <c r="BH291" i="5"/>
  <c r="CB290" i="5"/>
  <c r="BL290" i="5"/>
  <c r="CF289" i="5"/>
  <c r="BP289" i="5"/>
  <c r="CJ288" i="5"/>
  <c r="BT288" i="5"/>
  <c r="BD288" i="5"/>
  <c r="BX287" i="5"/>
  <c r="BH287" i="5"/>
  <c r="CB286" i="5"/>
  <c r="BL286" i="5"/>
  <c r="CF285" i="5"/>
  <c r="BP285" i="5"/>
  <c r="BL240" i="5"/>
  <c r="BP238" i="5"/>
  <c r="BT236" i="5"/>
  <c r="BT234" i="5"/>
  <c r="BX233" i="5"/>
  <c r="CB232" i="5"/>
  <c r="CF231" i="5"/>
  <c r="CF230" i="5"/>
  <c r="CF229" i="5"/>
  <c r="CF228" i="5"/>
  <c r="BD256" i="5"/>
  <c r="BT255" i="5"/>
  <c r="BD255" i="5"/>
  <c r="BP254" i="5"/>
  <c r="BT253" i="5"/>
  <c r="CF252" i="5"/>
  <c r="CJ251" i="5"/>
  <c r="BD251" i="5"/>
  <c r="BH250" i="5"/>
  <c r="BL249" i="5"/>
  <c r="BP248" i="5"/>
  <c r="BT247" i="5"/>
  <c r="BX246" i="5"/>
  <c r="CB245" i="5"/>
  <c r="CF244" i="5"/>
  <c r="CJ243" i="5"/>
  <c r="BD243" i="5"/>
  <c r="BH242" i="5"/>
  <c r="BT241" i="5"/>
  <c r="CF240" i="5"/>
  <c r="CJ239" i="5"/>
  <c r="BD239" i="5"/>
  <c r="BL238" i="5"/>
  <c r="BP237" i="5"/>
  <c r="BX236" i="5"/>
  <c r="CB235" i="5"/>
  <c r="BD235" i="5"/>
  <c r="BH234" i="5"/>
  <c r="BL233" i="5"/>
  <c r="BP232" i="5"/>
  <c r="BT231" i="5"/>
  <c r="CB230" i="5"/>
  <c r="CJ229" i="5"/>
  <c r="BD229" i="5"/>
  <c r="BT228" i="5"/>
  <c r="BD228" i="5"/>
  <c r="BX227" i="5"/>
  <c r="BH227" i="5"/>
  <c r="CB226" i="5"/>
  <c r="BL226" i="5"/>
  <c r="CF225" i="5"/>
  <c r="BP225" i="5"/>
  <c r="CB212" i="5"/>
  <c r="CB211" i="5"/>
  <c r="BD211" i="5"/>
  <c r="BP210" i="5"/>
  <c r="BX209" i="5"/>
  <c r="CJ208" i="5"/>
  <c r="BL208" i="5"/>
  <c r="BX207" i="5"/>
  <c r="CJ206" i="5"/>
  <c r="BL206" i="5"/>
  <c r="BT205" i="5"/>
  <c r="CF204" i="5"/>
  <c r="BD204" i="5"/>
  <c r="BP203" i="5"/>
  <c r="CB202" i="5"/>
  <c r="CJ201" i="5"/>
  <c r="BL201" i="5"/>
  <c r="BT200" i="5"/>
  <c r="CF199" i="5"/>
  <c r="BH199" i="5"/>
  <c r="BP198" i="5"/>
  <c r="BX197" i="5"/>
  <c r="CJ196" i="5"/>
  <c r="BL196" i="5"/>
  <c r="BX195" i="5"/>
  <c r="CF194" i="5"/>
  <c r="BD194" i="5"/>
  <c r="BP193" i="5"/>
  <c r="CB192" i="5"/>
  <c r="CJ191" i="5"/>
  <c r="BL191" i="5"/>
  <c r="BX190" i="5"/>
  <c r="CF189" i="5"/>
  <c r="BH189" i="5"/>
  <c r="BP188" i="5"/>
  <c r="CB187" i="5"/>
  <c r="BD187" i="5"/>
  <c r="BL186" i="5"/>
  <c r="BX185" i="5"/>
  <c r="CJ184" i="5"/>
  <c r="BL184" i="5"/>
  <c r="BP183" i="5"/>
  <c r="BT182" i="5"/>
  <c r="CB224" i="5"/>
  <c r="BL224" i="5"/>
  <c r="CF223" i="5"/>
  <c r="BP223" i="5"/>
  <c r="CJ222" i="5"/>
  <c r="BT222" i="5"/>
  <c r="BD222" i="5"/>
  <c r="BX221" i="5"/>
  <c r="BH221" i="5"/>
  <c r="CB220" i="5"/>
  <c r="BL220" i="5"/>
  <c r="CF219" i="5"/>
  <c r="BP219" i="5"/>
  <c r="CJ218" i="5"/>
  <c r="BT218" i="5"/>
  <c r="BD218" i="5"/>
  <c r="BX217" i="5"/>
  <c r="BH217" i="5"/>
  <c r="CB216" i="5"/>
  <c r="BL216" i="5"/>
  <c r="CB215" i="5"/>
  <c r="BL215" i="5"/>
  <c r="CF214" i="5"/>
  <c r="BP214" i="5"/>
  <c r="CJ213" i="5"/>
  <c r="BT213" i="5"/>
  <c r="BD213" i="5"/>
  <c r="BT212" i="5"/>
  <c r="BT211" i="5"/>
  <c r="BL210" i="5"/>
  <c r="BH209" i="5"/>
  <c r="CB207" i="5"/>
  <c r="BT206" i="5"/>
  <c r="BP205" i="5"/>
  <c r="BH204" i="5"/>
  <c r="CJ202" i="5"/>
  <c r="CB201" i="5"/>
  <c r="BX200" i="5"/>
  <c r="BP199" i="5"/>
  <c r="BL198" i="5"/>
  <c r="BD197" i="5"/>
  <c r="CF195" i="5"/>
  <c r="CB194" i="5"/>
  <c r="BT193" i="5"/>
  <c r="BL192" i="5"/>
  <c r="BH191" i="5"/>
  <c r="CJ189" i="5"/>
  <c r="CF188" i="5"/>
  <c r="BX187" i="5"/>
  <c r="BT186" i="5"/>
  <c r="BD185" i="5"/>
  <c r="CJ183" i="5"/>
  <c r="BD183" i="5"/>
  <c r="BD175" i="5"/>
  <c r="BT175" i="5"/>
  <c r="CJ175" i="5"/>
  <c r="BP176" i="5"/>
  <c r="CF176" i="5"/>
  <c r="BL177" i="5"/>
  <c r="CB177" i="5"/>
  <c r="BH178" i="5"/>
  <c r="BX178" i="5"/>
  <c r="BD179" i="5"/>
  <c r="BT179" i="5"/>
  <c r="CJ179" i="5"/>
  <c r="BP180" i="5"/>
  <c r="CF180" i="5"/>
  <c r="BL181" i="5"/>
  <c r="CB181" i="5"/>
  <c r="BD240" i="5"/>
  <c r="BH238" i="5"/>
  <c r="BL236" i="5"/>
  <c r="BL234" i="5"/>
  <c r="BP233" i="5"/>
  <c r="BT232" i="5"/>
  <c r="BX231" i="5"/>
  <c r="BX230" i="5"/>
  <c r="BX229" i="5"/>
  <c r="BP256" i="5"/>
  <c r="CF255" i="5"/>
  <c r="BP255" i="5"/>
  <c r="CJ254" i="5"/>
  <c r="BH254" i="5"/>
  <c r="BP253" i="5"/>
  <c r="BX252" i="5"/>
  <c r="CB251" i="5"/>
  <c r="CF250" i="5"/>
  <c r="CJ249" i="5"/>
  <c r="BD249" i="5"/>
  <c r="BH248" i="5"/>
  <c r="BL247" i="5"/>
  <c r="BP246" i="5"/>
  <c r="BT245" i="5"/>
  <c r="BX244" i="5"/>
  <c r="CB243" i="5"/>
  <c r="CF242" i="5"/>
  <c r="CJ241" i="5"/>
  <c r="BP241" i="5"/>
  <c r="BX240" i="5"/>
  <c r="CB239" i="5"/>
  <c r="CF238" i="5"/>
  <c r="BD238" i="5"/>
  <c r="BL237" i="5"/>
  <c r="BP236" i="5"/>
  <c r="BT235" i="5"/>
  <c r="CF234" i="5"/>
  <c r="CJ233" i="5"/>
  <c r="BD233" i="5"/>
  <c r="BH232" i="5"/>
  <c r="BP231" i="5"/>
  <c r="BT230" i="5"/>
  <c r="CB229" i="5"/>
  <c r="CJ228" i="5"/>
  <c r="BP228" i="5"/>
  <c r="CJ227" i="5"/>
  <c r="BT227" i="5"/>
  <c r="BD227" i="5"/>
  <c r="BX226" i="5"/>
  <c r="BH226" i="5"/>
  <c r="CB225" i="5"/>
  <c r="BL225" i="5"/>
  <c r="BL212" i="5"/>
  <c r="BX211" i="5"/>
  <c r="CF210" i="5"/>
  <c r="BH210" i="5"/>
  <c r="BP209" i="5"/>
  <c r="CB208" i="5"/>
  <c r="BH208" i="5"/>
  <c r="BP207" i="5"/>
  <c r="CB206" i="5"/>
  <c r="BD206" i="5"/>
  <c r="BL205" i="5"/>
  <c r="BX204" i="5"/>
  <c r="CJ203" i="5"/>
  <c r="BH203" i="5"/>
  <c r="BT202" i="5"/>
  <c r="CF201" i="5"/>
  <c r="BD201" i="5"/>
  <c r="BP200" i="5"/>
  <c r="CB199" i="5"/>
  <c r="CJ198" i="5"/>
  <c r="BH198" i="5"/>
  <c r="BT197" i="5"/>
  <c r="CF196" i="5"/>
  <c r="BD196" i="5"/>
  <c r="BP195" i="5"/>
  <c r="BX194" i="5"/>
  <c r="CJ193" i="5"/>
  <c r="BH193" i="5"/>
  <c r="BT192" i="5"/>
  <c r="CF191" i="5"/>
  <c r="BD191" i="5"/>
  <c r="BP190" i="5"/>
  <c r="CB189" i="5"/>
  <c r="CJ188" i="5"/>
  <c r="BL188" i="5"/>
  <c r="BT187" i="5"/>
  <c r="CF186" i="5"/>
  <c r="BD186" i="5"/>
  <c r="BT185" i="5"/>
  <c r="CF184" i="5"/>
  <c r="BD184" i="5"/>
  <c r="BH183" i="5"/>
  <c r="BD225" i="5"/>
  <c r="BX224" i="5"/>
  <c r="BH224" i="5"/>
  <c r="CB223" i="5"/>
  <c r="BL223" i="5"/>
  <c r="CF222" i="5"/>
  <c r="BP222" i="5"/>
  <c r="CJ221" i="5"/>
  <c r="BT221" i="5"/>
  <c r="BD221" i="5"/>
  <c r="BX220" i="5"/>
  <c r="BH220" i="5"/>
  <c r="CB219" i="5"/>
  <c r="BL219" i="5"/>
  <c r="CF218" i="5"/>
  <c r="BP218" i="5"/>
  <c r="CJ217" i="5"/>
  <c r="BT217" i="5"/>
  <c r="BD217" i="5"/>
  <c r="BX216" i="5"/>
  <c r="BH216" i="5"/>
  <c r="BX215" i="5"/>
  <c r="BH215" i="5"/>
  <c r="CB214" i="5"/>
  <c r="BL214" i="5"/>
  <c r="CF213" i="5"/>
  <c r="BP213" i="5"/>
  <c r="CJ212" i="5"/>
  <c r="BP212" i="5"/>
  <c r="BH211" i="5"/>
  <c r="BD210" i="5"/>
  <c r="CF208" i="5"/>
  <c r="BT207" i="5"/>
  <c r="BH206" i="5"/>
  <c r="BD205" i="5"/>
  <c r="CF203" i="5"/>
  <c r="BX202" i="5"/>
  <c r="BT201" i="5"/>
  <c r="BL200" i="5"/>
  <c r="BD199" i="5"/>
  <c r="BD198" i="5"/>
  <c r="CB196" i="5"/>
  <c r="BT195" i="5"/>
  <c r="BT194" i="5"/>
  <c r="BL193" i="5"/>
  <c r="BD192" i="5"/>
  <c r="CF190" i="5"/>
  <c r="BX189" i="5"/>
  <c r="BT188" i="5"/>
  <c r="BH187" i="5"/>
  <c r="BH186" i="5"/>
  <c r="CB184" i="5"/>
  <c r="CB183" i="5"/>
  <c r="CF182" i="5"/>
  <c r="BH175" i="5"/>
  <c r="BX175" i="5"/>
  <c r="BD176" i="5"/>
  <c r="BT176" i="5"/>
  <c r="CJ176" i="5"/>
  <c r="BP177" i="5"/>
  <c r="CF177" i="5"/>
  <c r="BL178" i="5"/>
  <c r="CB178" i="5"/>
  <c r="BH179" i="5"/>
  <c r="BX179" i="5"/>
  <c r="BD180" i="5"/>
  <c r="BT180" i="5"/>
  <c r="CJ180" i="5"/>
  <c r="BP181" i="5"/>
  <c r="CF181" i="5"/>
  <c r="BT242" i="5"/>
  <c r="BP239" i="5"/>
  <c r="BT237" i="5"/>
  <c r="BX235" i="5"/>
  <c r="BD234" i="5"/>
  <c r="BH233" i="5"/>
  <c r="BL232" i="5"/>
  <c r="BL231" i="5"/>
  <c r="BL230" i="5"/>
  <c r="BP229" i="5"/>
  <c r="BL256" i="5"/>
  <c r="CB255" i="5"/>
  <c r="BL255" i="5"/>
  <c r="CB254" i="5"/>
  <c r="CJ253" i="5"/>
  <c r="BH253" i="5"/>
  <c r="BP252" i="5"/>
  <c r="BT251" i="5"/>
  <c r="BX250" i="5"/>
  <c r="CB249" i="5"/>
  <c r="CF248" i="5"/>
  <c r="CJ247" i="5"/>
  <c r="BD247" i="5"/>
  <c r="BH246" i="5"/>
  <c r="BL245" i="5"/>
  <c r="BP244" i="5"/>
  <c r="BT243" i="5"/>
  <c r="BX242" i="5"/>
  <c r="CB241" i="5"/>
  <c r="BH241" i="5"/>
  <c r="BP240" i="5"/>
  <c r="BT239" i="5"/>
  <c r="BX238" i="5"/>
  <c r="CF237" i="5"/>
  <c r="BD237" i="5"/>
  <c r="BH236" i="5"/>
  <c r="BP235" i="5"/>
  <c r="BX234" i="5"/>
  <c r="CB233" i="5"/>
  <c r="CF232" i="5"/>
  <c r="CJ231" i="5"/>
  <c r="BH231" i="5"/>
  <c r="BP230" i="5"/>
  <c r="BT229" i="5"/>
  <c r="CB228" i="5"/>
  <c r="BL228" i="5"/>
  <c r="CF227" i="5"/>
  <c r="BP227" i="5"/>
  <c r="CJ226" i="5"/>
  <c r="BT226" i="5"/>
  <c r="BD226" i="5"/>
  <c r="BX225" i="5"/>
  <c r="BH225" i="5"/>
  <c r="BD212" i="5"/>
  <c r="BP211" i="5"/>
  <c r="CB210" i="5"/>
  <c r="CJ209" i="5"/>
  <c r="BL209" i="5"/>
  <c r="BX208" i="5"/>
  <c r="CJ207" i="5"/>
  <c r="BL207" i="5"/>
  <c r="BX206" i="5"/>
  <c r="CJ205" i="5"/>
  <c r="BH205" i="5"/>
  <c r="BT204" i="5"/>
  <c r="CB203" i="5"/>
  <c r="BD203" i="5"/>
  <c r="BL202" i="5"/>
  <c r="BX201" i="5"/>
  <c r="CJ200" i="5"/>
  <c r="BH200" i="5"/>
  <c r="BT199" i="5"/>
  <c r="CB198" i="5"/>
  <c r="CJ197" i="5"/>
  <c r="BP197" i="5"/>
  <c r="BX196" i="5"/>
  <c r="CJ195" i="5"/>
  <c r="BH195" i="5"/>
  <c r="BP194" i="5"/>
  <c r="CB193" i="5"/>
  <c r="BD193" i="5"/>
  <c r="BP192" i="5"/>
  <c r="BX191" i="5"/>
  <c r="CJ190" i="5"/>
  <c r="BL190" i="5"/>
  <c r="BT189" i="5"/>
  <c r="CB188" i="5"/>
  <c r="BD188" i="5"/>
  <c r="BP187" i="5"/>
  <c r="BX186" i="5"/>
  <c r="CJ185" i="5"/>
  <c r="BL185" i="5"/>
  <c r="BX184" i="5"/>
  <c r="CF183" i="5"/>
  <c r="CJ182" i="5"/>
  <c r="CJ224" i="5"/>
  <c r="BT224" i="5"/>
  <c r="BD224" i="5"/>
  <c r="BX223" i="5"/>
  <c r="BH223" i="5"/>
  <c r="CB222" i="5"/>
  <c r="BL222" i="5"/>
  <c r="CF221" i="5"/>
  <c r="BP221" i="5"/>
  <c r="CJ220" i="5"/>
  <c r="BT220" i="5"/>
  <c r="BD220" i="5"/>
  <c r="BX219" i="5"/>
  <c r="BH219" i="5"/>
  <c r="CB218" i="5"/>
  <c r="BL218" i="5"/>
  <c r="CF217" i="5"/>
  <c r="BP217" i="5"/>
  <c r="CJ216" i="5"/>
  <c r="BT216" i="5"/>
  <c r="BD216" i="5"/>
  <c r="BT215" i="5"/>
  <c r="BD215" i="5"/>
  <c r="BX214" i="5"/>
  <c r="BH214" i="5"/>
  <c r="CB213" i="5"/>
  <c r="BL213" i="5"/>
  <c r="CF212" i="5"/>
  <c r="BH212" i="5"/>
  <c r="CJ210" i="5"/>
  <c r="CB209" i="5"/>
  <c r="BT208" i="5"/>
  <c r="BH207" i="5"/>
  <c r="CF205" i="5"/>
  <c r="CB204" i="5"/>
  <c r="BT203" i="5"/>
  <c r="BP202" i="5"/>
  <c r="BH201" i="5"/>
  <c r="CJ199" i="5"/>
  <c r="CF198" i="5"/>
  <c r="CB197" i="5"/>
  <c r="BT196" i="5"/>
  <c r="BL195" i="5"/>
  <c r="BH194" i="5"/>
  <c r="CF192" i="5"/>
  <c r="CB191" i="5"/>
  <c r="BT190" i="5"/>
  <c r="BP189" i="5"/>
  <c r="BH188" i="5"/>
  <c r="CJ186" i="5"/>
  <c r="CB185" i="5"/>
  <c r="BT184" i="5"/>
  <c r="BT183" i="5"/>
  <c r="BX182" i="5"/>
  <c r="BL175" i="5"/>
  <c r="CB175" i="5"/>
  <c r="BH176" i="5"/>
  <c r="BX176" i="5"/>
  <c r="BD177" i="5"/>
  <c r="BT177" i="5"/>
  <c r="CJ177" i="5"/>
  <c r="BP178" i="5"/>
  <c r="CF178" i="5"/>
  <c r="BL179" i="5"/>
  <c r="CB179" i="5"/>
  <c r="BH180" i="5"/>
  <c r="BX180" i="5"/>
  <c r="BD181" i="5"/>
  <c r="BT181" i="5"/>
  <c r="CJ181" i="5"/>
  <c r="BP182" i="5"/>
  <c r="CJ293" i="5"/>
  <c r="BT293" i="5"/>
  <c r="BD293" i="5"/>
  <c r="BX292" i="5"/>
  <c r="BL182" i="5"/>
  <c r="BX293" i="5"/>
  <c r="CB292" i="5"/>
  <c r="CJ291" i="5"/>
  <c r="BP291" i="5"/>
  <c r="CF290" i="5"/>
  <c r="BH290" i="5"/>
  <c r="BX289" i="5"/>
  <c r="BD289" i="5"/>
  <c r="BP288" i="5"/>
  <c r="CF287" i="5"/>
  <c r="BL287" i="5"/>
  <c r="BX286" i="5"/>
  <c r="BD286" i="5"/>
  <c r="BT285" i="5"/>
  <c r="CJ284" i="5"/>
  <c r="CB174" i="5"/>
  <c r="BL174" i="5"/>
  <c r="BT174" i="5"/>
  <c r="BL293" i="5"/>
  <c r="BP292" i="5"/>
  <c r="CF291" i="5"/>
  <c r="BL291" i="5"/>
  <c r="BX290" i="5"/>
  <c r="BD290" i="5"/>
  <c r="BT289" i="5"/>
  <c r="CF288" i="5"/>
  <c r="BL288" i="5"/>
  <c r="CB287" i="5"/>
  <c r="BD287" i="5"/>
  <c r="BT286" i="5"/>
  <c r="CJ285" i="5"/>
  <c r="BL285" i="5"/>
  <c r="CF284" i="5"/>
  <c r="AO174" i="5"/>
  <c r="BP174" i="5"/>
  <c r="BH293" i="5"/>
  <c r="BL292" i="5"/>
  <c r="CB291" i="5"/>
  <c r="BD291" i="5"/>
  <c r="BT290" i="5"/>
  <c r="CJ289" i="5"/>
  <c r="BL289" i="5"/>
  <c r="CB288" i="5"/>
  <c r="BH288" i="5"/>
  <c r="BT287" i="5"/>
  <c r="CJ286" i="5"/>
  <c r="BP286" i="5"/>
  <c r="CB285" i="5"/>
  <c r="BH285" i="5"/>
  <c r="CF174" i="5"/>
  <c r="BH174" i="5"/>
  <c r="BH182" i="5"/>
  <c r="CB293" i="5"/>
  <c r="CF292" i="5"/>
  <c r="BH292" i="5"/>
  <c r="BT291" i="5"/>
  <c r="CJ290" i="5"/>
  <c r="BP290" i="5"/>
  <c r="CB289" i="5"/>
  <c r="BH289" i="5"/>
  <c r="BX288" i="5"/>
  <c r="CJ287" i="5"/>
  <c r="BP287" i="5"/>
  <c r="CF286" i="5"/>
  <c r="BH286" i="5"/>
  <c r="BX285" i="5"/>
  <c r="BD285" i="5"/>
  <c r="AJ174" i="5"/>
  <c r="BD174" i="5"/>
  <c r="AJ215" i="5"/>
  <c r="AT214" i="5"/>
  <c r="AO214" i="5"/>
  <c r="AJ214" i="5"/>
  <c r="AT213" i="5"/>
  <c r="AO213" i="5"/>
  <c r="AJ213" i="5"/>
  <c r="AT212" i="5"/>
  <c r="AO212" i="5"/>
  <c r="AJ212" i="5"/>
  <c r="AT211" i="5"/>
  <c r="AO211" i="5"/>
  <c r="AJ211" i="5"/>
  <c r="AT210" i="5"/>
  <c r="AO210" i="5"/>
  <c r="AJ210" i="5"/>
  <c r="AT209" i="5"/>
  <c r="AO209" i="5"/>
  <c r="AJ209" i="5"/>
  <c r="AT208" i="5"/>
  <c r="AO208" i="5"/>
  <c r="AJ208" i="5"/>
  <c r="AT207" i="5"/>
  <c r="AO207" i="5"/>
  <c r="AJ207" i="5"/>
  <c r="AT206" i="5"/>
  <c r="AO206" i="5"/>
  <c r="AJ206" i="5"/>
  <c r="AT205" i="5"/>
  <c r="AO205" i="5"/>
  <c r="AJ205" i="5"/>
  <c r="AT204" i="5"/>
  <c r="AO204" i="5"/>
  <c r="AJ204" i="5"/>
  <c r="AT203" i="5"/>
  <c r="AO203" i="5"/>
  <c r="AJ203" i="5"/>
  <c r="AT202" i="5"/>
  <c r="AO202" i="5"/>
  <c r="AJ202" i="5"/>
  <c r="AT201" i="5"/>
  <c r="AO201" i="5"/>
  <c r="AJ201" i="5"/>
  <c r="AT200" i="5"/>
  <c r="AO200" i="5"/>
  <c r="AJ200" i="5"/>
  <c r="AT199" i="5"/>
  <c r="AO199" i="5"/>
  <c r="AJ199" i="5"/>
  <c r="AT198" i="5"/>
  <c r="AO198" i="5"/>
  <c r="AJ198" i="5"/>
  <c r="AT197" i="5"/>
  <c r="AO197" i="5"/>
  <c r="AJ197" i="5"/>
  <c r="AT196" i="5"/>
  <c r="AO196" i="5"/>
  <c r="AJ196" i="5"/>
  <c r="AT195" i="5"/>
  <c r="AO195" i="5"/>
  <c r="AJ195" i="5"/>
  <c r="AT194" i="5"/>
  <c r="AO194" i="5"/>
  <c r="AJ194" i="5"/>
  <c r="AT193" i="5"/>
  <c r="AO193" i="5"/>
  <c r="AJ193" i="5"/>
  <c r="AT192" i="5"/>
  <c r="AO192" i="5"/>
  <c r="AJ192" i="5"/>
  <c r="AT191" i="5"/>
  <c r="AO191" i="5"/>
  <c r="AJ191" i="5"/>
  <c r="AT190" i="5"/>
  <c r="AO190" i="5"/>
  <c r="AJ190" i="5"/>
  <c r="AT189" i="5"/>
  <c r="AO189" i="5"/>
  <c r="AJ189" i="5"/>
  <c r="AT188" i="5"/>
  <c r="AO188" i="5"/>
  <c r="AJ188" i="5"/>
  <c r="AT187" i="5"/>
  <c r="AO187" i="5"/>
  <c r="AJ187" i="5"/>
  <c r="AT186" i="5"/>
  <c r="AO186" i="5"/>
  <c r="AJ186" i="5"/>
  <c r="AT185" i="5"/>
  <c r="AO185" i="5"/>
  <c r="AJ185" i="5"/>
  <c r="AT184" i="5"/>
  <c r="AO184" i="5"/>
  <c r="AJ184" i="5"/>
  <c r="AT183" i="5"/>
  <c r="AO183" i="5"/>
  <c r="AJ183" i="5"/>
  <c r="AT182" i="5"/>
  <c r="AO182" i="5"/>
  <c r="AJ182" i="5"/>
  <c r="AT181" i="5"/>
  <c r="AO181" i="5"/>
  <c r="AJ181" i="5"/>
  <c r="AT180" i="5"/>
  <c r="AO180" i="5"/>
  <c r="AJ180" i="5"/>
  <c r="AT179" i="5"/>
  <c r="AO179" i="5"/>
  <c r="AJ179" i="5"/>
  <c r="AT178" i="5"/>
  <c r="AO178" i="5"/>
  <c r="AJ178" i="5"/>
  <c r="AT177" i="5"/>
  <c r="AO177" i="5"/>
  <c r="AJ177" i="5"/>
  <c r="AT176" i="5"/>
  <c r="AO176" i="5"/>
  <c r="AJ176" i="5"/>
  <c r="AT175" i="5"/>
  <c r="AO175" i="5"/>
  <c r="AJ175" i="5"/>
  <c r="AJ258" i="5"/>
  <c r="AJ2406" i="5"/>
  <c r="B2410" i="5" s="1"/>
  <c r="AJ2435" i="5"/>
  <c r="B2441" i="5" s="1"/>
  <c r="AJ2381" i="5"/>
  <c r="B2386" i="5" s="1"/>
  <c r="AJ3055" i="5"/>
  <c r="B3060" i="5" s="1"/>
  <c r="AJ2218" i="5"/>
  <c r="B2223" i="5" s="1"/>
  <c r="AJ2081" i="5"/>
  <c r="B2088" i="5" s="1"/>
  <c r="AJ1809" i="5"/>
  <c r="B1816" i="5" s="1"/>
  <c r="AJ1671" i="5"/>
  <c r="B1678" i="5" s="1"/>
  <c r="AJ1534" i="5"/>
  <c r="AN1129" i="5"/>
  <c r="B1138" i="5" s="1"/>
  <c r="AR1129" i="5"/>
  <c r="B1137" i="5" s="1"/>
  <c r="AJ1129" i="5"/>
  <c r="B1136" i="5" s="1"/>
  <c r="AR991" i="5"/>
  <c r="B999" i="5" s="1"/>
  <c r="AJ991" i="5"/>
  <c r="B998" i="5" s="1"/>
  <c r="AJ158" i="5"/>
  <c r="B163" i="5" s="1"/>
  <c r="AJ1397" i="5" l="1"/>
  <c r="AI1271" i="5"/>
  <c r="AI1272" i="5" s="1"/>
  <c r="AI1397" i="5"/>
  <c r="AI1398" i="5" s="1"/>
  <c r="AJ2577" i="5"/>
  <c r="B2584" i="5" s="1"/>
  <c r="AJ2729" i="5"/>
  <c r="B2734" i="5" s="1"/>
  <c r="AT294" i="5"/>
  <c r="AJ294" i="5"/>
  <c r="AO294" i="5"/>
  <c r="BD294" i="5"/>
  <c r="BL294" i="5"/>
  <c r="CB294" i="5"/>
  <c r="CJ294" i="5"/>
  <c r="BH294" i="5"/>
  <c r="BP294" i="5"/>
  <c r="BX294" i="5"/>
  <c r="AJ1271" i="5"/>
  <c r="AJ1399" i="5" s="1"/>
  <c r="B1402" i="5" s="1"/>
  <c r="CF294" i="5"/>
  <c r="BT294" i="5"/>
  <c r="B1541" i="5"/>
  <c r="B1544" i="5"/>
  <c r="AI1399" i="5" l="1"/>
  <c r="B1406" i="5" s="1"/>
  <c r="AT295" i="5"/>
  <c r="B299" i="5" s="1"/>
  <c r="CJ295" i="5"/>
  <c r="BX295" i="5"/>
  <c r="BL295" i="5"/>
  <c r="AM2081" i="5"/>
  <c r="B2090" i="5" s="1"/>
  <c r="CJ296" i="5" l="1"/>
  <c r="B301" i="5" s="1"/>
</calcChain>
</file>

<file path=xl/sharedStrings.xml><?xml version="1.0" encoding="utf-8"?>
<sst xmlns="http://schemas.openxmlformats.org/spreadsheetml/2006/main" count="3873" uniqueCount="888">
  <si>
    <t>CENSO NACIONAL DE GOBIERNOS
ESTATALES 2022</t>
  </si>
  <si>
    <t>Módulo 1.
Administración Pública de la entidad federativa</t>
  </si>
  <si>
    <t>Índice</t>
  </si>
  <si>
    <t>Entidad:</t>
  </si>
  <si>
    <t>Clave:</t>
  </si>
  <si>
    <t>Presentación</t>
  </si>
  <si>
    <t>Informantes</t>
  </si>
  <si>
    <t>Participantes</t>
  </si>
  <si>
    <t>Glosario</t>
  </si>
  <si>
    <t>CONFIDENCIALIDAD</t>
  </si>
  <si>
    <t>OBLIGATORIEDAD</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</si>
  <si>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</si>
  <si>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</si>
  <si>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</si>
  <si>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</si>
  <si>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El Instituto Nacional de Estadística y Geografía (INEGI) presenta la elaboración del </t>
    </r>
    <r>
      <rPr>
        <b/>
        <sz val="9"/>
        <color theme="1"/>
        <rFont val="Arial"/>
        <family val="2"/>
      </rPr>
      <t>Censo Nacional de Gobiernos Estatales (CNGE) 2022</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</si>
  <si>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</si>
  <si>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</si>
  <si>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</si>
  <si>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</si>
  <si>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</si>
  <si>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Censo Nacional de Gobiernos Estatales;
Censo Nacional de Seguridad Pública Estatal; y
Censo Nacional de Sistemas Penitenciarios Estatales.</t>
  </si>
  <si>
    <t>El CNGE 2022 se conforma por los siguientes módulos:</t>
  </si>
  <si>
    <t>Cada uno de estos módulos está conformado, cuando menos, por los siguientes apartados:</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</si>
  <si>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</si>
  <si>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</si>
  <si>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</si>
  <si>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</si>
  <si>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</si>
  <si>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</si>
  <si>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El INEGI pondrá a disposición de la sociedad la información de este proyecto de forma gratuita a través del Servicio Público de Información, además de poder consultarse y descargarse de forma electrónica en el portal del Instituto.</t>
  </si>
  <si>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</si>
  <si>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t xml:space="preserve">Fecha </t>
  </si>
  <si>
    <t>Actividad</t>
  </si>
  <si>
    <t>XX de al XX de</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</si>
  <si>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</si>
  <si>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</si>
  <si>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</si>
  <si>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Una vez que el archivo electrónico esté impreso y firmado, se llevará a cabo la entrega del cuestionario vía electrónica y de manera física, para lo cual se tomará en cuenta lo siguiente:</t>
  </si>
  <si>
    <t>1) Entrega electrónica:</t>
  </si>
  <si>
    <t>2) Entrega física:</t>
  </si>
  <si>
    <t>Destinatario:</t>
  </si>
  <si>
    <t xml:space="preserve">Dirección: </t>
  </si>
  <si>
    <t>Nombre:</t>
  </si>
  <si>
    <t>Área o unidad de adscripción:</t>
  </si>
  <si>
    <t>Cargo:</t>
  </si>
  <si>
    <t>Correo electrónico:</t>
  </si>
  <si>
    <t>Teléfono:</t>
  </si>
  <si>
    <t>Extensión:</t>
  </si>
  <si>
    <t>INFORMANTE BÁSICO</t>
  </si>
  <si>
    <t>FECHA DE FIRMA</t>
  </si>
  <si>
    <t>Firma y VoBo. a la información contenida en el presente cuestionario</t>
  </si>
  <si>
    <t>/</t>
  </si>
  <si>
    <t>Grado académico:</t>
  </si>
  <si>
    <t>día</t>
  </si>
  <si>
    <t>mes</t>
  </si>
  <si>
    <t>año</t>
  </si>
  <si>
    <t>FIRMA</t>
  </si>
  <si>
    <t>Primer apellido:</t>
  </si>
  <si>
    <t>Segundo apellido:</t>
  </si>
  <si>
    <t>Institución u órgano:</t>
  </si>
  <si>
    <t>INFORMANTE COMPLEMENTARIO 1</t>
  </si>
  <si>
    <t>INFORMANTE COMPLEMENTARIO 2</t>
  </si>
  <si>
    <t>OBSERVACIONES:</t>
  </si>
  <si>
    <t xml:space="preserve">No. </t>
  </si>
  <si>
    <t>Primer apellido</t>
  </si>
  <si>
    <t>Segundo apellido</t>
  </si>
  <si>
    <t xml:space="preserve">Último grado académico </t>
  </si>
  <si>
    <t xml:space="preserve">Unidad administrativa de adscripción </t>
  </si>
  <si>
    <t xml:space="preserve">Cargo o puesto </t>
  </si>
  <si>
    <t>Correo electrónico</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</si>
  <si>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</si>
  <si>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</si>
  <si>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</si>
  <si>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</si>
  <si>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</si>
  <si>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</si>
  <si>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</si>
  <si>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</si>
  <si>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</si>
  <si>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</si>
  <si>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</si>
  <si>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</si>
  <si>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</si>
  <si>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</si>
  <si>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P.4, 5, 6, 7, 8, 25, 26, 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</si>
  <si>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</si>
  <si>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</si>
  <si>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</si>
  <si>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</si>
  <si>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</si>
  <si>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</si>
  <si>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</si>
  <si>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</si>
  <si>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</si>
  <si>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</si>
  <si>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</si>
  <si>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</si>
  <si>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</si>
  <si>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</si>
  <si>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</si>
  <si>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</si>
  <si>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</si>
  <si>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</si>
  <si>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</si>
  <si>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</si>
  <si>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</si>
  <si>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</si>
  <si>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</si>
  <si>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</si>
  <si>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</si>
  <si>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</si>
  <si>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</si>
  <si>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</si>
  <si>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</si>
  <si>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</si>
  <si>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</si>
  <si>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</si>
  <si>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</si>
  <si>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</si>
  <si>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</si>
  <si>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Acciones formativas</t>
  </si>
  <si>
    <t>Contraloría social</t>
  </si>
  <si>
    <t xml:space="preserve">Se refiere al conjunto de mecanismos orientados a la participación ciudadana en el control, vigilancia y evaluación de los programas y acciones gubernamentales que promueve una rendición de cuentas vertical y transversal. </t>
  </si>
  <si>
    <t>Declaración de situación patrimonial</t>
  </si>
  <si>
    <r>
      <rPr>
        <b/>
        <sz val="9"/>
        <color theme="1"/>
        <rFont val="Arial"/>
        <family val="2"/>
      </rPr>
      <t xml:space="preserve">Declaración de conclusión: </t>
    </r>
    <r>
      <rPr>
        <sz val="9"/>
        <color theme="1"/>
        <rFont val="Arial"/>
        <family val="2"/>
      </rPr>
      <t>se refiere a aquella que se realiza dentro de los 60 días naturales siguientes a la conclusión del encargo.</t>
    </r>
  </si>
  <si>
    <t>Delito</t>
  </si>
  <si>
    <t>Se refiere a la conducta que consiste en la realización de un acto u omisión descrito y sancionado por las leyes penales.</t>
  </si>
  <si>
    <t>Denunciante</t>
  </si>
  <si>
    <t>Se refiere a la persona física, persona moral o servidor público que acude ante las autoridades investigadoras con la finalidad de denunciar actos u omisiones que pudieran constituir o vincularse con faltas administrativas.</t>
  </si>
  <si>
    <t>Falta administrativa grave</t>
  </si>
  <si>
    <t>Se refiere a aquellas cometidas por los servidores públicos, cuya sanción corresponde al Tribunal Federal de Justicia Administrativa y sus homólogos en las entidades federativas, conforme a lo establecido en la Ley General de Responsabilidades Administrativas.</t>
  </si>
  <si>
    <t>Falta administrativa no grave</t>
  </si>
  <si>
    <t>Se refiere a aquellas cometidas por los servidores públicos, cuya sanción corresponde a la Secretaría de la Función Pública y sus homólogas en las entidades federativas, así como a los órganos internos de control, conforme a lo establecido en la Ley General de Responsabilidades Administrativas.</t>
  </si>
  <si>
    <t>Informante básico</t>
  </si>
  <si>
    <t>Informante complementario 1</t>
  </si>
  <si>
    <t>Informante complementario 2</t>
  </si>
  <si>
    <t>Informe de presunta responsabilidad administrativa</t>
  </si>
  <si>
    <t>Se refiere al instrumento en el que las autoridades investigadoras describen los hechos relacionados con faltas administrativas, exponiendo, de forma documentada con las pruebas y fundamentos, los motivos y la presunta responsabilidad de un servidor público o de un particular.</t>
  </si>
  <si>
    <t>Investigaciones</t>
  </si>
  <si>
    <t>Se refiere al conjunto de diligencias realizadas por las autoridades investigadoras con la finalidad de indagar sobre la presunta responsabilidad de faltas administrativas.</t>
  </si>
  <si>
    <t>Órgano interno de control u homólogo</t>
  </si>
  <si>
    <r>
      <rPr>
        <b/>
        <sz val="9"/>
        <color theme="1"/>
        <rFont val="Arial"/>
        <family val="2"/>
      </rPr>
      <t xml:space="preserve">Investigación: </t>
    </r>
    <r>
      <rPr>
        <sz val="9"/>
        <color theme="1"/>
        <rFont val="Arial"/>
        <family val="2"/>
      </rPr>
      <t xml:space="preserve">se refiere a la autoridad en el órgano interno de control u homólogo encargada de la investigación de faltas administrativas. </t>
    </r>
  </si>
  <si>
    <r>
      <rPr>
        <b/>
        <sz val="9"/>
        <color theme="1"/>
        <rFont val="Arial"/>
        <family val="2"/>
      </rPr>
      <t>Substanciación:</t>
    </r>
    <r>
      <rPr>
        <sz val="9"/>
        <color theme="1"/>
        <rFont val="Arial"/>
        <family val="2"/>
      </rPr>
      <t xml:space="preserve"> se refiere a la autoridad en el órgano interno de control u homólogo que, en el ámbito de su competencia, dirige y conduce el procedimiento de responsabilidad administrativa desde la admisión del informe de presunta responsabilidad administrativa y hasta la conclusión de la audiencia inicial.</t>
    </r>
  </si>
  <si>
    <r>
      <rPr>
        <b/>
        <sz val="9"/>
        <color theme="1"/>
        <rFont val="Arial"/>
        <family val="2"/>
      </rPr>
      <t>Resolución o sanción:</t>
    </r>
    <r>
      <rPr>
        <sz val="9"/>
        <color theme="1"/>
        <rFont val="Arial"/>
        <family val="2"/>
      </rPr>
      <t xml:space="preserve"> se refiere, en este caso, a la unidad de responsabilidades administrativas o al servidor público asignado.</t>
    </r>
  </si>
  <si>
    <t>Plan o programa anticorrupción</t>
  </si>
  <si>
    <t xml:space="preserve">Se refiere al documento a través del cual determinada institución pública o conjunto de instituciones públicas establecen los objetivos y estrategias prioritarias que habrán de desarrollar para el combate a la corrupción en su gestión y desempeño interno. </t>
  </si>
  <si>
    <t>Procedimiento de responsabilidad administrativa</t>
  </si>
  <si>
    <t>Se refiere al conjunto de actividades, formas y formalidades de carácter legal, previamente establecidas, que llevan a cabo las autoridades substanciadoras que, en el ámbito de su competencia, admitan el informe de presunta responsabilidad administrativa.</t>
  </si>
  <si>
    <t>CNGE 2022</t>
  </si>
  <si>
    <t>Se refiere a las siglas con las que se identifica al Censo Nacional de Gobiernos Estatales 2022.</t>
  </si>
  <si>
    <t>Instrucciones generales para las preguntas de la sección:</t>
  </si>
  <si>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</si>
  <si>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t>3.- Únicamente debe considerar la información de las instituciones de la Administración Pública de la entidad federativa listadas en la pregunta 1 de la sección 1 del presente módulo.</t>
  </si>
  <si>
    <t xml:space="preserve">5.-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</si>
  <si>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6.- No deje celdas en blanco, salvo en los casos en que la instrucción así lo solicite. </t>
  </si>
  <si>
    <t>VII.1 Control interno</t>
  </si>
  <si>
    <t>VII.1.1 Órgano interno de control u homólogo</t>
  </si>
  <si>
    <t>Instrucción general para las preguntas del apartado:</t>
  </si>
  <si>
    <t>Glosario del apartado:</t>
  </si>
  <si>
    <r>
      <rPr>
        <b/>
        <i/>
        <sz val="8"/>
        <color theme="1"/>
        <rFont val="Arial"/>
        <family val="2"/>
      </rPr>
      <t xml:space="preserve">Investigación: </t>
    </r>
    <r>
      <rPr>
        <i/>
        <sz val="8"/>
        <color theme="1"/>
        <rFont val="Arial"/>
        <family val="2"/>
      </rPr>
      <t xml:space="preserve">se refiere a la autoridad en el órgano interno de control u homólogo encargada de la investigación de faltas administrativas. </t>
    </r>
  </si>
  <si>
    <r>
      <rPr>
        <b/>
        <i/>
        <sz val="8"/>
        <color theme="1"/>
        <rFont val="Arial"/>
        <family val="2"/>
      </rPr>
      <t>Resolución o sanción:</t>
    </r>
    <r>
      <rPr>
        <i/>
        <sz val="8"/>
        <color theme="1"/>
        <rFont val="Arial"/>
        <family val="2"/>
      </rPr>
      <t xml:space="preserve"> se refiere a la autoridad en el órgano interno de control u homólogo que, en el ámbito de su competencia, se encarga de la resolución de los procedimientos de responsabilidad administrativa. </t>
    </r>
  </si>
  <si>
    <t>1.-</t>
  </si>
  <si>
    <t>Debe considerar la totalidad de personal adscrito a los órganos internos de control u homólogos de las instituciones de la Administración Pública de la entidad federativa, de todos los tipos de régimen de contratación (confianza, base y/o sindicalizado, eventual, honorarios o cualquier otro tipo).</t>
  </si>
  <si>
    <t>Nombre de las instituciones</t>
  </si>
  <si>
    <t>Total</t>
  </si>
  <si>
    <t>Hombres</t>
  </si>
  <si>
    <t>Mujeres</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</si>
  <si>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</si>
  <si>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</si>
  <si>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</si>
  <si>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</si>
  <si>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</si>
  <si>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</si>
  <si>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</si>
  <si>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</si>
  <si>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</si>
  <si>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</si>
  <si>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</si>
  <si>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</si>
  <si>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</si>
  <si>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</si>
  <si>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</si>
  <si>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</si>
  <si>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</si>
  <si>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</si>
  <si>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</si>
  <si>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</si>
  <si>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</si>
  <si>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</si>
  <si>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</si>
  <si>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</si>
  <si>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</si>
  <si>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</si>
  <si>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</si>
  <si>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</si>
  <si>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</si>
  <si>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</si>
  <si>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</si>
  <si>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</si>
  <si>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</si>
  <si>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</si>
  <si>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</si>
  <si>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</si>
  <si>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</si>
  <si>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</si>
  <si>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</si>
  <si>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</si>
  <si>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</si>
  <si>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</si>
  <si>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</si>
  <si>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</si>
  <si>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</si>
  <si>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</si>
  <si>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</si>
  <si>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</si>
  <si>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</si>
  <si>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</si>
  <si>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</si>
  <si>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</si>
  <si>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</si>
  <si>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</si>
  <si>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</si>
  <si>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</si>
  <si>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</si>
  <si>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</si>
  <si>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</si>
  <si>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</si>
  <si>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</si>
  <si>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</si>
  <si>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</si>
  <si>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</si>
  <si>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</si>
  <si>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</si>
  <si>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</si>
  <si>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</si>
  <si>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</si>
  <si>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</si>
  <si>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</si>
  <si>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</si>
  <si>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</si>
  <si>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</si>
  <si>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</si>
  <si>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</si>
  <si>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</si>
  <si>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</si>
  <si>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</si>
  <si>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</si>
  <si>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</si>
  <si>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</si>
  <si>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</si>
  <si>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</si>
  <si>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</si>
  <si>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S</t>
  </si>
  <si>
    <t>En caso de tener algún comentario u observación al dato registrado en la respuesta de la presente pregunta, o los datos que derivan de la misma, favor de anotarlo en el siguiente espacio. De lo contrario, déjelo en blanco.</t>
  </si>
  <si>
    <t xml:space="preserve">2.- </t>
  </si>
  <si>
    <t>De acuerdo con el total de servidores públicos adscritos a los órganos internos de control u homólogos que reportó como respuesta en la pregunta anterior, anote, por cada una de las instituciones de la Administración Pública de su entidad federativa, la cantidad de los mismos especificando la función desempeñada y sexo.</t>
  </si>
  <si>
    <t>Para cada institución, la cantidad registrada en la columna "Total" de cada uno de los apartados debe ser igual o menor a la cantidad reportada como respuesta en la columna "Total" de la pregunta anterior, así como corresponder a su desagregación por sexo.</t>
  </si>
  <si>
    <t>Substanciación</t>
  </si>
  <si>
    <t>Resolución o sanción</t>
  </si>
  <si>
    <t xml:space="preserve">3.- </t>
  </si>
  <si>
    <t>Las cifras deben anotarse en pesos mexicanos (no debe agregar la frase “miles o millones de pesos”).</t>
  </si>
  <si>
    <t>Únicamente desagregue dos decimales para las cifras registradas.</t>
  </si>
  <si>
    <t>VII.1.2 Elementos, mecanismos y ejercicio de la función de control interno</t>
  </si>
  <si>
    <r>
      <t xml:space="preserve">1.- </t>
    </r>
    <r>
      <rPr>
        <b/>
        <i/>
        <sz val="8"/>
        <color theme="1"/>
        <rFont val="Arial"/>
        <family val="2"/>
      </rPr>
      <t>Delito:</t>
    </r>
    <r>
      <rPr>
        <i/>
        <sz val="8"/>
        <color theme="1"/>
        <rFont val="Arial"/>
        <family val="2"/>
      </rPr>
      <t xml:space="preserve"> se refiere a la conducta que consiste en la realización de un acto u omisión descrito y sancionado por las leyes penales.</t>
    </r>
  </si>
  <si>
    <r>
      <t xml:space="preserve">2.- </t>
    </r>
    <r>
      <rPr>
        <b/>
        <i/>
        <sz val="8"/>
        <color theme="1"/>
        <rFont val="Arial"/>
        <family val="2"/>
      </rPr>
      <t>Denunciante:</t>
    </r>
    <r>
      <rPr>
        <i/>
        <sz val="8"/>
        <color theme="1"/>
        <rFont val="Arial"/>
        <family val="2"/>
      </rPr>
      <t xml:space="preserve"> se refiere a la persona física, persona moral o servidor público que acude ante las autoridades investigadoras con la finalidad de denunciar actos u omisiones que pudieran constituir o vincularse con faltas administrativas.</t>
    </r>
  </si>
  <si>
    <r>
      <t xml:space="preserve">3.- </t>
    </r>
    <r>
      <rPr>
        <b/>
        <i/>
        <sz val="8"/>
        <color theme="1"/>
        <rFont val="Arial"/>
        <family val="2"/>
      </rPr>
      <t>Falta administrativa grave:</t>
    </r>
    <r>
      <rPr>
        <i/>
        <sz val="8"/>
        <color theme="1"/>
        <rFont val="Arial"/>
        <family val="2"/>
      </rPr>
      <t xml:space="preserve"> se refiere a aquellas cometidas por los servidores públicos, cuya sanción corresponde al Tribunal Federal de Justicia Administrativa y sus homólogos en las entidades federativas, conforme a lo establecido en la Ley General de Responsabilidades Administrativas.</t>
    </r>
  </si>
  <si>
    <r>
      <t xml:space="preserve">4.- </t>
    </r>
    <r>
      <rPr>
        <b/>
        <i/>
        <sz val="8"/>
        <color theme="1"/>
        <rFont val="Arial"/>
        <family val="2"/>
      </rPr>
      <t>Falta administrativa no grave:</t>
    </r>
    <r>
      <rPr>
        <i/>
        <sz val="8"/>
        <color theme="1"/>
        <rFont val="Arial"/>
        <family val="2"/>
      </rPr>
      <t xml:space="preserve"> se refiere a aquellas cometidas por los servidores públicos, cuya sanción corresponde a la Secretaría de la Función Pública y sus homólogas en las entidades federativas, así como a los órganos internos de control, conforme a lo establecido en la Ley General de Responsabilidades Administrativas.</t>
    </r>
  </si>
  <si>
    <r>
      <t xml:space="preserve">5.- </t>
    </r>
    <r>
      <rPr>
        <b/>
        <i/>
        <sz val="8"/>
        <color theme="1"/>
        <rFont val="Arial"/>
        <family val="2"/>
      </rPr>
      <t>Informe de presunta responsabilidad administrativa:</t>
    </r>
    <r>
      <rPr>
        <i/>
        <sz val="8"/>
        <color theme="1"/>
        <rFont val="Arial"/>
        <family val="2"/>
      </rPr>
      <t xml:space="preserve"> se refiere al instrumento en el que las autoridades investigadoras describen los hechos relacionados con faltas administrativas, exponiendo, de forma documentada con las pruebas y fundamentos, los motivos y la presunta responsabilidad de un servidor público o de un particular.</t>
    </r>
  </si>
  <si>
    <r>
      <t xml:space="preserve">6.- </t>
    </r>
    <r>
      <rPr>
        <b/>
        <i/>
        <sz val="8"/>
        <color theme="1"/>
        <rFont val="Arial"/>
        <family val="2"/>
      </rPr>
      <t>Investigaciones:</t>
    </r>
    <r>
      <rPr>
        <i/>
        <sz val="8"/>
        <color theme="1"/>
        <rFont val="Arial"/>
        <family val="2"/>
      </rPr>
      <t xml:space="preserve"> se refiere al conjunto de diligencias realizadas por las autoridades investigadoras con la finalidad de indagar sobre la presunta responsabilidad de faltas administrativas.</t>
    </r>
  </si>
  <si>
    <r>
      <t xml:space="preserve">7.- </t>
    </r>
    <r>
      <rPr>
        <b/>
        <i/>
        <sz val="8"/>
        <rFont val="Arial"/>
        <family val="2"/>
      </rPr>
      <t>Procedimiento de responsabilidad administrativa:</t>
    </r>
    <r>
      <rPr>
        <i/>
        <sz val="8"/>
        <rFont val="Arial"/>
        <family val="2"/>
      </rPr>
      <t xml:space="preserve"> se refiere al conjunto de actividades, formas y formalidades de carácter legal, previamente establecidas, que llevan a cabo las autoridades substanciadoras que, en el ámbito de su competencia, admitan el informe de presunta responsabilidad administrativa.</t>
    </r>
  </si>
  <si>
    <t>4.-</t>
  </si>
  <si>
    <t>Para cada institución, seleccione con una "X" la o las columnas que correspondan.</t>
  </si>
  <si>
    <t>Mecanismos y/o elementos para el ejercicio de la función de control interno</t>
  </si>
  <si>
    <t>Mecanismos para la recepción de denuncias en contra de servidores públicos</t>
  </si>
  <si>
    <t>Aplicación de auditorías por parte de autoridades competentes internas y externas</t>
  </si>
  <si>
    <t>Esquemas de investigación de servidores públicos</t>
  </si>
  <si>
    <t>Esquemas de sanción de servidores públicos</t>
  </si>
  <si>
    <t>Mecanismos de supervisión para el cumplimiento de las sanciones impuestas</t>
  </si>
  <si>
    <t>Registro y seguimiento de evolución patrimonial de servidores públicos</t>
  </si>
  <si>
    <t>Análisis y propuesta de mejoras para los procesos de trabajo y servicio de las áreas</t>
  </si>
  <si>
    <t>Mecanismos de contraloría social</t>
  </si>
  <si>
    <t>Otros elementos o mecanismos</t>
  </si>
  <si>
    <t>5.-</t>
  </si>
  <si>
    <t>No aplica</t>
  </si>
  <si>
    <t>Protección de identidad de los denunciantes</t>
  </si>
  <si>
    <t>Protección de la integridad física de los denunciantes</t>
  </si>
  <si>
    <t>Protección de la integridad física de la familia de los denunciantes</t>
  </si>
  <si>
    <r>
      <t xml:space="preserve">Protección de la situación laboral de los denunciantes </t>
    </r>
    <r>
      <rPr>
        <i/>
        <sz val="8"/>
        <color theme="1"/>
        <rFont val="Arial"/>
        <family val="2"/>
      </rPr>
      <t>(especialmente en caso de que sean servidores públicos)</t>
    </r>
  </si>
  <si>
    <t>Protección de testigos</t>
  </si>
  <si>
    <t>Otros mecanismos y/o procedimientos</t>
  </si>
  <si>
    <t>6.-</t>
  </si>
  <si>
    <t>Para cada institución, en el apartado "Medios para la recepción de denuncias" seleccione con una "X" el o los códigos que correspondan.</t>
  </si>
  <si>
    <t xml:space="preserve">Para cada medio de recepción, en caso de que en el apartado "Medios para la recepción de denuncias" no haya anotado una "X", no puede registrar información en la columna correspondiente del apartado "Denuncias recibidas". </t>
  </si>
  <si>
    <r>
      <t xml:space="preserve">Medios para la recepción de denuncias
</t>
    </r>
    <r>
      <rPr>
        <i/>
        <sz val="8"/>
        <rFont val="Arial"/>
        <family val="2"/>
      </rPr>
      <t>(ver catálogo)</t>
    </r>
  </si>
  <si>
    <t>Catálogo de medios para la recepción de denuncias</t>
  </si>
  <si>
    <r>
      <t xml:space="preserve">Oficina especializada para la atención de denuncias </t>
    </r>
    <r>
      <rPr>
        <i/>
        <sz val="8"/>
        <color theme="1"/>
        <rFont val="Arial"/>
        <family val="2"/>
      </rPr>
      <t>(presencial)</t>
    </r>
  </si>
  <si>
    <t xml:space="preserve">Número telefónico </t>
  </si>
  <si>
    <t>Aplicación informática para la atención de denuncias</t>
  </si>
  <si>
    <t>Escrito mediante oficio</t>
  </si>
  <si>
    <r>
      <t xml:space="preserve">Sitio web </t>
    </r>
    <r>
      <rPr>
        <i/>
        <sz val="8"/>
        <color theme="1"/>
        <rFont val="Arial"/>
        <family val="2"/>
      </rPr>
      <t>(página electrónica vía internet)</t>
    </r>
  </si>
  <si>
    <t>Otro medio</t>
  </si>
  <si>
    <t>7.-</t>
  </si>
  <si>
    <t>Denuncias recibidas, según estatus</t>
  </si>
  <si>
    <t>Procedentes</t>
  </si>
  <si>
    <t>No procedentes</t>
  </si>
  <si>
    <r>
      <t xml:space="preserve">Otro estatus:
</t>
    </r>
    <r>
      <rPr>
        <i/>
        <sz val="8"/>
        <color theme="1"/>
        <rFont val="Arial"/>
        <family val="2"/>
      </rPr>
      <t>(especifique)</t>
    </r>
  </si>
  <si>
    <t>8.-</t>
  </si>
  <si>
    <t>De acuerdo con el total de denuncias recibidas que reportó como respuesta en la pregunta 6, anote, por cada una de las instituciones de la Administración Pública de su entidad federativa, la cantidad de las mismas especificando el tipo de denunciante.</t>
  </si>
  <si>
    <t>En caso de que registre algún valor numérico o "NS" en la columna "Otro tipo de denunciante", debe anotar el nombre de dicho(s) tipo(s) de denunciante(s) en el recuadro destinado para tal efecto que se encuentra al final de la tabla de respuesta. En caso de que la opción contenida en dicha columna no le aplique, anote "NA" (No aplica) en las celdas correspondientes.</t>
  </si>
  <si>
    <t>Denuncias recibidas, según tipo de denunciante</t>
  </si>
  <si>
    <t>Personas morales</t>
  </si>
  <si>
    <t>Servidores públicos</t>
  </si>
  <si>
    <t>Autoridades competentes</t>
  </si>
  <si>
    <t>Anónimo</t>
  </si>
  <si>
    <r>
      <t xml:space="preserve">Otro tipo de denunciante:
</t>
    </r>
    <r>
      <rPr>
        <i/>
        <sz val="8"/>
        <color theme="1"/>
        <rFont val="Arial"/>
        <family val="2"/>
      </rPr>
      <t>(especifique)</t>
    </r>
  </si>
  <si>
    <t>9.-</t>
  </si>
  <si>
    <t>Para cada institución, en caso de que no haya seleccionado la columna "Aplicación de auditorías por parte de autoridades competentes internas y externas" de la pregunta 4, anote una "X" en la columna "No aplica" y deje el resto de la fila en blanco.</t>
  </si>
  <si>
    <t>Para cada institución, en caso de que determinada autoridad de control, vigilancia y/o fiscalización no le haya aplicado alguna auditoría, o no cuente con información para determinarlo, indíquelo en la columna correspondiente conforme al catálogo respectivo y deje en blanco el resto de las columnas correspondientes a dicha autoridad.</t>
  </si>
  <si>
    <t>Para cada institución, en caso de que para determinada autoridad de control, vigilancia y/o fiscalización seleccione el código "1" en la columna "¿Aplicó alguna auditoría?", debe anotar la cantidad de auditorías aplicadas, así como la cantidad de unidades administrativas que presentaron observaciones y/o anomalías, aun cuando dicha cantidad de unidades administrativas sea cero.</t>
  </si>
  <si>
    <t>(1 de 2)</t>
  </si>
  <si>
    <t xml:space="preserve">Autoridades de control, vigilancia y/o fiscalización </t>
  </si>
  <si>
    <t>Órgano interno de control de la institución</t>
  </si>
  <si>
    <t>Secretaría de la Función Pública u homóloga de su entidad federativa</t>
  </si>
  <si>
    <t>Otra autoridad competente del gobierno de su entidad federativa</t>
  </si>
  <si>
    <t>Auditorías aplicadas</t>
  </si>
  <si>
    <t>Unidades administrativas que presentaron observaciones y/o anomalías</t>
  </si>
  <si>
    <t>(2 de 2)</t>
  </si>
  <si>
    <t>Secretaría de la Función Pública</t>
  </si>
  <si>
    <t>Auditoría Superior de la Federación</t>
  </si>
  <si>
    <t xml:space="preserve">Otra autoridad competente del Gobierno Federal </t>
  </si>
  <si>
    <t>Otra autoridad</t>
  </si>
  <si>
    <t>10.-</t>
  </si>
  <si>
    <t>Para cada institución, la cantidad registrada en la columna "Por denuncia" debe ser igual o menor a la cantidad reportada como respuesta en la columna "Procedentes" de la pregunta 7. En caso de que esta instrucción no le aplique, justifíquelo en el recuadro que se encuentra al final de la tabla de respuesta.</t>
  </si>
  <si>
    <t>De oficio</t>
  </si>
  <si>
    <t>Por denuncia</t>
  </si>
  <si>
    <t>Derivado de las auditorías practicadas por las autoridades de control interno</t>
  </si>
  <si>
    <t>Derivado de las auditorías practicadas por las autoridades de fiscalización</t>
  </si>
  <si>
    <r>
      <t xml:space="preserve">Otro tipo de origen
</t>
    </r>
    <r>
      <rPr>
        <i/>
        <sz val="8"/>
        <color theme="1"/>
        <rFont val="Arial"/>
        <family val="2"/>
      </rPr>
      <t>(especifique)</t>
    </r>
  </si>
  <si>
    <t>Entidad de fiscalización superior u homóloga de su entidad federativa</t>
  </si>
  <si>
    <r>
      <rPr>
        <sz val="9"/>
        <color theme="1"/>
        <rFont val="Arial"/>
        <family val="2"/>
      </rPr>
      <t>Otro tipo de origen:</t>
    </r>
    <r>
      <rPr>
        <sz val="8"/>
        <color theme="1"/>
        <rFont val="Arial"/>
        <family val="2"/>
      </rPr>
      <t xml:space="preserve"> </t>
    </r>
    <r>
      <rPr>
        <i/>
        <sz val="8"/>
        <color theme="1"/>
        <rFont val="Arial"/>
        <family val="2"/>
      </rPr>
      <t>(especifique)</t>
    </r>
  </si>
  <si>
    <t>11.-</t>
  </si>
  <si>
    <t>En caso de que registre algún valor numérico o "NS" en la columna "Otro tipo de conclusión", debe anotar el nombre de dicho(s) tipo(s) de conclusión(es) en el recuadro destinado para tal efecto que se encuentra al final de la tabla de respuesta. En caso de que la opción contenida en dicha columna no le aplique, anote "NA" (No aplica) en las celdas correspondientes.</t>
  </si>
  <si>
    <t>Acuerdos de conclusión y archivo del expediente</t>
  </si>
  <si>
    <t>Informes de presunta responsabilidad administrativa</t>
  </si>
  <si>
    <r>
      <t xml:space="preserve">Otro tipo de conclusión
</t>
    </r>
    <r>
      <rPr>
        <i/>
        <sz val="8"/>
        <color theme="1"/>
        <rFont val="Arial"/>
        <family val="2"/>
      </rPr>
      <t>(especifique)</t>
    </r>
  </si>
  <si>
    <r>
      <rPr>
        <sz val="9"/>
        <color theme="1"/>
        <rFont val="Arial"/>
        <family val="2"/>
      </rPr>
      <t>Otro tipo de conclusión:</t>
    </r>
    <r>
      <rPr>
        <sz val="8"/>
        <color theme="1"/>
        <rFont val="Arial"/>
        <family val="2"/>
      </rPr>
      <t xml:space="preserve"> </t>
    </r>
    <r>
      <rPr>
        <i/>
        <sz val="8"/>
        <color theme="1"/>
        <rFont val="Arial"/>
        <family val="2"/>
      </rPr>
      <t>(especifique)</t>
    </r>
  </si>
  <si>
    <t>12.-</t>
  </si>
  <si>
    <t>Para las columnas "Improcedencia" y "Sobreseimiento", la información que debe registrar es la relacionada con aquella atención que se haya realizado antes de iniciar el procedimiento de responsabilidad administrativa, toda vez que las improcedencias y sobreseimientos que se derivaron ya iniciado el mismo deben ser reportados en la pregunta 14.</t>
  </si>
  <si>
    <t>En caso de que registre algún valor numérico o "NS" en la columna "Otro tipo de atención", debe anotar el nombre de dicho(s) tipo(s) de atención en el recuadro destinado para tal efecto que se encuentra al final de la tabla de respuesta. En caso de que la opción contenida en dicha columna no le aplique, anote "NA" (No aplica) en las celdas correspondientes.</t>
  </si>
  <si>
    <t>Admisión</t>
  </si>
  <si>
    <t>No presentación</t>
  </si>
  <si>
    <t>Abstención</t>
  </si>
  <si>
    <t>Improcedencia</t>
  </si>
  <si>
    <t>Sobreseimiento</t>
  </si>
  <si>
    <r>
      <t xml:space="preserve">Otro tipo de atención
</t>
    </r>
    <r>
      <rPr>
        <i/>
        <sz val="8"/>
        <color theme="1"/>
        <rFont val="Arial"/>
        <family val="2"/>
      </rPr>
      <t>(especifique)</t>
    </r>
  </si>
  <si>
    <r>
      <rPr>
        <sz val="9"/>
        <color theme="1"/>
        <rFont val="Arial"/>
        <family val="2"/>
      </rPr>
      <t>Otro tipo de atención:</t>
    </r>
    <r>
      <rPr>
        <sz val="8"/>
        <color theme="1"/>
        <rFont val="Arial"/>
        <family val="2"/>
      </rPr>
      <t xml:space="preserve"> </t>
    </r>
    <r>
      <rPr>
        <i/>
        <sz val="8"/>
        <color theme="1"/>
        <rFont val="Arial"/>
        <family val="2"/>
      </rPr>
      <t>(especifique)</t>
    </r>
  </si>
  <si>
    <t>13.-</t>
  </si>
  <si>
    <t>Total de procedimientos de responsabilidad administrativa iniciados</t>
  </si>
  <si>
    <t>Servidores públicos sujetos a procedimientos de responsabilidad administrativa iniciados</t>
  </si>
  <si>
    <t>14.-</t>
  </si>
  <si>
    <t>Procedimientos de responsabilidad administrativa concluidos, según tipo de conclusión</t>
  </si>
  <si>
    <r>
      <t xml:space="preserve">Resolución de existencia de responsabilidad administrativa 
</t>
    </r>
    <r>
      <rPr>
        <i/>
        <sz val="8"/>
        <color theme="1"/>
        <rFont val="Arial"/>
        <family val="2"/>
      </rPr>
      <t>(faltas no graves)</t>
    </r>
  </si>
  <si>
    <r>
      <t xml:space="preserve">Resolución de no existencia de responsabilidad administrativa
</t>
    </r>
    <r>
      <rPr>
        <i/>
        <sz val="8"/>
        <color theme="1"/>
        <rFont val="Arial"/>
        <family val="2"/>
      </rPr>
      <t>(faltas no graves)</t>
    </r>
  </si>
  <si>
    <r>
      <t xml:space="preserve">Envío del expediente al Tribunal competente 
</t>
    </r>
    <r>
      <rPr>
        <i/>
        <sz val="8"/>
        <color theme="1"/>
        <rFont val="Arial"/>
        <family val="2"/>
      </rPr>
      <t>(faltas graves)</t>
    </r>
  </si>
  <si>
    <t>15.-</t>
  </si>
  <si>
    <t>Debe considerar a los servidores públicos adscritos a las instituciones de la Administración Pública de su entidad federativa sancionados por las autoridades resolutoras establecidas en la Ley General de Responsabilidades Administrativas, incluyendo, de ser el caso, a aquellos sancionados por el Tribunal competente (faltas graves).</t>
  </si>
  <si>
    <t>Servidores públicos sancionados, según tipo de falta administrativa asociada</t>
  </si>
  <si>
    <t>Por faltas administrativas no graves</t>
  </si>
  <si>
    <t>Por faltas administrativas graves</t>
  </si>
  <si>
    <t>Por faltas administrativas no graves y graves</t>
  </si>
  <si>
    <t>16.-</t>
  </si>
  <si>
    <t>Debe considerar las sanciones impuestas a los servidores públicos adscritos a las instituciones de la Administración Pública de su entidad federativa por parte de las autoridades resolutoras establecidas en la Ley General de Responsabilidades Administrativas, incluyendo, de ser el caso, aquellas impuestas por el Tribunal competente (faltas graves).</t>
  </si>
  <si>
    <t>Sanciones impuestas a los servidores públicos, según tipo</t>
  </si>
  <si>
    <t>Sanciones administrativas</t>
  </si>
  <si>
    <t>Sanciones económicas</t>
  </si>
  <si>
    <t>Amonestación pública</t>
  </si>
  <si>
    <t>Amonestación privada</t>
  </si>
  <si>
    <t xml:space="preserve">Suspensión del empleo, cargo o comisión </t>
  </si>
  <si>
    <t>Destitución</t>
  </si>
  <si>
    <t>Inhabilitación temporal</t>
  </si>
  <si>
    <t>17.-</t>
  </si>
  <si>
    <t>La suma de las cantidades registradas en la columna "Total" debe ser igual a la suma de las cantidades reportadas como respuesta en la columna "Total" de la pregunta anterior, así como corresponder a su desagregación por tipo de sanción. En caso de que esta instrucción no le aplique, justifíquelo en el recuadro que se encuentra al final de la tabla de respuesta.</t>
  </si>
  <si>
    <t xml:space="preserve">Tipo de sanción </t>
  </si>
  <si>
    <t>Sanciones impuestas a los servidores públicos, según estatus</t>
  </si>
  <si>
    <t xml:space="preserve">Total </t>
  </si>
  <si>
    <t xml:space="preserve">Sanciones firmes </t>
  </si>
  <si>
    <t>Sanciones sujetas a impugnación</t>
  </si>
  <si>
    <t>1. Sanciones administrativas</t>
  </si>
  <si>
    <t xml:space="preserve">Amonestación pública </t>
  </si>
  <si>
    <t xml:space="preserve">Inhabilitación temporal </t>
  </si>
  <si>
    <t xml:space="preserve">Sanciones económicas </t>
  </si>
  <si>
    <t>18.-</t>
  </si>
  <si>
    <t xml:space="preserve">La suma de las cantidades registradas en la columna "Servidores públicos sancionados" de cada tabla debe ser igual o menor a la suma de las cantidades reportadas como respuesta en la columna "Total" de la respectiva tabla. </t>
  </si>
  <si>
    <t>En caso de que registre algún valor numérico o "NS" para los numerales 5 y/o 16 de las tablas I y II, respectivamente, debe anotar el nombre de dicha(s) falta(s) en el recuadro destinado para tal efecto que se encuentra al final de cada una de las tablas de respuesta. En caso de que las opciones contenidas en los referidos numerales no le apliquen, anote "NA" (No aplica) en las celdas correspondientes.</t>
  </si>
  <si>
    <t>Faltas no graves</t>
  </si>
  <si>
    <t>Servidores públicos sancionados</t>
  </si>
  <si>
    <t xml:space="preserve"> Destitución</t>
  </si>
  <si>
    <t>Negligencia administrativa</t>
  </si>
  <si>
    <t>Violación a leyes y normatividad presupuestaria</t>
  </si>
  <si>
    <t xml:space="preserve">4. </t>
  </si>
  <si>
    <t>No colaborar en los procedimientos judiciales y administrativos en los que sean parte</t>
  </si>
  <si>
    <r>
      <t xml:space="preserve">Otras faltas no graves </t>
    </r>
    <r>
      <rPr>
        <i/>
        <sz val="8"/>
        <rFont val="Arial"/>
        <family val="2"/>
      </rPr>
      <t>(especifique)</t>
    </r>
  </si>
  <si>
    <r>
      <rPr>
        <sz val="9"/>
        <color theme="1"/>
        <rFont val="Arial"/>
        <family val="2"/>
      </rPr>
      <t>Otras faltas no graves:</t>
    </r>
    <r>
      <rPr>
        <i/>
        <sz val="8"/>
        <color theme="1"/>
        <rFont val="Arial"/>
        <family val="2"/>
      </rPr>
      <t xml:space="preserve">
(especifique)</t>
    </r>
  </si>
  <si>
    <t>Faltas graves</t>
  </si>
  <si>
    <t>Abuso de funciones</t>
  </si>
  <si>
    <t>Actuación bajo conflicto de interés</t>
  </si>
  <si>
    <t>Cohecho</t>
  </si>
  <si>
    <t>Contratación indebida</t>
  </si>
  <si>
    <t>Desacato</t>
  </si>
  <si>
    <t>Desvío de recursos públicos</t>
  </si>
  <si>
    <t>Encubrimiento</t>
  </si>
  <si>
    <t>Enriquecimiento oculto u ocultamiento de conflicto de interés</t>
  </si>
  <si>
    <t>Obstrucción de justicia</t>
  </si>
  <si>
    <t>Peculado</t>
  </si>
  <si>
    <t>Tráfico de influencias</t>
  </si>
  <si>
    <t>Utilización indebida de información</t>
  </si>
  <si>
    <t>Simulación del acto jurídico</t>
  </si>
  <si>
    <t>Nepotismo</t>
  </si>
  <si>
    <t>Violaciones a las disposiciones sobre fideicomisos establecidas en la Ley Federal de Austeridad Republicana</t>
  </si>
  <si>
    <r>
      <t xml:space="preserve">Otras faltas graves </t>
    </r>
    <r>
      <rPr>
        <i/>
        <sz val="8"/>
        <color theme="1"/>
        <rFont val="Arial"/>
        <family val="2"/>
      </rPr>
      <t>(especifique)</t>
    </r>
  </si>
  <si>
    <r>
      <rPr>
        <sz val="9"/>
        <color theme="1"/>
        <rFont val="Arial"/>
        <family val="2"/>
      </rPr>
      <t>Otras faltas graves:</t>
    </r>
    <r>
      <rPr>
        <i/>
        <sz val="8"/>
        <color theme="1"/>
        <rFont val="Arial"/>
        <family val="2"/>
      </rPr>
      <t xml:space="preserve">
(especifique)</t>
    </r>
  </si>
  <si>
    <t>19.-</t>
  </si>
  <si>
    <t>Para cada institución, en caso de que no se hayan presentado denuncias en contra de sus servidores públicos, o no cuente con información para determinarlo, indíquelo en la columna correspondiente conforme al catálogo respectivo y deje el resto de la fila en blanco.</t>
  </si>
  <si>
    <t>En caso de que registre algún valor numérico o "NS" en la columna "Otros presuntos delitos", debe anotar el nombre de dicho(s) presunto(s) delito(s) en el recuadro destinado para tal efecto que se encuentra al final de la tabla de respuesta. En caso de que la opción contenida en dicha columna no le aplique, anote "NA" (No aplica) en las celdas correspondientes.</t>
  </si>
  <si>
    <r>
      <t xml:space="preserve">¿Se presentaron denuncias derivado de algún presunto delito cometido por sus servidores públicos?
</t>
    </r>
    <r>
      <rPr>
        <i/>
        <sz val="8"/>
        <color theme="1"/>
        <rFont val="Arial"/>
        <family val="2"/>
      </rPr>
      <t>(1. Sí / 2. No / 9. No se sabe)</t>
    </r>
  </si>
  <si>
    <t>Servidores públicos denunciados, según tipo de presunto delito asociado</t>
  </si>
  <si>
    <t>Tipo de presunto delito asociado</t>
  </si>
  <si>
    <t>Abuso de autoridad</t>
  </si>
  <si>
    <t>Delitos cometidos contra la administración de justicia</t>
  </si>
  <si>
    <t>Ejercicio abusivo de funciones</t>
  </si>
  <si>
    <t>Ejercicio indebido del servicio público</t>
  </si>
  <si>
    <t>Enriquecimiento ilícito</t>
  </si>
  <si>
    <r>
      <t xml:space="preserve">Otros presuntos delitos </t>
    </r>
    <r>
      <rPr>
        <i/>
        <sz val="8"/>
        <color theme="1"/>
        <rFont val="Arial"/>
        <family val="2"/>
      </rPr>
      <t>(especifique)</t>
    </r>
  </si>
  <si>
    <r>
      <t xml:space="preserve">Otros presuntos delitos: 
</t>
    </r>
    <r>
      <rPr>
        <i/>
        <sz val="8"/>
        <color theme="1"/>
        <rFont val="Arial"/>
        <family val="2"/>
      </rPr>
      <t>(especifique)</t>
    </r>
  </si>
  <si>
    <r>
      <rPr>
        <b/>
        <i/>
        <sz val="8"/>
        <color theme="1"/>
        <rFont val="Arial"/>
        <family val="2"/>
      </rPr>
      <t xml:space="preserve">Declaración inicial: </t>
    </r>
    <r>
      <rPr>
        <i/>
        <sz val="8"/>
        <color theme="1"/>
        <rFont val="Arial"/>
        <family val="2"/>
      </rPr>
      <t xml:space="preserve">se refiere a aquella que se presenta dentro de los 60 días naturales siguientes a la toma de posesión del encargo, con motivo del ingreso al servicio público por primera vez o reingreso al servicio público después de 60 días naturales de la conclusión de su último encargo. </t>
    </r>
  </si>
  <si>
    <r>
      <rPr>
        <b/>
        <i/>
        <sz val="8"/>
        <color theme="1"/>
        <rFont val="Arial"/>
        <family val="2"/>
      </rPr>
      <t>Declaración de conclusión:</t>
    </r>
    <r>
      <rPr>
        <i/>
        <sz val="8"/>
        <color theme="1"/>
        <rFont val="Arial"/>
        <family val="2"/>
      </rPr>
      <t xml:space="preserve"> se refiere a aquella que se realiza dentro de los 60 días naturales siguientes a la conclusión del encargo.</t>
    </r>
  </si>
  <si>
    <t>20.-</t>
  </si>
  <si>
    <t xml:space="preserve">Plazo de la declaración </t>
  </si>
  <si>
    <t>Declaración inicial</t>
  </si>
  <si>
    <t>Declaración de modificación</t>
  </si>
  <si>
    <t>Declaración de conclusión</t>
  </si>
  <si>
    <t>21.-</t>
  </si>
  <si>
    <t>VII.1.4 Contraloría social</t>
  </si>
  <si>
    <r>
      <t xml:space="preserve">1.- </t>
    </r>
    <r>
      <rPr>
        <b/>
        <i/>
        <sz val="8"/>
        <color theme="1"/>
        <rFont val="Arial"/>
        <family val="2"/>
      </rPr>
      <t xml:space="preserve">Contraloría social: </t>
    </r>
    <r>
      <rPr>
        <i/>
        <sz val="8"/>
        <color theme="1"/>
        <rFont val="Arial"/>
        <family val="2"/>
      </rPr>
      <t xml:space="preserve">se refiere al conjunto de mecanismos orientados a la participación ciudadana en el control, vigilancia y evaluación de los programas y acciones gubernamentales que promueve una rendición de cuentas vertical y transversal. </t>
    </r>
  </si>
  <si>
    <t>22.-</t>
  </si>
  <si>
    <r>
      <t xml:space="preserve">Tipo de órganos constituidos
</t>
    </r>
    <r>
      <rPr>
        <i/>
        <sz val="8"/>
        <color theme="1"/>
        <rFont val="Arial"/>
        <family val="2"/>
      </rPr>
      <t>(ver catálogo)</t>
    </r>
  </si>
  <si>
    <r>
      <rPr>
        <sz val="9"/>
        <color theme="1"/>
        <rFont val="Arial"/>
        <family val="2"/>
      </rPr>
      <t>Otro tema:</t>
    </r>
    <r>
      <rPr>
        <sz val="8"/>
        <color theme="1"/>
        <rFont val="Arial"/>
        <family val="2"/>
      </rPr>
      <t xml:space="preserve"> </t>
    </r>
    <r>
      <rPr>
        <i/>
        <sz val="8"/>
        <color theme="1"/>
        <rFont val="Arial"/>
        <family val="2"/>
      </rPr>
      <t>(especifique)</t>
    </r>
  </si>
  <si>
    <t>Catálogo de tipo de órganos constituidos</t>
  </si>
  <si>
    <t>Presupuesto</t>
  </si>
  <si>
    <t>Comité de contraloría social</t>
  </si>
  <si>
    <t>Ciudadanos directamente beneficiados</t>
  </si>
  <si>
    <t>Combate a la corrupción</t>
  </si>
  <si>
    <t>Comités comunitarios</t>
  </si>
  <si>
    <t>Ciudadanos indirectamente beneficiados</t>
  </si>
  <si>
    <t>Atención y seguimiento a quejas y denuncias</t>
  </si>
  <si>
    <t>Grupo de trabajo especializado</t>
  </si>
  <si>
    <t>Académicos</t>
  </si>
  <si>
    <t>Calidad de los apoyos entregados</t>
  </si>
  <si>
    <t>Comités estudiantiles</t>
  </si>
  <si>
    <t>Operación del programa</t>
  </si>
  <si>
    <t>No se sabe</t>
  </si>
  <si>
    <t>Organizaciones no gubernamentales</t>
  </si>
  <si>
    <r>
      <t xml:space="preserve">Servicios públicos </t>
    </r>
    <r>
      <rPr>
        <i/>
        <sz val="8"/>
        <color theme="1"/>
        <rFont val="Arial"/>
        <family val="2"/>
      </rPr>
      <t>(obra, apoyo o servicio)</t>
    </r>
  </si>
  <si>
    <r>
      <t xml:space="preserve">Otro tema </t>
    </r>
    <r>
      <rPr>
        <i/>
        <sz val="8"/>
        <color theme="1"/>
        <rFont val="Arial"/>
        <family val="2"/>
      </rPr>
      <t>(especifique)</t>
    </r>
  </si>
  <si>
    <t>VII.2 Anticorrupción</t>
  </si>
  <si>
    <t>VII.2.1 Plan o programa anticorrupción</t>
  </si>
  <si>
    <r>
      <t xml:space="preserve">1.- </t>
    </r>
    <r>
      <rPr>
        <b/>
        <i/>
        <sz val="8"/>
        <color theme="1"/>
        <rFont val="Arial"/>
        <family val="2"/>
      </rPr>
      <t>Plan o programa anticorrupción:</t>
    </r>
    <r>
      <rPr>
        <i/>
        <sz val="8"/>
        <color theme="1"/>
        <rFont val="Arial"/>
        <family val="2"/>
      </rPr>
      <t xml:space="preserve"> se refiere al documento a través del cual determinada institución pública o conjunto de instituciones públicas establecen los objetivos y estrategias prioritarias que habrán de desarrollar para el combate a la corrupción en su gestión y desempeño interno. </t>
    </r>
  </si>
  <si>
    <t>23.-</t>
  </si>
  <si>
    <t xml:space="preserve">Seleccione con una "X" el o los códigos que correspondan. </t>
  </si>
  <si>
    <t>En caso de seleccionar el código "99" no puede seleccionar otro código.</t>
  </si>
  <si>
    <t>1. Selección y/o designación de servidores públicos</t>
  </si>
  <si>
    <t>2. Reclutamiento de personal en general</t>
  </si>
  <si>
    <t>3. Identificación de trámites, servicios y/o procesos propensos a conductas asociadas a la corrupción</t>
  </si>
  <si>
    <t>4. Análisis de riesgos y/o actos de corrupción</t>
  </si>
  <si>
    <t>5. Tratamiento y/o reducción de riesgos y/o actos de corrupción</t>
  </si>
  <si>
    <t>6. Evaluación de los resultados de la implementación del programa</t>
  </si>
  <si>
    <t>7. Creación de unidades o áreas especializadas en la investigación y/o atención de conductas asociadas a la corrupción</t>
  </si>
  <si>
    <t>8. Generación de disposiciones normativas para combatir la corrupción</t>
  </si>
  <si>
    <t>9. Obra pública</t>
  </si>
  <si>
    <t>10. Adquisiciones</t>
  </si>
  <si>
    <t>11. Arrendamientos</t>
  </si>
  <si>
    <t>12. Contratación de servicios</t>
  </si>
  <si>
    <t>13. Difusión y capacitación a servidores públicos con base en códigos de ética</t>
  </si>
  <si>
    <t>14. Mecanismos de denuncia ciudadanos</t>
  </si>
  <si>
    <t>15. Operativos de programas de usuario simulado o similares</t>
  </si>
  <si>
    <t>99. No se sabe</t>
  </si>
  <si>
    <t>VII.2.2 Capacitación del personal en materia anticorrupción</t>
  </si>
  <si>
    <t>Instrucciones generales para las preguntas del apartado:</t>
  </si>
  <si>
    <t>Temas</t>
  </si>
  <si>
    <t xml:space="preserve">1. </t>
  </si>
  <si>
    <t xml:space="preserve">2. </t>
  </si>
  <si>
    <t>Cultura de la legalidad</t>
  </si>
  <si>
    <t xml:space="preserve">3. </t>
  </si>
  <si>
    <t>Control interno</t>
  </si>
  <si>
    <t>Mecanismos de combate a la corrupción</t>
  </si>
  <si>
    <t>Auditoría interna</t>
  </si>
  <si>
    <t>Consecuencias de infringir leyes o normas anticorrupción</t>
  </si>
  <si>
    <t>Administración de riesgos</t>
  </si>
  <si>
    <t>Documentación y control de procedimientos</t>
  </si>
  <si>
    <t>Mejora continua en los procesos</t>
  </si>
  <si>
    <t>Rendición de cuentas</t>
  </si>
  <si>
    <t>Otro tema</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</si>
  <si>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2021.
</t>
    </r>
    <r>
      <rPr>
        <b/>
        <i/>
        <sz val="8"/>
        <color theme="1"/>
        <rFont val="Arial"/>
        <family val="2"/>
      </rPr>
      <t>Al cierre del año:</t>
    </r>
    <r>
      <rPr>
        <i/>
        <sz val="8"/>
        <color theme="1"/>
        <rFont val="Arial"/>
        <family val="2"/>
      </rPr>
      <t xml:space="preserve"> la información se refiere a lo existente al 31 de diciembre de 2021.
</t>
    </r>
    <r>
      <rPr>
        <b/>
        <i/>
        <sz val="8"/>
        <color theme="1"/>
        <rFont val="Arial"/>
        <family val="2"/>
      </rPr>
      <t xml:space="preserve">Actualmente: </t>
    </r>
    <r>
      <rPr>
        <i/>
        <sz val="8"/>
        <color theme="1"/>
        <rFont val="Arial"/>
        <family val="2"/>
      </rPr>
      <t>la información se refiere a lo existente al momento del llenado del cuestionario.</t>
    </r>
  </si>
  <si>
    <t>Indique, por cada una de las instituciones de la Administración Pública de su entidad federativa, si durante el año 2021 le fueron aplicadas auditorías de cualquier tipo por parte de alguna de las autoridades de control, vigilancia y/o fiscalización listadas. En caso afirmativo, anote, por cada una de dichas autoridades, la cantidad de auditorías aplicadas, así como la cantidad de unidades administrativas que presentaron observaciones y/o anomalías.</t>
  </si>
  <si>
    <t>Anote, por cada una de las instituciones de la Administración Pública de su entidad federativa, la cantidad de sanciones impuestas durante el año 2021 a los servidores públicos adscritos a la misma, según tipo.</t>
  </si>
  <si>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</si>
  <si>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</si>
  <si>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Lo anterior, como resultado de las numerosas e importantes reformas constitucionales realizadas en los últimos años, entre las que destacan aquellas en materia de seguridad pública y combate a la corrupción. En consecuencia, el Estado Mexicano ha venido transitando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incidió en la necesidad de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</si>
  <si>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con la finalidad de ampliar el alcance temático y analítico de cada tema, así como adecuar conceptual y metodológicamente sus contenidos a las necesidades de información vigentes en las reformas constitucionales y en la transformación institucional del país.</t>
  </si>
  <si>
    <t>Los servidores públicos que se establecen como informantes deberán validar y formalizar la entrega de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</si>
  <si>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r>
      <t xml:space="preserve">En este sentido, una vez completado el llenado de este instrumento, deberá enviarse en versión preliminar a la dirección electrónica de la Jefa o el Jefe de Departamento de Estadísticas de Gobierno (JDEG) de la Coordinación Estatal del INEGI: </t>
    </r>
    <r>
      <rPr>
        <b/>
        <sz val="9"/>
        <rFont val="Arial"/>
        <family val="2"/>
      </rPr>
      <t>xxxxxxxxx@inegi.org.mx</t>
    </r>
  </si>
  <si>
    <t>A efecto de llevar a cabo la revisión y validación del cuestionario, en la siguiente tabla se detallan los periodos en los que realizarán las actividades en cada entidad federativa:</t>
  </si>
  <si>
    <t>Integración de información por la institución. 
Entrega a la CE del INEGI para revisión.</t>
  </si>
  <si>
    <r>
      <t xml:space="preserve">La versión definitiva del cuestionario en su versión electrónica deberá ser la misma que se entregue en versión física, de conformidad con las instrucciones correspondientes. Dicha entrega deberá realizarse en la dirección electrónica siguiente: </t>
    </r>
    <r>
      <rPr>
        <b/>
        <sz val="9"/>
        <rFont val="Arial"/>
        <family val="2"/>
      </rPr>
      <t>xxxxxxxxx@inegi.org.mx</t>
    </r>
  </si>
  <si>
    <r>
      <t xml:space="preserve">En caso de </t>
    </r>
    <r>
      <rPr>
        <b/>
        <sz val="9"/>
        <rFont val="Arial"/>
        <family val="2"/>
      </rPr>
      <t>dudas o comentarios</t>
    </r>
    <r>
      <rPr>
        <sz val="9"/>
        <rFont val="Arial"/>
        <family val="2"/>
      </rPr>
      <t>, deberá hacerlos llegar al personal del Departamento de Estadísticas de Gobierno de la Coordinación Estatal del INEGI que haya sido designado para el seguimiento de este programa de información, quien tiene los siguientes datos de contacto:</t>
    </r>
  </si>
  <si>
    <t xml:space="preserve">Presencial </t>
  </si>
  <si>
    <t>En línea</t>
  </si>
  <si>
    <t>Síncrono</t>
  </si>
  <si>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los representantes de las principales instituciones y organizaciones que convergen en dicha materia.</t>
  </si>
  <si>
    <r>
      <t xml:space="preserve">Como resultado, se logró el acuerdo para generar información estadística en materia de gobierno con una visión integral, implementando así en 2010 el primer instrumento de captación en el ámbito estatal denominado </t>
    </r>
    <r>
      <rPr>
        <i/>
        <sz val="9"/>
        <color theme="1"/>
        <rFont val="Arial"/>
        <family val="2"/>
      </rPr>
      <t>Encuesta Nacional de Gobierno 2010 – Poder Ejecutivo Estatal (ENGPEE 10)</t>
    </r>
    <r>
      <rPr>
        <sz val="9"/>
        <color theme="1"/>
        <rFont val="Arial"/>
        <family val="2"/>
      </rPr>
      <t>, con lo cual se inició una serie histórica de información que permite diseñar, monitorear y evaluar las políticas públicas en esta materia.</t>
    </r>
  </si>
  <si>
    <t xml:space="preserve">La versión impresa, con las firmas correspondientes, deberá entregarse en la Coordinación Estatal del INEGI con los siguientes datos: 
</t>
  </si>
  <si>
    <r>
      <rPr>
        <b/>
        <sz val="9"/>
        <rFont val="Arial"/>
        <family val="2"/>
      </rPr>
      <t xml:space="preserve">Presencial: </t>
    </r>
    <r>
      <rPr>
        <sz val="9"/>
        <rFont val="Arial"/>
        <family val="2"/>
      </rPr>
      <t>se refiere a las acciones formativas impartidas presencialmente en un horario y lugar establecido.</t>
    </r>
  </si>
  <si>
    <r>
      <rPr>
        <b/>
        <sz val="9"/>
        <rFont val="Arial"/>
        <family val="2"/>
      </rPr>
      <t xml:space="preserve">En línea: </t>
    </r>
    <r>
      <rPr>
        <sz val="9"/>
        <rFont val="Arial"/>
        <family val="2"/>
      </rPr>
      <t xml:space="preserve">se refiere a las acciones formativas impartidas en línea donde los contenidos de capacitación están disponibles en horarios y periodos determinados, con la finalidad de que los participantes puedan consultarlos y/o utilizarlos de acuerdo con sus necesidades y disponibilidad de tiempo. </t>
    </r>
  </si>
  <si>
    <r>
      <rPr>
        <b/>
        <sz val="9"/>
        <rFont val="Arial"/>
        <family val="2"/>
      </rPr>
      <t xml:space="preserve">Síncrono: </t>
    </r>
    <r>
      <rPr>
        <sz val="9"/>
        <rFont val="Arial"/>
        <family val="2"/>
      </rPr>
      <t>se refiere a las acciones formativas impartidas en línea que hacen uso de herramientas de comunicación en tiempo real y bajo un horario establecido.</t>
    </r>
  </si>
  <si>
    <r>
      <rPr>
        <b/>
        <i/>
        <sz val="8"/>
        <color theme="1"/>
        <rFont val="Arial"/>
        <family val="2"/>
      </rPr>
      <t>Substanciación:</t>
    </r>
    <r>
      <rPr>
        <i/>
        <sz val="8"/>
        <color theme="1"/>
        <rFont val="Arial"/>
        <family val="2"/>
      </rPr>
      <t xml:space="preserve"> se refiere a la autoridad en el órgano interno de control u homólogo que, en el ámbito de su competencia, dirige y conduce el procedimiento de responsabilidad administrativa, desde la admisión del informe de presunta responsabilidad administrativa hasta la conclusión de la audiencia inicial.</t>
    </r>
  </si>
  <si>
    <t>Indique, por cada una de las instituciones de la Administración Pública de su entidad federativa, si al cierre del año 2021 contaba con algún órgano interno de control u homólogo. En caso afirmativo, anote la cantidad de servidores públicos adscritos al mismo al cierre del referido año, según su sexo.</t>
  </si>
  <si>
    <t>Para cada institución, en caso de que no haya contado con algún órgano interno de control u homólogo, se haya encontrado en proceso de integración, o no cuente con información para determinarlo, indíquelo en la columna correspondiente conforme al catálogo respectivo y deje el resto de la fila en blanco.</t>
  </si>
  <si>
    <t>Servidores públicos adscritos, según sexo</t>
  </si>
  <si>
    <t>Servidores públicos adscritos, según función desempeñada y sexo</t>
  </si>
  <si>
    <t>Presupuesto ejercido</t>
  </si>
  <si>
    <t>Registro sobre las declaraciones de intereses de los servidores públicos</t>
  </si>
  <si>
    <t>Mecanismos y/o procedimientos para la protección de servidores públicos y de ciudadanos que denuncien hechos de corrupción</t>
  </si>
  <si>
    <t>Buzones de denuncias / servicio postal</t>
  </si>
  <si>
    <r>
      <t xml:space="preserve">Correo electrónico </t>
    </r>
    <r>
      <rPr>
        <i/>
        <sz val="8"/>
        <color theme="1"/>
        <rFont val="Arial"/>
        <family val="2"/>
      </rPr>
      <t>(institucional)</t>
    </r>
  </si>
  <si>
    <t>De acuerdo con el total de denuncias recibidas que reportó como respuesta en la pregunta anterior, anote, por cada una de las instituciones de la Administración Pública de su entidad federativa, la cantidad de las mismas especificando su estatus al cierre del año 2021.</t>
  </si>
  <si>
    <t>Investigaciones concluidas, según tipo de conclusión</t>
  </si>
  <si>
    <t>Informes de presunta responsabilidad administrativa, según tipo de atención recibida</t>
  </si>
  <si>
    <r>
      <t xml:space="preserve">Otro tipo de sanción administrativa:
</t>
    </r>
    <r>
      <rPr>
        <i/>
        <sz val="8"/>
        <rFont val="Arial"/>
        <family val="2"/>
      </rPr>
      <t>(especifique)</t>
    </r>
  </si>
  <si>
    <t>Otro tipo de sanción administrativa</t>
  </si>
  <si>
    <r>
      <t xml:space="preserve">Otro tipo de sanción administrativa </t>
    </r>
    <r>
      <rPr>
        <i/>
        <sz val="8"/>
        <color theme="1"/>
        <rFont val="Arial"/>
        <family val="2"/>
      </rPr>
      <t>(especifique)</t>
    </r>
  </si>
  <si>
    <r>
      <t xml:space="preserve">1.- </t>
    </r>
    <r>
      <rPr>
        <b/>
        <i/>
        <sz val="8"/>
        <rFont val="Arial"/>
        <family val="2"/>
      </rPr>
      <t xml:space="preserve">Declaración de intereses: </t>
    </r>
    <r>
      <rPr>
        <i/>
        <sz val="8"/>
        <rFont val="Arial"/>
        <family val="2"/>
      </rPr>
      <t>se refiere al instrumento de transparencia que por ley deben presentar, en los medios que se proporcionen para tal fin y bajo protesta de decir verdad, los servidores públicos a efecto de identificar aquellas actividades o relaciones (personales, familiares o de negocios) que podrían interferir con el ejercicio de sus funciones y responsabilidades oficiales.</t>
    </r>
  </si>
  <si>
    <r>
      <rPr>
        <b/>
        <i/>
        <sz val="8"/>
        <color theme="1"/>
        <rFont val="Arial"/>
        <family val="2"/>
      </rPr>
      <t xml:space="preserve">Declaración de modificación: </t>
    </r>
    <r>
      <rPr>
        <i/>
        <sz val="8"/>
        <color theme="1"/>
        <rFont val="Arial"/>
        <family val="2"/>
      </rPr>
      <t>se refiere a aquella que se realiza durante el mes de mayo de cada año.</t>
    </r>
  </si>
  <si>
    <t xml:space="preserve">Total de servidores públicos obligados a presentar declaración de situación patrimonial </t>
  </si>
  <si>
    <t>Servidores públicos que incumplieron con la obligación de presentar declaración de situación patrimonial</t>
  </si>
  <si>
    <t>Para cada institución, la cantidad registrada en la columna "Total" del grupo "Servidores públicos que incumplieron con la obligación de presentar declaración de situación patrimonial" debe ser igual o menor a la suma de las cantidades reportadas en las columnas del apartado "Plazo de la declaración", toda vez que un servidor público pudo incumplir dos de los plazos de declaración listados.</t>
  </si>
  <si>
    <t>Para cada institución, la cantidad registrada en cada una de las columnas del apartado "Plazo de la declaración" debe ser igual o menor a la cantidad reportada en la columna "Total" del apartado "Servidores públicos que incumplieron con la obligación de presentar declaración de situación patrimonial".</t>
  </si>
  <si>
    <t>En caso de que el incumplimiento en la obligación de presentar las declaraciones de situación patrimonial se haya debido a la ausencia de formatos institucionales para la realización de dichas declaraciones, justifíquelo en el recuadro que se encuentra al final de la tabla de respuesta.</t>
  </si>
  <si>
    <t>Total de servidores públicos obligados a presentar declaración de intereses</t>
  </si>
  <si>
    <t>Total de servidores públicos que incumplieron con la obligación de presentar declaración de intereses</t>
  </si>
  <si>
    <t>En caso de que el incumplimiento en la obligación de presentar las declaraciones de intereses se haya debido a la ausencia de formatos institucionales para la realización de dichas declaraciones, justifíquelo en el recuadro que se encuentra al final de la tabla de respuesta.</t>
  </si>
  <si>
    <t>Ética pública</t>
  </si>
  <si>
    <t>Código de ética y/o código de conducta</t>
  </si>
  <si>
    <t>Declaración de intereses</t>
  </si>
  <si>
    <t>Disciplina financiera</t>
  </si>
  <si>
    <t>Armonización contable</t>
  </si>
  <si>
    <t>No se realizaron acciones formativas en la materia</t>
  </si>
  <si>
    <t>Acciones formativas en la materia impartidas</t>
  </si>
  <si>
    <t>Acciones formativas en la materia impartidas y concluidas</t>
  </si>
  <si>
    <t>Personal capacitado en la materia, según sexo</t>
  </si>
  <si>
    <t>Acciones formativas en la materia impartidas, según medio de presentación</t>
  </si>
  <si>
    <t>Acciones formativas en la materia impartidas y concluidas, según medio de presentación</t>
  </si>
  <si>
    <t>En caso de que al personal adscrito no se le hayan impartido acciones formativas en materia de prevención, detección, control, sanción, disuasión y combate a la corrupción, o no cuente con información para determinarlo, indíquelo en la columna correspondiente conforme al catálogo respectivo y deje el resto de la fila en blanco.</t>
  </si>
  <si>
    <t>En el apartado "Acciones formativas en la materia impartidas, según medio de presentación" debe considerar las acciones formativas en la materia impartidas del 1 de enero al 31 de diciembre de 2021 al personal adscrito, independientemente de que hayan concluido durante el referido año.</t>
  </si>
  <si>
    <t>En el apartado "Acciones formativas en la materia impartidas y concluidas, según medio de presentación" debe considerar las acciones formativas en la materia impartidas del 1 de enero al 31 de diciembre de 2021 al personal adscrito, y que además hayan concluido durante el referido año.</t>
  </si>
  <si>
    <t>Debe considerar al personal adscrito que haya concluido determinada acción formativa en la materia impartida y concluida entre el 1 de enero y el 31 de diciembre de 2021, independientemente de que, por cuestiones de temporalidad, cuente con el certificado, constancia, calificación aprobatoria o cualquier documento que lo acredite.</t>
  </si>
  <si>
    <t xml:space="preserve">En caso de que algún servidor público haya concluido más de una acción formativa en la materia impartida y concluida entre el 1 de enero y el 31 de diciembre de 2021, debe ser considerado una sola vez en el registro de esta pregunta. </t>
  </si>
  <si>
    <t>En caso de que no se haya realizado alguna acción formativa en determinado tema listado, anote una "X" en la columna "No se realizaron acciones formativas en la materia" y deje el resto de la fila en blanco.</t>
  </si>
  <si>
    <t xml:space="preserve">La suma de las cantidades registradas en la columna "Acciones formativas en la materia impartidas" debe ser igual o mayor a la cantidad reportada como respuesta en la columna "Total" del apartado "Acciones formativas en la materia impartidas, según medio de presentación" de la pregunta anterior. </t>
  </si>
  <si>
    <t xml:space="preserve">La suma de las cantidades registradas en la columna "Acciones formativas en la materia impartidas y concluidas" debe ser igual o mayor a la cantidad reportada como respuesta en la columna "Total" del apartado "Acciones formativas en la materia impartidas y concluidas, según medio de presentación" de la pregunta anterior. </t>
  </si>
  <si>
    <t>En caso de que un servidor público haya concluido más de una acción formativa en la materia impartida y concluida entre el 1 de enero y el 31 de diciembre de 2021, debe registrarlo tantas veces como sea necesario en el o los temas correspondientes.</t>
  </si>
  <si>
    <t>La suma de las cantidades registradas en la columna "Total" debe ser igual o mayor a la cantidad reportada como respuesta en la columna "Total" del apartado "Personal capacitado en la materia, según sexo" de la pregunta anterior, así como corresponder a su desagregación por sexo.</t>
  </si>
  <si>
    <t>(Titular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</si>
  <si>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</si>
  <si>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</si>
  <si>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Servidoras y servidores públicos que participaron en el llenado de la sección</t>
  </si>
  <si>
    <t>Se refiere a la unidad administrativa de determinada institución encargada de promover, evaluar y fortalecer el buen funcionamiento del control interno institucional, así como para aplicar las leyes en materia de responsabilidades administrativas de sus servidores públicos. Para efectos del presente censo, es de particular interés la información correspondiente a las siguientes áreas o funciones:</t>
  </si>
  <si>
    <r>
      <t xml:space="preserve">1.- </t>
    </r>
    <r>
      <rPr>
        <b/>
        <i/>
        <sz val="8"/>
        <color theme="1"/>
        <rFont val="Arial"/>
        <family val="2"/>
      </rPr>
      <t xml:space="preserve">Órgano interno de control u homólogo: </t>
    </r>
    <r>
      <rPr>
        <i/>
        <sz val="8"/>
        <color theme="1"/>
        <rFont val="Arial"/>
        <family val="2"/>
      </rPr>
      <t>se refiere a la unidad administrativa de determinada institución encargada de promover, evaluar y fortalecer el buen funcionamiento del control interno institucional, así como para aplicar las leyes en materia de responsabilidades administrativas de sus servidores públicos. Para efectos del presente censo, es de particular interés la información correspondiente a las siguientes áreas o funciones:</t>
    </r>
  </si>
  <si>
    <t>Sección VII. Control interno y anticorrupción</t>
  </si>
  <si>
    <t>II) Sanciones impuestas por faltas graves</t>
  </si>
  <si>
    <t>I) Sanciones impuestas por faltas no graves</t>
  </si>
  <si>
    <t>Investigación</t>
  </si>
  <si>
    <t>VII.1.3 Declaraciones patrimoniales y de intereses</t>
  </si>
  <si>
    <t>Sitio donde se encuentra disponible el plan o programa anticorrupción (URL)</t>
  </si>
  <si>
    <t>24.-</t>
  </si>
  <si>
    <t>25.-</t>
  </si>
  <si>
    <r>
      <t xml:space="preserve">Derivado de dicha división, a la fecha se encuentra publicado el </t>
    </r>
    <r>
      <rPr>
        <i/>
        <sz val="9"/>
        <color theme="1"/>
        <rFont val="Arial"/>
        <family val="2"/>
      </rPr>
      <t>Censo Nacional de Gobiernos Estatales (CNGE) 2021</t>
    </r>
    <r>
      <rPr>
        <sz val="9"/>
        <color theme="1"/>
        <rFont val="Arial"/>
        <family val="2"/>
      </rPr>
      <t>, cuyos resultados pueden ser consultados en la página de internet del Instituto: https://www.inegi.org.mx/programas/cnge/2021/</t>
    </r>
  </si>
  <si>
    <r>
      <t xml:space="preserve">De esta forma, se presenta el </t>
    </r>
    <r>
      <rPr>
        <i/>
        <sz val="9"/>
        <color theme="1"/>
        <rFont val="Arial"/>
        <family val="2"/>
      </rPr>
      <t>Censo Nacional de Gobiernos Estatales (CNGE) 2022</t>
    </r>
    <r>
      <rPr>
        <sz val="9"/>
        <color theme="1"/>
        <rFont val="Arial"/>
        <family val="2"/>
      </rPr>
      <t xml:space="preserve">, como el decimotercer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</si>
  <si>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t xml:space="preserve">Si la verificación y revisión central arroja observaciones o solicitud de aclaración de información, el cuestionario será devuelto a la Coordinación Estatal para la atención o justificación de estas situaciones.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gestión para la formalización de la información mediante la firma y sello del instrumento físico por parte del informante básico e informantes complementarios.</t>
    </r>
  </si>
  <si>
    <t>Se refiere al instrumento de transparencia que por ley deben presentar, en los medios que se proporcionen para tal fin y bajo protesta de decir verdad, los servidores públicos a efecto de identificar aquellas actividades o relaciones (personales, familiares o de negocios) que podrían interferir con el ejercicio de sus funciones y responsabilidades oficiales.</t>
  </si>
  <si>
    <t>Se refiere al instrumento de transparencia que por ley deben presentar, en los medios que se proporcionen para tal fin y bajo protesta de decir verdad, los servidores públicos respecto de la situación de su patrimonio (ingresos, bienes muebles e inmuebles, inversiones financieras y adeudos) o el patrimonio de su cónyuge y/o dependientes económicos. Dichas declaraciones tienen los siguientes plazos:</t>
  </si>
  <si>
    <r>
      <rPr>
        <b/>
        <sz val="9"/>
        <color theme="1"/>
        <rFont val="Arial"/>
        <family val="2"/>
      </rPr>
      <t xml:space="preserve">Declaración inicial: </t>
    </r>
    <r>
      <rPr>
        <sz val="9"/>
        <color theme="1"/>
        <rFont val="Arial"/>
        <family val="2"/>
      </rPr>
      <t xml:space="preserve">se refiere a aquella que se presenta dentro de los 60 días naturales siguientes a la toma de posesión del encargo, con motivo del ingreso al servicio público por primera vez o reingreso al servicio público después de 60 días naturales de la conclusión de su último encargo. </t>
    </r>
  </si>
  <si>
    <r>
      <rPr>
        <b/>
        <sz val="9"/>
        <color theme="1"/>
        <rFont val="Arial"/>
        <family val="2"/>
      </rPr>
      <t>Declaración de modificación:</t>
    </r>
    <r>
      <rPr>
        <sz val="9"/>
        <color theme="1"/>
        <rFont val="Arial"/>
        <family val="2"/>
      </rPr>
      <t xml:space="preserve"> se refiere a aquella que se realiza durante el mes de mayo de cada año.</t>
    </r>
  </si>
  <si>
    <t>Nombre(s):</t>
  </si>
  <si>
    <t>Nombre(s)</t>
  </si>
  <si>
    <t>Pregunta(s)</t>
  </si>
  <si>
    <t>26.-</t>
  </si>
  <si>
    <t>Preguntas 1 a 26</t>
  </si>
  <si>
    <r>
      <t xml:space="preserve">¿Aplicó alguna auditoría?
</t>
    </r>
    <r>
      <rPr>
        <i/>
        <sz val="8"/>
        <color theme="1"/>
        <rFont val="Arial"/>
        <family val="2"/>
      </rPr>
      <t>(1. Sí / 2. No / 8. No aplica / 9. No se sabe)</t>
    </r>
  </si>
  <si>
    <r>
      <t xml:space="preserve">¿Aplicó alguna auditoría?
</t>
    </r>
    <r>
      <rPr>
        <i/>
        <sz val="8"/>
        <color theme="1"/>
        <rFont val="Arial"/>
        <family val="2"/>
      </rPr>
      <t>(1. Sí / 2. No / 9. No se sabe)</t>
    </r>
  </si>
  <si>
    <t>Indique si durante el año 2021 se impartieron acciones formativas en materia de prevención, detección, control, sanción, disuasión y combate a la corrupción al personal adscrito a las instituciones de la Administración Pública de su entidad federativa. En caso afirmativo, anote la cantidad de acciones formativas en la materia impartidas, según medio de presentación, así como la cantidad de personal capacitado en la materia, según su sexo.</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</si>
  <si>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Una vez concluida, el cuestionario será devuelto al servidor público adscrito a la institución de la Administración Pública de la entidad federativa que lo haya entregado, a efecto de notificarle los resultados de la revisión y los ajustes o aclaraciones de información que, de ser procedentes, deberán atenderse. En caso de no presentar observaciones, será remitido a las Oficinas Centrales del INEGI para una verificación y revisión central.</t>
    </r>
  </si>
  <si>
    <t xml:space="preserve">Subsección  </t>
  </si>
  <si>
    <t>(Usar la siguiente nomenclatura: SS.1, SS.2,…SS.n, separando por comas cada sección)</t>
  </si>
  <si>
    <t>SS.1, SS.3</t>
  </si>
  <si>
    <t>4.- Salvo aquellas preguntas que no requieran información por institución de la Administración Pública de la entidad federativa, la lista de instituciones que se despliega corresponde a la que registró como respuesta en la pregunta 1 de la sección 1 del módulo 1 del presente censo.</t>
  </si>
  <si>
    <r>
      <t xml:space="preserve">¿Contaba con algún órgano interno de control u homólogo?
</t>
    </r>
    <r>
      <rPr>
        <i/>
        <sz val="8"/>
        <color theme="1"/>
        <rFont val="Arial"/>
        <family val="2"/>
      </rPr>
      <t>(1. Sí / 2. En proceso de integración / 3. No / 4. Sectorizado / 9. No se sabe)</t>
    </r>
  </si>
  <si>
    <t>Para cada institución, en caso de que el órgano interno de control u homólogo corresponda al de la institución a la que se encuentra sectorizada, indíquelo en la columna correspondiente conforme al catálogo respectivo y deje en blanco las columnas correspondientes al apartado "Servidores públicos adscritos, según sexo".</t>
  </si>
  <si>
    <t>1.- Para cada institución, en caso de que seleccione el código "2", "3", "4" o "9" en la columna "¿Contaba con algún órgano interno de control u homólogo?" de la pregunta 1, no puede registrar información en las preguntas 2 y 3.</t>
  </si>
  <si>
    <t>Anote, por cada una de las instituciones de la Administración Pública de su entidad federativa, el presupuesto ejercido durante el año 2021 por su órgano interno de control u homólogo.</t>
  </si>
  <si>
    <t>Personas
físicas</t>
  </si>
  <si>
    <r>
      <t xml:space="preserve">Otro tipo de denunciante
</t>
    </r>
    <r>
      <rPr>
        <i/>
        <sz val="8"/>
        <rFont val="Arial"/>
        <family val="2"/>
      </rPr>
      <t>(especifique)</t>
    </r>
  </si>
  <si>
    <r>
      <t xml:space="preserve">Pendientes         
</t>
    </r>
    <r>
      <rPr>
        <i/>
        <sz val="8"/>
        <rFont val="Arial"/>
        <family val="2"/>
      </rPr>
      <t>(de atención)</t>
    </r>
  </si>
  <si>
    <r>
      <t>Otro estatus</t>
    </r>
    <r>
      <rPr>
        <i/>
        <sz val="8"/>
        <rFont val="Arial"/>
        <family val="2"/>
      </rPr>
      <t xml:space="preserve">
(especifique)</t>
    </r>
  </si>
  <si>
    <t>Indique, por cada una de las instituciones de la Administración Pública de su entidad federativa, si durante el año 2021 contó con mecanismos y/o elementos para el ejercicio de la función de control interno. En caso afirmativo, señale los mecanismos y/o elementos con los que contó.</t>
  </si>
  <si>
    <t>En caso de que determinada institución no haya contado con mecanismos y/o elementos para el ejercicio de la función de control interno, o no cuente con información para determinarlo, indíquelo en la columna correspondiente conforme al catálogo respectivo y deje el resto de la fila en blanco.</t>
  </si>
  <si>
    <r>
      <t xml:space="preserve">¿Contó con mecanismos y/o elementos para el ejercicio de la función de control interno?
</t>
    </r>
    <r>
      <rPr>
        <i/>
        <sz val="8"/>
        <rFont val="Arial"/>
        <family val="2"/>
      </rPr>
      <t>(1. Sí / 2. No / 9. No se sabe)</t>
    </r>
  </si>
  <si>
    <t>Indique, por cada una de las instituciones de la Administración Pública de su entidad federativa, si durante el año 2021 contó con mecanismos y/o procedimientos para la protección de servidores públicos y de ciudadanos que denuncien hechos de corrupción. En caso afirmativo, señale los mecanismos y/o procedimientos con los que contó.</t>
  </si>
  <si>
    <t>En caso de que determinada institución no haya contado con mecanismos y/o procedimientos para la protección de servidores públicos y de ciudadanos que denuncien hechos de corrupción, o no cuente con información para determinarlo, indíquelo en la columna correspondiente conforme al catálogo respectivo y deje el resto de la fila en blanco.</t>
  </si>
  <si>
    <r>
      <t xml:space="preserve">¿Contó con mecanismos y/o procedimientos para la protección de servidores públicos y de ciudadanos que denuncien hechos de corrupción?
</t>
    </r>
    <r>
      <rPr>
        <i/>
        <sz val="8"/>
        <color theme="1"/>
        <rFont val="Arial"/>
        <family val="2"/>
      </rPr>
      <t>(1. Sí / 2. No / 9. No se sabe)</t>
    </r>
  </si>
  <si>
    <t>Señale, por cada una de las instituciones de la Administración Pública de su entidad federativa, los medios con los que contó durante el año 2021 para la recepción de denuncias derivadas del incumplimiento de las obligaciones de sus servidores públicos. Por cada uno de estos medios, anote la cantidad de denuncias recibidas durante el referido año; utilizando para tal efecto el catálogo que se presenta en la parte inferior de la siguiente tabla.</t>
  </si>
  <si>
    <t xml:space="preserve">Para cada institución, en el apartado "Denuncias recibidas" anote, según el código de cada uno de los medios para la recepción de denuncias seleccionados con anterioridad, la cantidad de denuncias recibidas. Por ejemplo: en caso de que haya recibido 100 denuncias a través del correo electrónico institucional, en la columna 6 del apartado "Denuncias recibidas" debe anotar la cantidad de 100. </t>
  </si>
  <si>
    <t>Para cada institución, en caso de que haya seleccionado el código "2", "3" o "9" en la columna "¿Contaba con algún órgano interno de control u homólogo?" de la pregunta 1, seleccione el código "8" en la columna "¿Aplicó alguna auditoría?" del apartado "Órgano interno de control de la institución" y deje en blanco el resto de las columnas correspondientes a dicha autoridad. En caso de que esta instrucción no le aplique derivado de la temporalidad de las preguntas asociadas, justifíquelo en el recuadro que se encuentra al final de tabla de respuesta.</t>
  </si>
  <si>
    <t>Anote, por cada una de las instituciones de la Administración Pública de su entidad federativa, la cantidad de investigaciones iniciadas durante el año 2021 por la presunta responsabilidad de faltas administrativas cometidas por los servidores públicos adscritos a la misma, según origen de la investigación.</t>
  </si>
  <si>
    <t>Derivadas a otra autoridad</t>
  </si>
  <si>
    <t>1.- Para cada institución, caso de que no seleccione la columna "Mecanismos para la recepción de denuncias en contra de servidores públicos" de la pregunta 4, no puede registrar información en las preguntas 5, 6, 7 y 8.</t>
  </si>
  <si>
    <t>Para cada institución, la cantidad registrada en la columna "Total" debe ser igual a la suma de las cantidades reportadas como respuesta en las columnas del apartado "Denuncias recibidas" de la pregunta anterior. En caso de que esta instrucción no le aplique, justifíquelo en el recuadro que se encuentra al final de los recuadros de respuesta.</t>
  </si>
  <si>
    <t>En caso de que registre algún valor numérico o "NS" en la columna "Otro estatus", debe anotar el nombre de dicho(s) estatus en el recuadro destinado para tal efecto que se encuentra al final de la tabla de respuesta. En caso de que la opción contenida en dicha columna no le aplique, anote "NA" (No aplica) en las celdas correspondientes.</t>
  </si>
  <si>
    <t>Para cada institución, la cantidad registrada en la columna "Total" debe ser igual o mayor a la suma de las cantidades reportadas como respuesta en las columnas del apartado "Denuncias recibidas" de la pregunta 6, toda vez que una denuncia pudo haber sido impuesta por uno o más tipos de denunciantes.</t>
  </si>
  <si>
    <t xml:space="preserve"> Investigaciones iniciadas, según tipo de origen</t>
  </si>
  <si>
    <t>Entidad de fiscalización superior u homóloga de la entidad federativa</t>
  </si>
  <si>
    <t>Anote, por cada una de las instituciones de la Administración Pública de su entidad federativa, la cantidad de investigaciones concluidas durante el año 2021 por la presunta responsabilidad de faltas administrativas cometidas por los servidores públicos adscritos a la misma, según tipo de conclusión.</t>
  </si>
  <si>
    <t>En caso de que registre algún valor numérico o "NS" en la columna "Otro tipo de origen", debe anotar el nombre de dicho(s) tipo(s) de origen(es) en el recuadro destinado para tal efecto que se encuentra al final de la tabla de respuesta. En caso de que la opción contenida en dicha columna no le aplique, anote "NA" en las celdas correspondientes.</t>
  </si>
  <si>
    <t>Anote, por cada una de las instituciones de la Administración Pública de su entidad federativa, la cantidad de informes de presunta responsabilidad administrativa atendidos durante el año 2021 por las áreas substanciadoras de la misma, según tipo de atención recibida.</t>
  </si>
  <si>
    <t>Anote, por cada una de las instituciones de la Administración Pública de su entidad federativa, el total de procedimientos de responsabilidad administrativa iniciados durante el año 2021 por las áreas substanciadoras de la misma, así como la cantidad de servidores públicos sujetos a dichos procedimientos.</t>
  </si>
  <si>
    <t>Para cada institución, la cantidad registrada en la columna "Total de procedimientos de responsabilidad administrativa iniciados" debe ser igual a la cantidad reportada como respuesta en la columna "Admisión" de la pregunta anterior. En caso de que esta instrucción no le aplique, justifíquelo en el recuadro que se encuentra al final de la tabla de respuesta.</t>
  </si>
  <si>
    <t>Anote, por cada una de las instituciones de la Administración Pública de su entidad federativa, la cantidad de procedimientos de responsabilidad administrativa concluidos durante el año 2021 por las áreas substanciadoras de la misma, según tipo de conclusión.</t>
  </si>
  <si>
    <t>Para las columnas "Improcedencia" y "Sobreseimiento", la información que debe registrar es aquella que se haya derivado del inicio y substanciación del procedimiento de responsabilidad administrativa.</t>
  </si>
  <si>
    <t>Anote, por cada una de las instituciones de la Administración Pública de su entidad federativa, la cantidad de servidores públicos adscritos a la misma sancionados durante el año 2021 por su responsabilidad en la comisión de faltas administrativas, según tipo de falta administrativa asociada.</t>
  </si>
  <si>
    <t>Para cada institución, la cantidad registrada en la columna "Total" debe ser igual o mayor a la cantidad reportada como respuesta en la columna "Total" de la pregunta anterior, toda vez que a un servidor público se le pudo haber impuesto una o más sanciones.</t>
  </si>
  <si>
    <t>En caso de que registre algún valor numérico o "NS" en la columna "Otro tipo de sanción administrativa", debe anotar el nombre de dicho(s) tipo(s) de sanción(es) administrativa(s) en el recuadro destinado para tal efecto que se encuentra al final de la tabla de respuesta. En caso de que la opción contenida en dicha columna no le aplique, anote "NA" (No aplica) en las celdas correspondientes.</t>
  </si>
  <si>
    <t>De acuerdo con el total de sanciones impuestas que reportó como respuesta de la pregunta anterior, anote la cantidad de las mismas especificando su tipo y estatus.</t>
  </si>
  <si>
    <t>1.1</t>
  </si>
  <si>
    <t>1.2</t>
  </si>
  <si>
    <t>1.3</t>
  </si>
  <si>
    <t>1.4</t>
  </si>
  <si>
    <t>1.5</t>
  </si>
  <si>
    <t>1.6</t>
  </si>
  <si>
    <t>Para cada tipo de sanción, la suma de las cantidades registradas en ambas tablas debe ser igual o mayor a la suma de las cantidades reportadas como respuesta en la respectiva columna de la pregunta 16, toda vez que una misma sanción puede estar asociada a una o más faltas administrativas.</t>
  </si>
  <si>
    <t>La suma de las cantidades registradas en la columna "Servidores públicos sancionados" de ambas tablas debe ser igual o mayor a la suma de las cantidades reportadas como respuesta en la columna "Total" de la pregunta 15, así como corresponder a su desagregación por tipo de falta administrativa asociada (faltas no graves y faltas graves), toda vez que un servidor público pudo haber sido sancionado por la comisión de una o más faltas administrativas.</t>
  </si>
  <si>
    <t>Omisión en la presentación de la declaración de situación patrimonial y/o de intereses</t>
  </si>
  <si>
    <t>Indique, por cada una de las instituciones de la Administración Pública de su entidad federativa, si durante el año 2021 se presentaron denuncias ante el Ministerio Público en contra de sus servidores públicos adscritos, cuando, de las investigaciones realizadas por las autoridades competentes, se advirtiera la presunta comisión de algún delito por parte de estos en el ejercicio de sus funciones. En caso afirmativo, anote la cantidad de servidores públicos denunciados durante el referido año, según tipo de presunto delito asociado.</t>
  </si>
  <si>
    <t>Para cada institución, la cantidad registrada en la columna "Total" debe ser igual o menor a la suma de las cantidades reportadas en las columnas del apartado "Tipo de presunto delito asociado", toda vez que un servidor público pudo haber sido denunciado por la presunta comisión de uno o más delitos.</t>
  </si>
  <si>
    <t xml:space="preserve">Para cada institución, la cantidad registrada en cada una de las columnas del apartado "Tipo de presunto delito asociado" debe ser igual o menor a la cantidad reportada en la columna "Total". </t>
  </si>
  <si>
    <r>
      <t>1.-</t>
    </r>
    <r>
      <rPr>
        <b/>
        <i/>
        <sz val="8"/>
        <color theme="1"/>
        <rFont val="Arial"/>
        <family val="2"/>
      </rPr>
      <t xml:space="preserve"> </t>
    </r>
    <r>
      <rPr>
        <i/>
        <sz val="8"/>
        <color theme="1"/>
        <rFont val="Arial"/>
        <family val="2"/>
      </rPr>
      <t>De acuerdo con los artículos 3 y 32 de la Ley General de Responsabilidades Administrativas, están obligados a presentar las declaraciones de situación patrimonial y de intereses todas las personas que desempeñen un empleo, cargo o comisión en los entes públicos del ámbito federal y local, salvo que las constituciones locales precisen el carácter de servidores públicos de quienes desempeñen un empleo, cargo o comisión en las entidades federativas, los municipios y las demarcaciones territoriales de la Ciudad de México.</t>
    </r>
  </si>
  <si>
    <r>
      <t xml:space="preserve">2.- </t>
    </r>
    <r>
      <rPr>
        <b/>
        <i/>
        <sz val="8"/>
        <color theme="1"/>
        <rFont val="Arial"/>
        <family val="2"/>
      </rPr>
      <t>Declaración de situación patrimonial:</t>
    </r>
    <r>
      <rPr>
        <i/>
        <sz val="8"/>
        <color theme="1"/>
        <rFont val="Arial"/>
        <family val="2"/>
      </rPr>
      <t xml:space="preserve"> se refiere al instrumento de transparencia que por ley deben presentar, en los medios que se proporcionen para tal fin y bajo protesta de decir verdad, los servidores públicos respecto de la situación de su patrimonio (ingresos, bienes muebles e inmuebles, inversiones financieras y adeudos) o el patrimonio de su cónyuge y/o dependientes económicos. Dichas declaraciones tienen los siguientes plazos:</t>
    </r>
  </si>
  <si>
    <t>Para cada institución, la información registrada en la presente pregunta debe ser consistente con la reportada como respuesta en la columna "Registro y seguimiento de evolución patrimonial de servidores públicos" de la pregunta 4.</t>
  </si>
  <si>
    <t>Para cada institución, la cantidad registrada en la columna "Total" del grupo "Servidores públicos que incumplieron con la obligación de presentar declaración de situación patrimonial" debe ser igual o menor a la cantidad reportada en la columna "Total de servidores públicos obligados a presentar declaración de situación patrimonial".</t>
  </si>
  <si>
    <t>Anote, por cada una de las instituciones de la Administración Pública de su entidad federativa, el total de servidores públicos adscritos que durante el año 2021 estuvieron obligados a presentar declaración de situación patrimonial. Asimismo, anote la cantidad de estos que incumplieron durante el referido año con la obligación de presentar dicha declaración, según el plazo de la misma.</t>
  </si>
  <si>
    <t>Anote, por cada una de las instituciones de la Administración Pública de su entidad federativa, el total de servidores públicos adscritos que durante el año 2021 estuvieron obligados a presentar declaración de intereses, así como el total de estos que incumplieron durante el referido año con la obligación de presentar dicha declaración.</t>
  </si>
  <si>
    <t>Para cada institución, la información registrada en la presente pregunta debe ser consistente con la reportada como respuesta en la columna "Registro sobre las declaraciones de intereses de los servidores públicos" de la pregunta 4.</t>
  </si>
  <si>
    <t>Para cada institución, la cantidad registrada en la columna "Total de servidores públicos obligados a presentar declaración de intereses" debe ser igual a la cantidad reportada como respuesta en la columna "Total de servidores públicos obligados a presentar declaración de situación patrimonial" de la pregunta anterior. En caso de que esta instrucción no le aplique, justifíquelo en el recuadro que se encuentra al final de la tabla de respuesta.</t>
  </si>
  <si>
    <t>Para cada institución, la cantidad registrada en la columna "Total de servidores públicos que incumplieron con la obligación de presentar declaración de intereses" debe ser igual o menor a la cantidad reportada en la columna "Total de servidores públicos obligados a presentar declaración de intereses".</t>
  </si>
  <si>
    <t>En caso de que ninguna institución haya seleccionado la columna "Mecanismos de contraloría social" de la pregunta 4, no puede registrar información en el presente reactivo.</t>
  </si>
  <si>
    <r>
      <t xml:space="preserve">Otro tipo órgano </t>
    </r>
    <r>
      <rPr>
        <i/>
        <sz val="8"/>
        <color theme="1"/>
        <rFont val="Arial"/>
        <family val="2"/>
      </rPr>
      <t>(especifique)</t>
    </r>
  </si>
  <si>
    <t>Para cada espacio abierto para la contraloría social que registre, seleccione el código del tema atendido.</t>
  </si>
  <si>
    <t>Para cada espacio abierto para la contraloría social en determinado tema que registre, seleccione el código del órgano constituido para su operación. En caso de haber constituido más de un órgano para el mismo tema, use tantas filas como sea necesario.</t>
  </si>
  <si>
    <t>Para cada espacio abierto para la contraloría social en determinado tema y órgano constituido que registre, seleccione con una "X" el o los tipos de participantes que correspondan.</t>
  </si>
  <si>
    <t>Para cada espacio abierto para la contraloría social en determinado tema y órgano constituido que registre, en caso de que seleccione el código "9" en el apartado "Participantes en los órganos constituidos", no puede seleccionar otro código en dicho apartado.</t>
  </si>
  <si>
    <r>
      <t xml:space="preserve">Tipo de participantes
</t>
    </r>
    <r>
      <rPr>
        <i/>
        <sz val="8"/>
        <color theme="1"/>
        <rFont val="Arial"/>
        <family val="2"/>
      </rPr>
      <t>(ver catálogo)</t>
    </r>
  </si>
  <si>
    <t>Anote el nombre de cada uno de los espacios abiertos durante el año 2021 por las instituciones de la Administración Pública de su entidad federativa para la contraloría social. Por cada uno de estos, señale el tema atendido, así como el tipo de órgano constituido para su operación y el tipo participantes; utilizando para tal efecto los catálogos que se presentan en la parte inferior de la siguiente tabla.</t>
  </si>
  <si>
    <r>
      <t xml:space="preserve">Temas en los que se abrieron espacios para la contraloría social
</t>
    </r>
    <r>
      <rPr>
        <i/>
        <sz val="8"/>
        <color theme="1"/>
        <rFont val="Arial"/>
        <family val="2"/>
      </rPr>
      <t>(ver catálogo)</t>
    </r>
  </si>
  <si>
    <t>En caso de que seleccione el código "4" en la columna "Tipo de órganos constituidos", debe anotar el nombre de dicho(s) tipo(s) de órgano(s) en el recuadro destinado para tal efecto que se encuentra al final de la tabla de respuesta.</t>
  </si>
  <si>
    <t>En caso de que seleccione el código "7" en la columna "Temas en los que se abrieron espacios para la contraloría social", debe anotar el nombre de dicho(s) tema(s) en el recuadro destinado para tal efecto que se encuentra al final de la tabla de respuesta.</t>
  </si>
  <si>
    <t>En caso de que seleccione el código "6" en el apartado "Tipo de participantes", debe anotar el nombre de dicho(s) tipo(s) de participante(s) en el recuadro destinado para tal efecto que se encuentra al final de la tabla de respuesta.</t>
  </si>
  <si>
    <r>
      <rPr>
        <sz val="9"/>
        <color theme="1"/>
        <rFont val="Arial"/>
        <family val="2"/>
      </rPr>
      <t>Otro tipo de órgano:</t>
    </r>
    <r>
      <rPr>
        <sz val="8"/>
        <color theme="1"/>
        <rFont val="Arial"/>
        <family val="2"/>
      </rPr>
      <t xml:space="preserve"> </t>
    </r>
    <r>
      <rPr>
        <i/>
        <sz val="8"/>
        <color theme="1"/>
        <rFont val="Arial"/>
        <family val="2"/>
      </rPr>
      <t>(especifique)</t>
    </r>
  </si>
  <si>
    <r>
      <rPr>
        <sz val="9"/>
        <color theme="1"/>
        <rFont val="Arial"/>
        <family val="2"/>
      </rPr>
      <t>Otro tipo de participante:</t>
    </r>
    <r>
      <rPr>
        <sz val="8"/>
        <color theme="1"/>
        <rFont val="Arial"/>
        <family val="2"/>
      </rPr>
      <t xml:space="preserve"> </t>
    </r>
    <r>
      <rPr>
        <i/>
        <sz val="8"/>
        <color theme="1"/>
        <rFont val="Arial"/>
        <family val="2"/>
      </rPr>
      <t>(especifique)</t>
    </r>
  </si>
  <si>
    <t>Catálogo de temas en los que se abrieron espacios para la contraloría social</t>
  </si>
  <si>
    <t>Catálogo de tipo de participantes</t>
  </si>
  <si>
    <r>
      <t xml:space="preserve">Otro tipo de participante </t>
    </r>
    <r>
      <rPr>
        <i/>
        <sz val="8"/>
        <color theme="1"/>
        <rFont val="Arial"/>
        <family val="2"/>
      </rPr>
      <t>(especifique)</t>
    </r>
  </si>
  <si>
    <t xml:space="preserve">Indique si actualmente la Administración Pública de su entidad federativa cuenta con algún plan o programa anticorrupción. En caso afirmativo, especifique el lugar donde se encuentra disponible o, en su defecto, la no disponibilidad del mismo. </t>
  </si>
  <si>
    <t>En caso de que no cuente con algún plan o programa anticorrupción, se encuentre en proceso de integración, o no cuente con información para determinarlo, indíquelo en la columna correspondiente conforme al catálogo respectivo y deje el resto de la fila en blanco.</t>
  </si>
  <si>
    <r>
      <t xml:space="preserve">¿Cuenta con algún plan o programa anticorrupción?
</t>
    </r>
    <r>
      <rPr>
        <i/>
        <sz val="8"/>
        <color theme="1"/>
        <rFont val="Arial"/>
        <family val="2"/>
      </rPr>
      <t>(1. Sí / 2. En proceso de integración / 3. No / 9. No se sabe)</t>
    </r>
  </si>
  <si>
    <t>En caso de que cuente con algún plan o programa anticorrupción, pero este no se encuentre disponible en línea, en la columna "Sitio donde se encuentra disponible el plan o programa anticorrupción (URL)" anote "NA" (No aplica).</t>
  </si>
  <si>
    <t>Señale los temas considerados y/o atendidos en el plan o programa anticorrupción.</t>
  </si>
  <si>
    <t>En caso de haya seleccionado el código "2", "3" o "9" en la columna "¿Cuenta con algún plan o programa anticorrupción?" de la pregunta anterior, no puede contestar este reactivo.</t>
  </si>
  <si>
    <t>16. Declaración de situación patrimonial de los servidores públicos</t>
  </si>
  <si>
    <t>17. Declaración de intereses de los servidores públicos</t>
  </si>
  <si>
    <r>
      <t xml:space="preserve">18. Otro tema </t>
    </r>
    <r>
      <rPr>
        <i/>
        <sz val="8"/>
        <color theme="1"/>
        <rFont val="Arial"/>
        <family val="2"/>
      </rPr>
      <t xml:space="preserve">(especifique) </t>
    </r>
  </si>
  <si>
    <t>2.- Únicamente debe considerar aquellas acciones formativas que hayan realizado o consideren realizar alguna evaluación para su acreditación, por lo que no debe considerar aquellas de carácter informativo o de naturaleza similar.</t>
  </si>
  <si>
    <t>1.- La información solicitada en el presente apartado hace referencia a las acciones formativas en materia de prevención, detección, control, sanción, disuasión y combate a la corrupción impartidas al personal de las instituciones de la Administración Pública de la entidad federativa, independientemente de que estas acciones hayan sido impartidas por dicha institución u otras instituciones.</t>
  </si>
  <si>
    <r>
      <t xml:space="preserve">1.- </t>
    </r>
    <r>
      <rPr>
        <b/>
        <i/>
        <sz val="8"/>
        <color theme="1"/>
        <rFont val="Arial"/>
        <family val="2"/>
      </rPr>
      <t>Acciones formativas:</t>
    </r>
    <r>
      <rPr>
        <i/>
        <sz val="8"/>
        <color theme="1"/>
        <rFont val="Arial"/>
        <family val="2"/>
      </rPr>
      <t xml:space="preserve"> se refiere a las acciones orientadas, en este caso al personal de las instituciones de la Administración Pública Estatal, a la adquisición de conocimientos y competencias personales e interpersonales para el ejercicio de la función pública, mismas que conllevan algún tipo de evaluación para su acreditación. Dichas acciones pueden ser cursos, talleres, diplomados, maestrías, entre otros. Para efectos del presente censo, se consideran tres tipos de medios de presentación:</t>
    </r>
  </si>
  <si>
    <r>
      <rPr>
        <b/>
        <i/>
        <sz val="8"/>
        <rFont val="Arial"/>
        <family val="2"/>
      </rPr>
      <t xml:space="preserve">Presencial: </t>
    </r>
    <r>
      <rPr>
        <i/>
        <sz val="8"/>
        <rFont val="Arial"/>
        <family val="2"/>
      </rPr>
      <t>se refiere a las acciones formativas impartidas presencialmente en un horario y lugar establecido.</t>
    </r>
  </si>
  <si>
    <r>
      <rPr>
        <b/>
        <i/>
        <sz val="8"/>
        <rFont val="Arial"/>
        <family val="2"/>
      </rPr>
      <t xml:space="preserve">En línea: </t>
    </r>
    <r>
      <rPr>
        <i/>
        <sz val="8"/>
        <rFont val="Arial"/>
        <family val="2"/>
      </rPr>
      <t xml:space="preserve">se refiere a las acciones formativas impartidas en línea donde los contenidos de capacitación están disponibles en horarios y periodos determinados, con la finalidad de que los participantes puedan consultarlos y/o utilizarlos de acuerdo con sus necesidades y disponibilidad de tiempo. </t>
    </r>
  </si>
  <si>
    <r>
      <rPr>
        <b/>
        <i/>
        <sz val="8"/>
        <rFont val="Arial"/>
        <family val="2"/>
      </rPr>
      <t xml:space="preserve">Síncrono: </t>
    </r>
    <r>
      <rPr>
        <i/>
        <sz val="8"/>
        <rFont val="Arial"/>
        <family val="2"/>
      </rPr>
      <t>se refiere a las acciones formativas impartidas en línea que hacen uso de herramientas de comunicación en tiempo real y bajo un horario establecido.</t>
    </r>
  </si>
  <si>
    <t>Se refiere a las acciones orientadas, en este caso al personal de las instituciones de la Administración Pública Estatal, a la adquisición de conocimientos y competencias personales e interpersonales para el ejercicio de la función pública, mismas que conllevan algún tipo de evaluación para su acreditación. Dichas acciones pueden ser cursos, talleres, diplomados, maestrías, entre otros. Para efectos del presente censo, se consideran tres tipos de medios de presentación:</t>
  </si>
  <si>
    <r>
      <t xml:space="preserve">¿Se impartieron acciones formativas en materia de prevención, detección, control, sanción, disuasión y combate a la corrupción al personal adscrito a las instituciones de la Administración Pública de la entidad federativa?
</t>
    </r>
    <r>
      <rPr>
        <i/>
        <sz val="8"/>
        <rFont val="Arial"/>
        <family val="2"/>
      </rPr>
      <t>(1. Sí / 2. No / 9. No se sabe)</t>
    </r>
  </si>
  <si>
    <t xml:space="preserve">Anote la cantidad de acciones formativas en materia de prevención, detección, control, sanción, disuasión y combate a la corrupción, según tema, impartidas durante el año 2021 al personal adscrito a las instituciones de la Administración Pública de su entidad federativa, así como la cantidad de personal capacitado en la materia, según su sexo. </t>
  </si>
  <si>
    <t>En caso de que haya seleccionado el código "2" o "9" en la columna "¿Se impartieron acciones formativas en materia de prevención, detección, control, sanción, disuasión y combate a la corrupción al personal adscrito a las instituciones de la Administración Pública de la entidad federativa?" de la pregunta anterior, no puede registrar información en el presente reactivo.</t>
  </si>
  <si>
    <t>En la columna "Acciones formativas en la materia impartidas" debe considerar las acciones formativas en la materia impartidas del 1 de enero al 31 de diciembre de 2021 al personal adscrito, independientemente de que hayan concluido durante el referido año.</t>
  </si>
  <si>
    <t>En la columna "Acciones formativas en la materia impartidas y concluidas" debe considerar las acciones formativas en la materia impartidas del 1 de enero al 31 de diciembre de 2021 al personal adscrito, y que además hayan concluido durante el referido año.</t>
  </si>
  <si>
    <t xml:space="preserve">En caso de que una acción formativa en la materia haya contemplado más de un tema, debe registrarla tantas veces como sea necesario en el o los temas correspondientes. </t>
  </si>
  <si>
    <t>Anote la cantidad de sanciones impuestas durante el año 2021 a los servidores públicos adscritos a las instituciones de la Administración Pública de su entidad federativa, según tipo de sanción y tipo de falta no grave y/o falta grave asociada. Asimismo, anote la cantidad de servidores públicos sancionados durante el referido año por la comisión de dichas faltas.</t>
  </si>
  <si>
    <t>Nombre del espacio para la contraloría social</t>
  </si>
  <si>
    <t>Se refiere al 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</si>
  <si>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misma.</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</si>
  <si>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misma.</t>
  </si>
  <si>
    <t>Asimismo,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se ha vuelto necesario comenzar a generar información específica sobre las capacidades institucionales de los servicios médico forenses y periciales del país, así como del ejercicio de su función en cuanto a la identificación y disposición de cadáveres y/o restos humanos.</t>
  </si>
  <si>
    <t>Como resultado, esta edición del CNGE consolida la información generada en dichas materias en dos módulos específicos, los cuales retoman y profundizan los contenidos que hacían parte de las respectivas secciones correspondientes al módulo 1 en anteriores ediciones.</t>
  </si>
  <si>
    <r>
      <t xml:space="preserve">Por su parte, y considerando que durante 2022 no habrá levantamiento de información del Censo Nacional de Gobiernos Municipales y Demarcaciones Territoriales de la Ciudad de México (CNGMD), la presente edición del CNGE no considera el tema de justicia cívica, con lo cual se avanza en los procesos de levantamientos diferenciados que permitan un mejor aprovechamiento de la información estadística. No obstante, este se retomará en 2023 con la finalidad de generar información estandarizada y comparable con la emanada del CNGMD; de tal forma que se generen datos con una misma temporalidad que permitan conocer de mejor manera la implementación de los principios establecidos en el </t>
    </r>
    <r>
      <rPr>
        <i/>
        <sz val="9"/>
        <color theme="1"/>
        <rFont val="Arial"/>
        <family val="2"/>
      </rPr>
      <t>Modelo Homologado de Justicia Cívica, Buen Gobierno y Cultura de la Legalidad para los Municipios de México</t>
    </r>
    <r>
      <rPr>
        <sz val="9"/>
        <color theme="1"/>
        <rFont val="Arial"/>
        <family val="2"/>
      </rPr>
      <t>.</t>
    </r>
  </si>
  <si>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Medio ambiente
</t>
    </r>
    <r>
      <rPr>
        <b/>
        <sz val="9"/>
        <color theme="1"/>
        <rFont val="Arial"/>
        <family val="2"/>
      </rPr>
      <t xml:space="preserve">Módulo 3. </t>
    </r>
    <r>
      <rPr>
        <sz val="9"/>
        <color theme="1"/>
        <rFont val="Arial"/>
        <family val="2"/>
      </rPr>
      <t xml:space="preserve">Protección civil
</t>
    </r>
    <r>
      <rPr>
        <b/>
        <sz val="9"/>
        <color theme="1"/>
        <rFont val="Arial"/>
        <family val="2"/>
      </rPr>
      <t>Módulo 4.</t>
    </r>
    <r>
      <rPr>
        <sz val="9"/>
        <color theme="1"/>
        <rFont val="Arial"/>
        <family val="2"/>
      </rPr>
      <t xml:space="preserve"> Servicios periciales</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</si>
  <si>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</si>
  <si>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r>
      <t xml:space="preserve">Particularmente, en el </t>
    </r>
    <r>
      <rPr>
        <b/>
        <sz val="9"/>
        <rFont val="Arial"/>
        <family val="2"/>
      </rPr>
      <t xml:space="preserve">módulo 1 </t>
    </r>
    <r>
      <rPr>
        <sz val="9"/>
        <rFont val="Arial"/>
        <family val="2"/>
      </rPr>
      <t>se solicita, entre otra, información sobre la estructura organizacional de la Administración Pública de cada entidad federativa; la distribución de los recursos humanos, materiales y presupuestales con los que cuenta; la cantidad, tipos y características de acceso a los trámites y servicios prestados; así como los elementos y acciones institucionales que se llevan a cabo para la implementación y ejercicio de funciones específicas, como planeación, evaluación, actividades estadísticas y/o geográficas, planeación y gestión territorial, catastro, transparencia, control interno, combate a la corrupción, contrataciones públicas, defensoría de oficio, servicios postpenales, entre otros.</t>
    </r>
  </si>
  <si>
    <t>Subsección y preguntas en las que participó</t>
  </si>
  <si>
    <t xml:space="preserve">Sección I. Estructura organizacional y recursos
Sección II. Ejercicio de funciones específicas
Sección III. Trámites y servicios
Sección IV. Programas sociales 
Sección V. Catastro
Sección VI. Transparencia, acceso a la información pública y protección de datos personales
Sección VII. Control interno y anticorrupción
Sección VIII. Participación ciudadana
Sección IX. Defensoría pública o defensoría de oficio
Sección X. Contrataciones públicas
Sección XI. Servicios postpenales y servicios para adolescentes egresados y/o en tratamiento externo
Sección XII. Libertad condicionada
Sección XIII. Planeación y gestión territorial
Sección XIV. Registro público de la propiedad
Sección XV. Tránsito y vialidad                                                                                                                                                                                                                                                                                                                                                                      </t>
  </si>
  <si>
    <t>Denuncias recibidas</t>
  </si>
  <si>
    <r>
      <t xml:space="preserve">Es importante mencionar que durante el año 2021 tuvieron lugar una serie de reuniones con el personal del Centro Nacional de Prevención de Desastres (CENAPRED) y la Dirección General de Protección Civil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t>
    </r>
    <r>
      <rPr>
        <i/>
        <sz val="9"/>
        <color theme="1"/>
        <rFont val="Arial"/>
        <family val="2"/>
      </rPr>
      <t>Encuesta de Autoevaluación para las Unidades Estatales de Protección Civil</t>
    </r>
    <r>
      <rPr>
        <sz val="9"/>
        <color theme="1"/>
        <rFont val="Arial"/>
        <family val="2"/>
      </rPr>
      <t>, misma que fue implementada por dicha institución en ejercicios anteriores.</t>
    </r>
  </si>
  <si>
    <r>
      <t xml:space="preserve">Informantes:
</t>
    </r>
    <r>
      <rPr>
        <i/>
        <sz val="8"/>
        <color theme="1"/>
        <rFont val="Arial"/>
        <family val="2"/>
      </rPr>
      <t>(Responde: institución(es) de la Administración Pública de la entidad federativa encargada(s) o integradora(s) de la información sobre el control interno de las instituciones que integran a la Administración Pública Estatal, así como de los procedimientos de investigación, substanciación y sanción de faltas administrativas cometidas por los servidores públicos adscritos a estas. En su defecto, unidades administrativas de las instituciones de la Administración Pública de la entidad federativa encargadas o integradoras de la información correspondiente a dichas instituciones en los temas anteriormente referidos)</t>
    </r>
  </si>
  <si>
    <t>Para cada institución, la cantidad registrada en la columna "Total" debe ser igual o menor a la cantidad reportada como respuesta en la columna "Total" de la pregunta 8 de la sección 1 del módulo 1 del presente censo, así como corresponder a su desagregación por sexo.</t>
  </si>
  <si>
    <t>Para cada institución, la cantidad registrada debe ser igual o menor a la cantidad reportada como respuesta en la columna "Presupuesto ejercido" de la pregunta 22 de la sección 1 del módulo 1 del presente censo.</t>
  </si>
  <si>
    <t>3.- En caso de que para todas las instituciones de la Administración Pública de la entidad federativa haya seleccionado el código "2" o "9" en la columna "¿Se impartieron acciones formativas al personal adscrito a la institución?" de la pregunta 21 de la sección 1 del módulo 1 del presente censo, no puede seleccionar el código "1" en la columna "¿Se impartieron acciones formativas en materia de prevención, detección, control, sanción, disuasión y combate a la corrupción al personal adscrito a las instituciones de la Administración Pública de la entidad federativa?" de la pregunta 25.</t>
  </si>
  <si>
    <t>6.- La cantidad registrada en la columna "Total" del apartado "Personal capacitado en la materia, según sexo" de la pregunta 25 debe ser igual o menor a la suma de las cantidades reportadas como respuesta en la columna "Total" del apartado "Personal capacitado, según sexo" de la pregunta 21 de la sección 1 del módulo 1 del presente censo, así como corresponder a su desagregación por sexo.</t>
  </si>
  <si>
    <t xml:space="preserve">Únicamente debe considerar a los servidores públicos adscritos a las instituciones de la Administración Pública de su entidad federativa que hayan sido denunciados por las autoridades competentes establecidas en la Ley General de Responsabilidades Administrativas (incluyendo, de ser el caso, la Secretaría de la Función Pública y sus homólogas en las entidades federativas, así como la Auditoría Superior de la Federación y las entidades de fiscalización superior u homólogas de las entidades federativas), derivado de la aplicación de la normatividad relacionada con la responsabilidad en el ejercicio de sus funciones como servidores públicos. </t>
  </si>
  <si>
    <t>Implementación del Sistema Estatal Anticorrupción</t>
  </si>
  <si>
    <t>La categoría "Sectorizado" hace referencia a un contexto en el cual determinada institución no cuenta con un órgano interno de control u homólogo propio, sino que es el órgano interno de control u homólogo de la institución a la que se encuentra sectorizada quien realiza las funciones correspondientes en la institución de referencia.</t>
  </si>
  <si>
    <r>
      <t xml:space="preserve">Para ello, este módulo contiene </t>
    </r>
    <r>
      <rPr>
        <b/>
        <sz val="9"/>
        <color theme="1"/>
        <rFont val="Arial"/>
        <family val="2"/>
      </rPr>
      <t>430 preguntas</t>
    </r>
    <r>
      <rPr>
        <sz val="9"/>
        <color theme="1"/>
        <rFont val="Arial"/>
        <family val="2"/>
      </rPr>
      <t xml:space="preserve"> agrupadas en las siguientes secciones:</t>
    </r>
  </si>
  <si>
    <t>Nombre</t>
  </si>
  <si>
    <r>
      <t xml:space="preserve">ID institución
</t>
    </r>
    <r>
      <rPr>
        <i/>
        <sz val="8"/>
        <color theme="1"/>
        <rFont val="Arial"/>
        <family val="2"/>
      </rPr>
      <t>(para uso exclusivo del personal del INEGI)</t>
    </r>
  </si>
  <si>
    <t>Institución</t>
  </si>
  <si>
    <t>Para cada institución, en caso de que seleccione el código "4" en la columna "¿Contaba con algún órgano interno de control u homólogo?", en el apartado "Institución" debe anotar el nombre de la institución a la cual se encuentra sectorizada, de acuerdo con la información reportada en la pregunta 1 de la sección 1 del módulo 1 del presente censo. Por ende, es el órgano interno de control de esta última quien realiza las funciones correspondientes en su institución.</t>
  </si>
  <si>
    <t>4.- La cantidad registrada en la columna "Total" del apartado "Acciones formativas en la materia impartidas, según medio de presentación" de la pregunta 25 debe ser igual o menor a la suma de las cantidades reportadas como respuesta en la columna "Total" del apartado "Acciones formativas impartidas, según medio de presentación" de la pregunta 21 de la sección 1 del módulo 1 del presente censo, así como corresponder a su desagregación por medio de presentación.</t>
  </si>
  <si>
    <t>5.- La cantidad registrada en la columna "Total" del apartado "Acciones formativas en la materia impartidas y concluidas, según medio de presentación" de la pregunta 25 debe ser igual o menor a la suma de las cantidades reportadas como respuesta en la columna "Total" del apartado "Acciones formativas impartidas y concluidas, según medio de presentación" de la pregunta 21 de la sección 1 del módulo 1 del presente censo, así como corresponder a su desagregación por medio de presentación.</t>
  </si>
  <si>
    <t>Entidad</t>
  </si>
  <si>
    <t>Clave</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</si>
  <si>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</si>
  <si>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</si>
  <si>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</si>
  <si>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</si>
  <si>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</si>
  <si>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</si>
  <si>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</si>
  <si>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</si>
  <si>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</si>
  <si>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</si>
  <si>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</si>
  <si>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</si>
  <si>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</si>
  <si>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</si>
  <si>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</si>
  <si>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</si>
  <si>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</si>
  <si>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</si>
  <si>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</si>
  <si>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</si>
  <si>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</si>
  <si>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</si>
  <si>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</si>
  <si>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</si>
  <si>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</si>
  <si>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</si>
  <si>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</si>
  <si>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</si>
  <si>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</si>
  <si>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</si>
  <si>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</si>
  <si>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</si>
  <si>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</si>
  <si>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</si>
  <si>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</si>
  <si>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</si>
  <si>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</si>
  <si>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</si>
  <si>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</si>
  <si>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</si>
  <si>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</si>
  <si>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</si>
  <si>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</si>
  <si>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</si>
  <si>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</si>
  <si>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</si>
  <si>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</si>
  <si>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</si>
  <si>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</si>
  <si>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</si>
  <si>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</si>
  <si>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</si>
  <si>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</si>
  <si>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</si>
  <si>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</si>
  <si>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</si>
  <si>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</si>
  <si>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</si>
  <si>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</si>
  <si>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</si>
  <si>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</si>
  <si>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</si>
  <si>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</si>
  <si>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</si>
  <si>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 "</t>
  </si>
  <si>
    <t>Max</t>
  </si>
  <si>
    <t>NS</t>
  </si>
  <si>
    <t>Suma</t>
  </si>
  <si>
    <t>Comp</t>
  </si>
  <si>
    <t>Investigacion</t>
  </si>
  <si>
    <t>Substanciacion</t>
  </si>
  <si>
    <t>Resolucion o sancion</t>
  </si>
  <si>
    <t>Acciones impartidas</t>
  </si>
  <si>
    <t>Acciones impartidas y concluidas</t>
  </si>
  <si>
    <t>Personal capacitado</t>
  </si>
  <si>
    <t>Catalogos</t>
  </si>
  <si>
    <t>Si</t>
  </si>
  <si>
    <t>En proceso de integracion</t>
  </si>
  <si>
    <t>No</t>
  </si>
  <si>
    <t>Sectorizado</t>
  </si>
  <si>
    <t>Catalogo</t>
  </si>
  <si>
    <t xml:space="preserve">Temas </t>
  </si>
  <si>
    <t>Tipos de organos</t>
  </si>
  <si>
    <t>Selección</t>
  </si>
  <si>
    <t>X</t>
  </si>
  <si>
    <t>Blanco</t>
  </si>
  <si>
    <t>Codigo 2,3,9</t>
  </si>
  <si>
    <t>Blancos</t>
  </si>
  <si>
    <t>max</t>
  </si>
  <si>
    <t>min</t>
  </si>
  <si>
    <t>Codigo P1</t>
  </si>
  <si>
    <t>Codigo 2,3,4 o 9</t>
  </si>
  <si>
    <t>P2 vs P1</t>
  </si>
  <si>
    <t>total</t>
  </si>
  <si>
    <t>hombre</t>
  </si>
  <si>
    <t>mujer</t>
  </si>
  <si>
    <t>suma</t>
  </si>
  <si>
    <t>comp</t>
  </si>
  <si>
    <t>2 Decimales</t>
  </si>
  <si>
    <t>Comprobación texto</t>
  </si>
  <si>
    <t>Codigo 2 o 9</t>
  </si>
  <si>
    <t>Medio vs Denuncias</t>
  </si>
  <si>
    <t>""</t>
  </si>
  <si>
    <t>Pregunta 6</t>
  </si>
  <si>
    <t>Especificar</t>
  </si>
  <si>
    <t>NA</t>
  </si>
  <si>
    <t>Blanco 1</t>
  </si>
  <si>
    <t>Blanco 2</t>
  </si>
  <si>
    <t>código 2, 8 o 9 (Organo interno)</t>
  </si>
  <si>
    <t>código 2 o 9 (Sec. función pública)</t>
  </si>
  <si>
    <t>código 2 o 9 (Entidad de fiscali.)</t>
  </si>
  <si>
    <t>código 2 o 9 (Otra autoridad)</t>
  </si>
  <si>
    <t>Pregunta 1</t>
  </si>
  <si>
    <t>Codigo 8 (2da instrucción)</t>
  </si>
  <si>
    <t>Max renglon</t>
  </si>
  <si>
    <t>Logica</t>
  </si>
  <si>
    <t>código 2 o 9 (Sec. Fun. Pública)</t>
  </si>
  <si>
    <t>código 2 o 9 (Auditoría superior)</t>
  </si>
  <si>
    <t>código 2 o 9 (Otra autoridad del G.F.)</t>
  </si>
  <si>
    <t>lógica</t>
  </si>
  <si>
    <t>Min</t>
  </si>
  <si>
    <t>Pregunta 7</t>
  </si>
  <si>
    <t>Procedentes P7</t>
  </si>
  <si>
    <t>P10 vs P7</t>
  </si>
  <si>
    <t>Especifique</t>
  </si>
  <si>
    <t>Codigo P12</t>
  </si>
  <si>
    <t>Pregunta12</t>
  </si>
  <si>
    <t>Pregunta 15</t>
  </si>
  <si>
    <t>Total P15</t>
  </si>
  <si>
    <t>P16 vs P15</t>
  </si>
  <si>
    <t>Pregunta 16</t>
  </si>
  <si>
    <t>Servidores vs total</t>
  </si>
  <si>
    <t>P18</t>
  </si>
  <si>
    <t>P16</t>
  </si>
  <si>
    <t>P15</t>
  </si>
  <si>
    <t>Total P16</t>
  </si>
  <si>
    <t>Otros presuntos delitos (especifique)</t>
  </si>
  <si>
    <t>Obligados vs Incumplieron</t>
  </si>
  <si>
    <t>Pregunta 4</t>
  </si>
  <si>
    <t>Selección "Registro y seguimiento.."</t>
  </si>
  <si>
    <t>Incumplieron vs Obligados</t>
  </si>
  <si>
    <t>Selección "Registro sobre las declaraciones…"</t>
  </si>
  <si>
    <t>Pregunta 20</t>
  </si>
  <si>
    <t>Total de …patrimonial</t>
  </si>
  <si>
    <t>Pregunta 4, Mecanismos de contraloria social</t>
  </si>
  <si>
    <t>Especifique tema</t>
  </si>
  <si>
    <t>Especifique tipo de organos</t>
  </si>
  <si>
    <t>Especifique participantes</t>
  </si>
  <si>
    <t>Pregunta 23</t>
  </si>
  <si>
    <t>Pregunta 25</t>
  </si>
  <si>
    <t>Impartidas</t>
  </si>
  <si>
    <t>Impartidas y concluidas</t>
  </si>
  <si>
    <t>Personal capacitado según materia</t>
  </si>
  <si>
    <t>Selección de Mecanismos para la recepcion de denuncias de servidores publicos P4</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</si>
</sst>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theme="1"/>
      <name val="Arial"/>
      <family val="2"/>
    </font>
    <font>
      <sz val="9"/>
      <color theme="1"/>
      <name val="Arial"/>
      <family val="2"/>
    </font>
    <font>
      <b/>
      <sz val="15"/>
      <color theme="1"/>
      <name val="Arial"/>
      <family val="2"/>
    </font>
    <font>
      <i/>
      <sz val="9"/>
      <color theme="1"/>
      <name val="Arial"/>
      <family val="2"/>
    </font>
    <font>
      <u/>
      <sz val="12"/>
      <color rgb="FF002060"/>
      <name val="Arial"/>
      <family val="2"/>
    </font>
    <font>
      <b/>
      <u/>
      <sz val="12"/>
      <color rgb="FF0070C0"/>
      <name val="Arial"/>
      <family val="2"/>
    </font>
    <font>
      <sz val="9"/>
      <color theme="0"/>
      <name val="Arial"/>
      <family val="2"/>
    </font>
    <font>
      <b/>
      <sz val="11"/>
      <color theme="0"/>
      <name val="Arial"/>
      <family val="2"/>
    </font>
    <font>
      <b/>
      <sz val="9"/>
      <color theme="0"/>
      <name val="Arial"/>
      <family val="2"/>
    </font>
    <font>
      <b/>
      <sz val="9"/>
      <color theme="1"/>
      <name val="Arial"/>
      <family val="2"/>
    </font>
    <font>
      <sz val="9"/>
      <name val="Arial"/>
      <family val="2"/>
    </font>
    <font>
      <i/>
      <sz val="9"/>
      <name val="Arial"/>
      <family val="2"/>
    </font>
    <font>
      <b/>
      <sz val="9"/>
      <name val="Arial"/>
      <family val="2"/>
    </font>
    <font>
      <i/>
      <sz val="8"/>
      <color theme="1"/>
      <name val="Arial"/>
      <family val="2"/>
    </font>
    <font>
      <i/>
      <sz val="8"/>
      <color theme="1"/>
      <name val="Calibri"/>
      <family val="2"/>
      <scheme val="minor"/>
    </font>
    <font>
      <u/>
      <sz val="11"/>
      <color theme="10"/>
      <name val="Calibri"/>
      <family val="2"/>
      <scheme val="minor"/>
    </font>
    <font>
      <u/>
      <sz val="9"/>
      <color theme="10"/>
      <name val="Arial"/>
      <family val="2"/>
    </font>
    <font>
      <sz val="9"/>
      <color theme="1"/>
      <name val="Arial "/>
    </font>
    <font>
      <b/>
      <i/>
      <sz val="8"/>
      <color theme="1"/>
      <name val="Arial"/>
      <family val="2"/>
    </font>
    <font>
      <b/>
      <i/>
      <sz val="8"/>
      <name val="Arial"/>
      <family val="2"/>
    </font>
    <font>
      <i/>
      <sz val="8"/>
      <name val="Arial"/>
      <family val="2"/>
    </font>
    <font>
      <b/>
      <sz val="11"/>
      <name val="Symbol"/>
      <family val="1"/>
      <charset val="2"/>
    </font>
    <font>
      <sz val="8"/>
      <color theme="1"/>
      <name val="Arial"/>
      <family val="2"/>
    </font>
    <font>
      <sz val="11"/>
      <name val="Calibri"/>
      <family val="2"/>
      <scheme val="minor"/>
    </font>
    <font>
      <b/>
      <sz val="11"/>
      <color theme="1"/>
      <name val="Symbol"/>
      <family val="1"/>
      <charset val="2"/>
    </font>
    <font>
      <sz val="11"/>
      <name val="Arial"/>
      <family val="2"/>
    </font>
    <font>
      <sz val="10"/>
      <color theme="1"/>
      <name val="Arial"/>
      <family val="2"/>
    </font>
    <font>
      <i/>
      <sz val="11"/>
      <color theme="1"/>
      <name val="Arial"/>
      <family val="2"/>
    </font>
    <font>
      <i/>
      <sz val="11"/>
      <color theme="1"/>
      <name val="Calibri"/>
      <family val="2"/>
      <scheme val="minor"/>
    </font>
    <font>
      <b/>
      <sz val="9"/>
      <color rgb="FFFF0000"/>
      <name val="Arial"/>
      <family val="2"/>
    </font>
    <font>
      <b/>
      <sz val="9"/>
      <color rgb="FF0070C0"/>
      <name val="Arial"/>
      <family val="2"/>
    </font>
  </fonts>
  <fills count="13">
    <fill>
      <patternFill patternType="none"/>
    </fill>
    <fill>
      <patternFill patternType="gray125"/>
    </fill>
    <fill>
      <patternFill patternType="solid">
        <fgColor rgb="FF6F7070"/>
        <bgColor indexed="64"/>
      </patternFill>
    </fill>
    <fill>
      <patternFill patternType="solid">
        <fgColor theme="0"/>
        <bgColor indexed="64"/>
      </patternFill>
    </fill>
    <fill>
      <patternFill patternType="solid">
        <fgColor rgb="FF003057"/>
        <bgColor indexed="64"/>
      </patternFill>
    </fill>
    <fill>
      <patternFill patternType="solid">
        <fgColor theme="0" tint="-4.9989318521683403E-2"/>
        <bgColor indexed="64"/>
      </patternFill>
    </fill>
    <fill>
      <patternFill patternType="solid">
        <fgColor rgb="FF0077C8"/>
        <bgColor indexed="64"/>
      </patternFill>
    </fill>
    <fill>
      <patternFill patternType="mediumGray">
        <fgColor theme="0" tint="-0.24994659260841701"/>
        <bgColor indexed="6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C000"/>
        <bgColor indexed="64"/>
      </patternFill>
    </fill>
    <fill>
      <patternFill patternType="solid">
        <fgColor theme="7" tint="0.59999389629810485"/>
        <bgColor indexed="64"/>
      </patternFill>
    </fill>
  </fills>
  <borders count="88">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thin">
        <color theme="1"/>
      </right>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theme="1"/>
      </left>
      <right/>
      <top style="medium">
        <color rgb="FFBFBFBF"/>
      </top>
      <bottom/>
      <diagonal/>
    </border>
    <border>
      <left/>
      <right/>
      <top style="medium">
        <color rgb="FFBFBFBF"/>
      </top>
      <bottom/>
      <diagonal/>
    </border>
    <border>
      <left/>
      <right style="thin">
        <color theme="1"/>
      </right>
      <top style="medium">
        <color rgb="FFBFBFBF"/>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style="thin">
        <color indexed="64"/>
      </left>
      <right/>
      <top style="medium">
        <color rgb="FFBFBFBF"/>
      </top>
      <bottom/>
      <diagonal/>
    </border>
    <border>
      <left/>
      <right style="thin">
        <color theme="1"/>
      </right>
      <top/>
      <bottom style="thin">
        <color indexed="64"/>
      </bottom>
      <diagonal/>
    </border>
    <border>
      <left style="thin">
        <color indexed="64"/>
      </left>
      <right style="thin">
        <color indexed="64"/>
      </right>
      <top style="thin">
        <color indexed="64"/>
      </top>
      <bottom/>
      <diagonal/>
    </border>
    <border>
      <left/>
      <right style="thin">
        <color indexed="64"/>
      </right>
      <top style="medium">
        <color rgb="FFBFBFBF"/>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rgb="FFBFBFBF"/>
      </bottom>
      <diagonal/>
    </border>
  </borders>
  <cellStyleXfs count="2">
    <xf numFmtId="0" fontId="0" fillId="0" borderId="0"/>
    <xf numFmtId="0" fontId="16" fillId="0" borderId="0" applyNumberFormat="0" applyFill="0" applyBorder="0" applyAlignment="0" applyProtection="0"/>
  </cellStyleXfs>
  <cellXfs count="605">
    <xf numFmtId="0" fontId="0" fillId="0" borderId="0" xfId="0"/>
    <xf numFmtId="0" fontId="1" fillId="0" borderId="0" xfId="0" applyFont="1"/>
    <xf numFmtId="0" fontId="2" fillId="0" borderId="0" xfId="0" applyFont="1"/>
    <xf numFmtId="0" fontId="2" fillId="0" borderId="0" xfId="0" applyFont="1" applyAlignment="1">
      <alignment vertical="center"/>
    </xf>
    <xf numFmtId="0" fontId="7" fillId="2" borderId="4" xfId="0" applyFont="1" applyFill="1" applyBorder="1"/>
    <xf numFmtId="0" fontId="8" fillId="2" borderId="5" xfId="0" applyFont="1" applyFill="1" applyBorder="1"/>
    <xf numFmtId="0" fontId="7" fillId="2" borderId="5" xfId="0" applyFont="1" applyFill="1" applyBorder="1"/>
    <xf numFmtId="0" fontId="7" fillId="2" borderId="6" xfId="0" applyFont="1" applyFill="1" applyBorder="1"/>
    <xf numFmtId="0" fontId="2" fillId="2" borderId="4" xfId="0" applyFont="1" applyFill="1" applyBorder="1"/>
    <xf numFmtId="0" fontId="8" fillId="2" borderId="5" xfId="0" applyFont="1" applyFill="1" applyBorder="1" applyAlignment="1">
      <alignment vertical="center"/>
    </xf>
    <xf numFmtId="0" fontId="2" fillId="2" borderId="5" xfId="0" applyFont="1" applyFill="1" applyBorder="1"/>
    <xf numFmtId="0" fontId="2" fillId="2" borderId="6" xfId="0" applyFont="1" applyFill="1" applyBorder="1"/>
    <xf numFmtId="0" fontId="7" fillId="2" borderId="7" xfId="0" applyFont="1" applyFill="1" applyBorder="1"/>
    <xf numFmtId="0" fontId="7" fillId="2" borderId="9" xfId="0" applyFont="1" applyFill="1" applyBorder="1"/>
    <xf numFmtId="0" fontId="2" fillId="2" borderId="7" xfId="0" applyFont="1" applyFill="1" applyBorder="1"/>
    <xf numFmtId="0" fontId="2" fillId="2" borderId="9" xfId="0" applyFont="1" applyFill="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11" fillId="0" borderId="0" xfId="0" applyFont="1"/>
    <xf numFmtId="0" fontId="2" fillId="0" borderId="15" xfId="0" applyFont="1" applyBorder="1"/>
    <xf numFmtId="0" fontId="2" fillId="0" borderId="17" xfId="0" applyFont="1" applyBorder="1"/>
    <xf numFmtId="0" fontId="10" fillId="0" borderId="0" xfId="0" applyFont="1" applyAlignment="1">
      <alignment vertical="center"/>
    </xf>
    <xf numFmtId="0" fontId="2" fillId="0" borderId="16" xfId="0" applyFont="1" applyBorder="1"/>
    <xf numFmtId="0" fontId="15" fillId="3" borderId="23" xfId="0" applyFont="1" applyFill="1" applyBorder="1" applyAlignment="1">
      <alignment wrapText="1"/>
    </xf>
    <xf numFmtId="0" fontId="15" fillId="3" borderId="25" xfId="0" applyFont="1" applyFill="1" applyBorder="1" applyAlignment="1">
      <alignment wrapText="1"/>
    </xf>
    <xf numFmtId="0" fontId="0" fillId="0" borderId="32" xfId="0" applyBorder="1"/>
    <xf numFmtId="0" fontId="0" fillId="0" borderId="40" xfId="0" applyBorder="1"/>
    <xf numFmtId="0" fontId="0" fillId="0" borderId="41" xfId="0" applyBorder="1"/>
    <xf numFmtId="0" fontId="0" fillId="0" borderId="42" xfId="0" applyBorder="1"/>
    <xf numFmtId="0" fontId="0" fillId="3" borderId="0" xfId="0" applyFill="1"/>
    <xf numFmtId="0" fontId="10" fillId="0" borderId="43"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0" xfId="0" applyFont="1" applyBorder="1" applyAlignment="1">
      <alignment vertical="center"/>
    </xf>
    <xf numFmtId="0" fontId="10" fillId="0" borderId="42" xfId="0" applyFont="1" applyBorder="1" applyAlignment="1">
      <alignment vertical="center"/>
    </xf>
    <xf numFmtId="49" fontId="18" fillId="0" borderId="54" xfId="0" applyNumberFormat="1" applyFont="1" applyBorder="1" applyAlignment="1">
      <alignment horizontal="center" vertical="center"/>
    </xf>
    <xf numFmtId="49" fontId="18" fillId="0" borderId="55" xfId="0" applyNumberFormat="1" applyFont="1" applyBorder="1" applyAlignment="1">
      <alignment horizontal="center" vertical="center"/>
    </xf>
    <xf numFmtId="0" fontId="10" fillId="0" borderId="0" xfId="0" applyFont="1" applyFill="1" applyAlignment="1">
      <alignment vertical="center"/>
    </xf>
    <xf numFmtId="0" fontId="2" fillId="0" borderId="0" xfId="0" applyFont="1" applyFill="1"/>
    <xf numFmtId="0" fontId="0" fillId="0" borderId="0" xfId="0" applyFill="1"/>
    <xf numFmtId="0" fontId="1" fillId="0" borderId="0" xfId="0" applyFont="1" applyFill="1"/>
    <xf numFmtId="0" fontId="2" fillId="0" borderId="0" xfId="0" applyFont="1" applyFill="1" applyAlignment="1">
      <alignment vertical="center"/>
    </xf>
    <xf numFmtId="0" fontId="11" fillId="0" borderId="0" xfId="0" applyFont="1" applyFill="1"/>
    <xf numFmtId="0" fontId="13" fillId="0" borderId="0" xfId="0" applyFont="1" applyAlignment="1">
      <alignment vertical="center"/>
    </xf>
    <xf numFmtId="0" fontId="13" fillId="0" borderId="0" xfId="0" applyFont="1" applyAlignment="1">
      <alignment horizontal="center" vertical="top" wrapText="1"/>
    </xf>
    <xf numFmtId="0" fontId="4" fillId="7" borderId="53" xfId="0" applyFont="1" applyFill="1" applyBorder="1" applyAlignment="1">
      <alignment horizontal="center" vertical="center" wrapText="1"/>
    </xf>
    <xf numFmtId="0" fontId="11" fillId="0" borderId="0" xfId="0" applyFont="1" applyAlignment="1">
      <alignment horizontal="justify" vertical="center" wrapText="1"/>
    </xf>
    <xf numFmtId="0" fontId="2" fillId="0" borderId="0" xfId="0" applyFont="1" applyAlignment="1">
      <alignment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Fill="1" applyAlignment="1">
      <alignment horizontal="justify" vertical="center" wrapText="1"/>
    </xf>
    <xf numFmtId="0" fontId="11" fillId="0" borderId="0" xfId="0" applyFont="1" applyFill="1" applyAlignment="1">
      <alignment horizontal="justify" vertical="center" wrapText="1"/>
    </xf>
    <xf numFmtId="0" fontId="3" fillId="0" borderId="0" xfId="0" applyFont="1" applyFill="1" applyAlignment="1">
      <alignment horizontal="center" vertical="center"/>
    </xf>
    <xf numFmtId="0" fontId="4" fillId="0" borderId="0" xfId="0" applyFont="1" applyFill="1" applyAlignment="1">
      <alignment vertical="center"/>
    </xf>
    <xf numFmtId="0" fontId="13" fillId="0" borderId="0" xfId="0" applyFont="1" applyFill="1" applyAlignment="1">
      <alignment vertical="center"/>
    </xf>
    <xf numFmtId="0" fontId="0" fillId="0" borderId="31" xfId="0" applyFill="1" applyBorder="1"/>
    <xf numFmtId="0" fontId="0" fillId="0" borderId="32" xfId="0" applyFill="1" applyBorder="1"/>
    <xf numFmtId="0" fontId="2" fillId="0" borderId="0" xfId="0" applyFont="1" applyFill="1" applyAlignment="1"/>
    <xf numFmtId="0" fontId="2" fillId="0" borderId="34" xfId="0" applyFont="1" applyFill="1" applyBorder="1"/>
    <xf numFmtId="0" fontId="2" fillId="0" borderId="0" xfId="0" applyFont="1" applyFill="1" applyAlignment="1">
      <alignment horizontal="center" vertical="center"/>
    </xf>
    <xf numFmtId="0" fontId="4" fillId="0" borderId="0" xfId="0" applyFont="1" applyAlignment="1">
      <alignment vertical="center"/>
    </xf>
    <xf numFmtId="0" fontId="27" fillId="0" borderId="0" xfId="0" applyFont="1"/>
    <xf numFmtId="0" fontId="11" fillId="0" borderId="0" xfId="0" applyFont="1" applyAlignment="1">
      <alignment horizontal="left" vertical="center" wrapText="1"/>
    </xf>
    <xf numFmtId="0" fontId="13"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vertical="center"/>
    </xf>
    <xf numFmtId="0" fontId="11" fillId="0" borderId="0" xfId="0" applyFont="1" applyFill="1" applyAlignment="1">
      <alignment vertical="center" wrapText="1"/>
    </xf>
    <xf numFmtId="0" fontId="2" fillId="0" borderId="0" xfId="0" applyFont="1" applyFill="1" applyAlignment="1">
      <alignment horizontal="left" vertical="center"/>
    </xf>
    <xf numFmtId="0" fontId="11" fillId="0" borderId="0" xfId="0" applyFont="1" applyAlignment="1">
      <alignment horizontal="justify" vertical="center" wrapText="1"/>
    </xf>
    <xf numFmtId="0" fontId="2" fillId="0" borderId="0" xfId="0" applyFont="1" applyFill="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justify" vertical="center"/>
    </xf>
    <xf numFmtId="0" fontId="11" fillId="0" borderId="0" xfId="0" applyFont="1" applyAlignment="1">
      <alignment horizontal="justify" vertical="center" wrapText="1"/>
    </xf>
    <xf numFmtId="0" fontId="2" fillId="0" borderId="0" xfId="0" applyFont="1" applyFill="1" applyAlignment="1">
      <alignment vertical="center" wrapText="1"/>
    </xf>
    <xf numFmtId="0" fontId="0" fillId="9" borderId="0" xfId="0" applyFill="1" applyAlignment="1">
      <alignment textRotation="90"/>
    </xf>
    <xf numFmtId="0" fontId="3" fillId="0" borderId="0" xfId="0" applyFont="1" applyFill="1" applyAlignment="1">
      <alignment horizontal="center" vertical="center"/>
    </xf>
    <xf numFmtId="0" fontId="2" fillId="0" borderId="19" xfId="0" applyFont="1" applyFill="1" applyBorder="1" applyAlignment="1">
      <alignment horizontal="center"/>
    </xf>
    <xf numFmtId="0" fontId="2" fillId="0" borderId="21" xfId="0" applyFont="1" applyBorder="1" applyAlignment="1" applyProtection="1">
      <alignment horizontal="center" vertical="center" wrapText="1"/>
      <protection locked="0"/>
    </xf>
    <xf numFmtId="0" fontId="2" fillId="0" borderId="1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0" xfId="0" applyFont="1" applyFill="1" applyAlignment="1" applyProtection="1">
      <alignment vertical="center"/>
    </xf>
    <xf numFmtId="0" fontId="2" fillId="0" borderId="0" xfId="0" applyFont="1" applyAlignment="1" applyProtection="1">
      <alignment vertical="center"/>
    </xf>
    <xf numFmtId="0" fontId="2" fillId="10" borderId="0" xfId="0" applyFont="1" applyFill="1" applyAlignment="1" applyProtection="1">
      <alignment vertical="center"/>
    </xf>
    <xf numFmtId="0" fontId="2" fillId="0" borderId="0" xfId="0" applyFont="1" applyFill="1" applyProtection="1"/>
    <xf numFmtId="0" fontId="3" fillId="0" borderId="0" xfId="0" applyFont="1" applyFill="1" applyAlignment="1" applyProtection="1">
      <alignment horizontal="center" vertical="center"/>
    </xf>
    <xf numFmtId="0" fontId="0" fillId="0" borderId="0" xfId="0" applyFill="1" applyProtection="1"/>
    <xf numFmtId="0" fontId="4" fillId="0" borderId="0" xfId="0" applyFont="1" applyFill="1" applyAlignment="1" applyProtection="1">
      <alignment vertical="center"/>
    </xf>
    <xf numFmtId="0" fontId="1" fillId="0" borderId="0" xfId="0" applyFont="1" applyFill="1" applyProtection="1"/>
    <xf numFmtId="0" fontId="1" fillId="0" borderId="0" xfId="0" applyFont="1" applyProtection="1"/>
    <xf numFmtId="0" fontId="1" fillId="0" borderId="36" xfId="0" applyFont="1" applyBorder="1" applyProtection="1"/>
    <xf numFmtId="0" fontId="1" fillId="0" borderId="38" xfId="0" applyFont="1" applyBorder="1" applyProtection="1"/>
    <xf numFmtId="0" fontId="0" fillId="0" borderId="0" xfId="0" applyProtection="1"/>
    <xf numFmtId="0" fontId="1" fillId="0" borderId="65" xfId="0" applyFont="1" applyBorder="1" applyProtection="1"/>
    <xf numFmtId="0" fontId="20" fillId="0" borderId="71" xfId="0" applyFont="1" applyBorder="1" applyAlignment="1" applyProtection="1">
      <alignment horizontal="justify" vertical="center"/>
    </xf>
    <xf numFmtId="0" fontId="21" fillId="0" borderId="0" xfId="0" applyFont="1" applyAlignment="1" applyProtection="1">
      <alignment horizontal="justify" vertical="center" wrapText="1"/>
    </xf>
    <xf numFmtId="0" fontId="20" fillId="0" borderId="65" xfId="0" applyFont="1" applyBorder="1" applyAlignment="1" applyProtection="1">
      <alignment horizontal="justify" vertical="center"/>
    </xf>
    <xf numFmtId="0" fontId="21" fillId="0" borderId="66" xfId="0" applyFont="1" applyBorder="1" applyAlignment="1" applyProtection="1">
      <alignment horizontal="justify" vertical="center" wrapText="1"/>
    </xf>
    <xf numFmtId="0" fontId="20" fillId="0" borderId="0" xfId="0" applyFont="1" applyAlignment="1" applyProtection="1">
      <alignment horizontal="justify" vertical="center"/>
    </xf>
    <xf numFmtId="0" fontId="14" fillId="0" borderId="0" xfId="0" applyFont="1" applyAlignment="1" applyProtection="1">
      <alignment horizontal="justify" vertical="center" wrapText="1"/>
    </xf>
    <xf numFmtId="0" fontId="10" fillId="0" borderId="0" xfId="0" applyFont="1" applyFill="1" applyAlignment="1" applyProtection="1">
      <alignment horizontal="center" vertical="top"/>
    </xf>
    <xf numFmtId="0" fontId="13" fillId="0" borderId="0" xfId="0" applyFont="1" applyFill="1" applyAlignment="1" applyProtection="1">
      <alignment horizontal="justify" vertical="top" wrapText="1"/>
    </xf>
    <xf numFmtId="0" fontId="10" fillId="0" borderId="0" xfId="0" applyFont="1" applyAlignment="1" applyProtection="1">
      <alignment horizontal="center" vertical="top"/>
    </xf>
    <xf numFmtId="0" fontId="1" fillId="0" borderId="0" xfId="0" applyFont="1" applyAlignment="1" applyProtection="1">
      <alignment horizontal="center" vertical="top"/>
    </xf>
    <xf numFmtId="49" fontId="2" fillId="0" borderId="21" xfId="0" applyNumberFormat="1" applyFont="1" applyBorder="1" applyAlignment="1" applyProtection="1">
      <alignment horizontal="center" vertical="center" wrapText="1"/>
    </xf>
    <xf numFmtId="49" fontId="2" fillId="0" borderId="72" xfId="0" applyNumberFormat="1" applyFont="1" applyBorder="1" applyAlignment="1" applyProtection="1">
      <alignment horizontal="center" vertical="center" wrapText="1"/>
    </xf>
    <xf numFmtId="49" fontId="2" fillId="0" borderId="73" xfId="0" applyNumberFormat="1" applyFont="1" applyBorder="1" applyAlignment="1" applyProtection="1">
      <alignment horizontal="center" vertical="center" wrapText="1"/>
    </xf>
    <xf numFmtId="49" fontId="2" fillId="0" borderId="74" xfId="0" applyNumberFormat="1" applyFont="1" applyBorder="1" applyAlignment="1" applyProtection="1">
      <alignment horizontal="center" vertical="center" wrapText="1"/>
    </xf>
    <xf numFmtId="49" fontId="2" fillId="0" borderId="73" xfId="0" applyNumberFormat="1" applyFont="1" applyBorder="1" applyAlignment="1" applyProtection="1">
      <alignment horizontal="center" vertical="center"/>
    </xf>
    <xf numFmtId="0" fontId="22" fillId="0" borderId="0" xfId="0" applyFont="1" applyAlignment="1" applyProtection="1">
      <alignment horizontal="right" vertical="center"/>
    </xf>
    <xf numFmtId="0" fontId="2" fillId="0" borderId="0" xfId="0" applyFont="1" applyBorder="1" applyAlignment="1" applyProtection="1">
      <alignment vertical="center" wrapText="1"/>
    </xf>
    <xf numFmtId="0" fontId="2" fillId="11" borderId="0" xfId="0" applyFont="1" applyFill="1" applyAlignment="1" applyProtection="1">
      <alignment vertical="center"/>
    </xf>
    <xf numFmtId="0" fontId="13" fillId="0" borderId="0" xfId="0" applyFont="1" applyFill="1" applyAlignment="1" applyProtection="1">
      <alignment horizontal="center" vertical="top"/>
    </xf>
    <xf numFmtId="0" fontId="11" fillId="0" borderId="0" xfId="0" applyFont="1" applyFill="1" applyAlignment="1" applyProtection="1">
      <alignment horizontal="center" vertical="top"/>
    </xf>
    <xf numFmtId="0" fontId="11" fillId="0" borderId="0" xfId="0" applyFont="1" applyFill="1" applyProtection="1"/>
    <xf numFmtId="0" fontId="1" fillId="0" borderId="0" xfId="0" applyFont="1" applyFill="1" applyAlignment="1" applyProtection="1">
      <alignment horizontal="center" vertical="top"/>
    </xf>
    <xf numFmtId="0" fontId="0" fillId="0" borderId="36" xfId="0" applyBorder="1" applyAlignment="1" applyProtection="1">
      <alignment horizontal="center"/>
    </xf>
    <xf numFmtId="0" fontId="0" fillId="3" borderId="0" xfId="0" applyFill="1" applyAlignment="1" applyProtection="1">
      <alignment horizontal="center"/>
    </xf>
    <xf numFmtId="0" fontId="24" fillId="3" borderId="0" xfId="0" applyFont="1" applyFill="1" applyAlignment="1" applyProtection="1">
      <alignment horizontal="center"/>
    </xf>
    <xf numFmtId="0" fontId="0" fillId="3" borderId="37" xfId="0" applyFill="1" applyBorder="1" applyAlignment="1" applyProtection="1">
      <alignment horizontal="center"/>
    </xf>
    <xf numFmtId="0" fontId="0" fillId="0" borderId="0" xfId="0" applyAlignment="1" applyProtection="1">
      <alignment horizontal="center"/>
    </xf>
    <xf numFmtId="49" fontId="2" fillId="0" borderId="65" xfId="0" applyNumberFormat="1" applyFont="1" applyBorder="1" applyAlignment="1" applyProtection="1">
      <alignment horizontal="center" vertical="center" wrapText="1"/>
    </xf>
    <xf numFmtId="0" fontId="0" fillId="0" borderId="36" xfId="0" applyBorder="1" applyAlignment="1" applyProtection="1">
      <alignment horizontal="center" vertical="center"/>
    </xf>
    <xf numFmtId="0" fontId="24" fillId="3" borderId="0" xfId="0" applyFont="1" applyFill="1" applyAlignment="1" applyProtection="1">
      <alignment horizontal="center" vertical="center"/>
    </xf>
    <xf numFmtId="3" fontId="0" fillId="3" borderId="0" xfId="0" applyNumberFormat="1" applyFill="1" applyAlignment="1" applyProtection="1">
      <alignment horizontal="center" vertical="center"/>
    </xf>
    <xf numFmtId="0" fontId="0" fillId="3" borderId="37" xfId="0" applyFill="1" applyBorder="1" applyAlignment="1" applyProtection="1">
      <alignment horizontal="center" vertical="center"/>
    </xf>
    <xf numFmtId="0" fontId="0" fillId="0" borderId="0" xfId="0" applyAlignment="1" applyProtection="1">
      <alignment horizontal="center" vertical="center"/>
    </xf>
    <xf numFmtId="49" fontId="2" fillId="0" borderId="74"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0" xfId="0" applyNumberFormat="1" applyFont="1" applyAlignment="1" applyProtection="1">
      <alignment horizontal="center" vertical="top"/>
    </xf>
    <xf numFmtId="0" fontId="2" fillId="0" borderId="0" xfId="0" applyFont="1" applyAlignment="1" applyProtection="1">
      <alignment horizontal="justify" vertical="center" wrapText="1"/>
    </xf>
    <xf numFmtId="0" fontId="2" fillId="0" borderId="0" xfId="0" applyFont="1" applyAlignment="1" applyProtection="1">
      <alignment horizontal="center" vertical="center" wrapText="1"/>
    </xf>
    <xf numFmtId="0" fontId="22" fillId="0" borderId="0" xfId="0" applyFont="1" applyAlignment="1" applyProtection="1">
      <alignment horizontal="right" vertical="center" wrapText="1"/>
    </xf>
    <xf numFmtId="0" fontId="2" fillId="12" borderId="0" xfId="0" applyFont="1" applyFill="1" applyAlignment="1" applyProtection="1">
      <alignment vertical="center"/>
    </xf>
    <xf numFmtId="0" fontId="13" fillId="0" borderId="0" xfId="0" applyFont="1" applyAlignment="1" applyProtection="1">
      <alignment horizontal="center" vertical="top"/>
    </xf>
    <xf numFmtId="0" fontId="13" fillId="0" borderId="0" xfId="0" applyFont="1" applyAlignment="1" applyProtection="1">
      <alignment horizontal="justify" vertical="top" wrapText="1"/>
    </xf>
    <xf numFmtId="0" fontId="22" fillId="0" borderId="37" xfId="0" applyFont="1" applyBorder="1" applyAlignment="1" applyProtection="1">
      <alignment horizontal="right" vertical="center" wrapText="1"/>
    </xf>
    <xf numFmtId="0" fontId="11" fillId="11" borderId="0" xfId="0" applyFont="1" applyFill="1" applyAlignment="1" applyProtection="1">
      <alignment vertical="center"/>
    </xf>
    <xf numFmtId="0" fontId="31" fillId="0" borderId="0" xfId="0" applyFont="1" applyAlignment="1" applyProtection="1">
      <alignment vertical="center"/>
    </xf>
    <xf numFmtId="0" fontId="1" fillId="0" borderId="71" xfId="0" applyFont="1" applyFill="1" applyBorder="1" applyProtection="1"/>
    <xf numFmtId="0" fontId="1" fillId="0" borderId="71" xfId="0" applyFont="1" applyBorder="1" applyProtection="1"/>
    <xf numFmtId="0" fontId="13" fillId="0" borderId="0" xfId="0" applyFont="1" applyAlignment="1" applyProtection="1">
      <alignment horizontal="left" vertical="center" wrapText="1"/>
    </xf>
    <xf numFmtId="49" fontId="11" fillId="0" borderId="21" xfId="0" applyNumberFormat="1"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49" fontId="2" fillId="0" borderId="18" xfId="0" applyNumberFormat="1" applyFont="1" applyFill="1" applyBorder="1" applyAlignment="1" applyProtection="1">
      <alignment horizontal="center" vertical="center" wrapText="1"/>
    </xf>
    <xf numFmtId="49" fontId="2" fillId="0" borderId="65" xfId="0" applyNumberFormat="1" applyFont="1" applyFill="1" applyBorder="1" applyAlignment="1" applyProtection="1">
      <alignment horizontal="center" vertical="center" wrapText="1"/>
    </xf>
    <xf numFmtId="49" fontId="2" fillId="0" borderId="76" xfId="0" applyNumberFormat="1" applyFont="1" applyFill="1" applyBorder="1" applyAlignment="1" applyProtection="1">
      <alignment horizontal="center" vertical="center" wrapText="1"/>
    </xf>
    <xf numFmtId="49" fontId="2" fillId="0" borderId="68" xfId="0" applyNumberFormat="1" applyFont="1" applyFill="1" applyBorder="1" applyAlignment="1" applyProtection="1">
      <alignment horizontal="center" vertical="center" wrapText="1"/>
    </xf>
    <xf numFmtId="49" fontId="2" fillId="0" borderId="76" xfId="0" applyNumberFormat="1"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Alignment="1" applyProtection="1">
      <alignment vertical="center" textRotation="90"/>
    </xf>
    <xf numFmtId="0" fontId="0" fillId="0" borderId="0" xfId="0" applyAlignment="1" applyProtection="1">
      <alignment horizontal="left" textRotation="90"/>
    </xf>
    <xf numFmtId="0" fontId="2" fillId="0" borderId="0" xfId="0" applyFont="1" applyAlignment="1" applyProtection="1">
      <alignment horizontal="left" vertical="center" textRotation="90"/>
    </xf>
    <xf numFmtId="0" fontId="0" fillId="0" borderId="0" xfId="0" applyAlignment="1" applyProtection="1">
      <alignment horizontal="center" textRotation="90"/>
    </xf>
    <xf numFmtId="0" fontId="14" fillId="0" borderId="0" xfId="0" applyFont="1" applyFill="1" applyAlignment="1" applyProtection="1">
      <alignment vertical="center" wrapText="1"/>
    </xf>
    <xf numFmtId="0" fontId="10" fillId="0" borderId="0" xfId="0" applyFont="1" applyAlignment="1" applyProtection="1">
      <alignment horizontal="justify" vertical="top"/>
    </xf>
    <xf numFmtId="0" fontId="14" fillId="0" borderId="0" xfId="0" applyFont="1" applyAlignment="1" applyProtection="1">
      <alignment vertical="center"/>
    </xf>
    <xf numFmtId="49" fontId="2" fillId="0" borderId="75" xfId="0" applyNumberFormat="1" applyFont="1" applyBorder="1" applyAlignment="1" applyProtection="1">
      <alignment horizontal="center" vertical="center" wrapText="1"/>
    </xf>
    <xf numFmtId="0" fontId="1" fillId="0" borderId="0" xfId="0" applyFont="1" applyAlignment="1" applyProtection="1">
      <alignment horizontal="center" vertical="top" textRotation="90"/>
    </xf>
    <xf numFmtId="0" fontId="1" fillId="0" borderId="0" xfId="0" applyFont="1" applyAlignment="1" applyProtection="1">
      <alignment textRotation="90"/>
    </xf>
    <xf numFmtId="0" fontId="2" fillId="10" borderId="0" xfId="0" applyFont="1" applyFill="1" applyAlignment="1" applyProtection="1">
      <alignment vertical="center" textRotation="90"/>
    </xf>
    <xf numFmtId="49" fontId="2" fillId="0" borderId="76" xfId="0" applyNumberFormat="1" applyFont="1" applyBorder="1" applyAlignment="1" applyProtection="1">
      <alignment horizontal="center" vertical="center"/>
    </xf>
    <xf numFmtId="0" fontId="2" fillId="0" borderId="0" xfId="0" applyFont="1" applyAlignment="1" applyProtection="1">
      <alignment vertical="center" wrapText="1"/>
    </xf>
    <xf numFmtId="0" fontId="10" fillId="0" borderId="0" xfId="0" applyFont="1" applyFill="1" applyAlignment="1" applyProtection="1">
      <alignment horizontal="justify" vertical="top"/>
    </xf>
    <xf numFmtId="49" fontId="2" fillId="0" borderId="73" xfId="0" applyNumberFormat="1" applyFont="1" applyFill="1" applyBorder="1" applyAlignment="1" applyProtection="1">
      <alignment horizontal="center" vertical="center" wrapText="1"/>
    </xf>
    <xf numFmtId="49" fontId="2" fillId="0" borderId="74" xfId="0" applyNumberFormat="1" applyFont="1" applyFill="1" applyBorder="1" applyAlignment="1" applyProtection="1">
      <alignment horizontal="center" vertical="center" wrapText="1"/>
    </xf>
    <xf numFmtId="49" fontId="2" fillId="0" borderId="73" xfId="0" applyNumberFormat="1" applyFont="1" applyFill="1" applyBorder="1" applyAlignment="1" applyProtection="1">
      <alignment horizontal="center" vertical="center"/>
    </xf>
    <xf numFmtId="0" fontId="22" fillId="0" borderId="35" xfId="0" applyFont="1" applyFill="1" applyBorder="1" applyAlignment="1" applyProtection="1">
      <alignment horizontal="right" vertical="center" wrapText="1"/>
    </xf>
    <xf numFmtId="0" fontId="2" fillId="0" borderId="0" xfId="0" applyFont="1" applyProtection="1"/>
    <xf numFmtId="0" fontId="14" fillId="0" borderId="0" xfId="0" applyFont="1" applyFill="1" applyAlignment="1" applyProtection="1">
      <alignment horizontal="justify" vertical="center"/>
    </xf>
    <xf numFmtId="49" fontId="2" fillId="0" borderId="21" xfId="0" applyNumberFormat="1" applyFont="1" applyFill="1" applyBorder="1" applyAlignment="1" applyProtection="1">
      <alignment horizontal="center" vertical="center" wrapText="1"/>
    </xf>
    <xf numFmtId="0" fontId="22" fillId="0" borderId="0" xfId="0" applyFont="1" applyFill="1" applyAlignment="1" applyProtection="1">
      <alignment horizontal="right" vertical="center" wrapText="1"/>
    </xf>
    <xf numFmtId="0" fontId="10" fillId="0" borderId="0" xfId="0" applyFont="1" applyFill="1" applyAlignment="1" applyProtection="1">
      <alignment vertical="center"/>
    </xf>
    <xf numFmtId="0" fontId="10" fillId="0" borderId="0" xfId="0" applyFont="1" applyAlignment="1" applyProtection="1">
      <alignment vertical="top"/>
    </xf>
    <xf numFmtId="49" fontId="11" fillId="0" borderId="21" xfId="0" applyNumberFormat="1" applyFont="1" applyFill="1" applyBorder="1" applyAlignment="1" applyProtection="1">
      <alignment horizontal="center" vertical="center" wrapText="1"/>
    </xf>
    <xf numFmtId="0" fontId="2" fillId="0" borderId="0" xfId="0" applyFont="1" applyAlignment="1" applyProtection="1">
      <alignment horizontal="right" vertical="center"/>
    </xf>
    <xf numFmtId="0" fontId="24" fillId="0" borderId="0" xfId="0" applyFont="1" applyProtection="1"/>
    <xf numFmtId="0" fontId="22" fillId="0" borderId="35" xfId="0" applyFont="1" applyBorder="1" applyAlignment="1" applyProtection="1">
      <alignment horizontal="right" vertical="center" wrapText="1"/>
    </xf>
    <xf numFmtId="0" fontId="0" fillId="11" borderId="0" xfId="0" applyFill="1" applyAlignment="1" applyProtection="1">
      <alignment horizontal="center"/>
    </xf>
    <xf numFmtId="0" fontId="10" fillId="0" borderId="0" xfId="0" applyFont="1" applyFill="1" applyAlignment="1" applyProtection="1">
      <alignment vertical="top"/>
    </xf>
    <xf numFmtId="0" fontId="1" fillId="0" borderId="0" xfId="0" applyFont="1" applyAlignment="1" applyProtection="1">
      <alignment vertical="center"/>
    </xf>
    <xf numFmtId="0" fontId="2" fillId="0" borderId="19" xfId="0" applyFont="1" applyBorder="1" applyAlignment="1" applyProtection="1">
      <alignment horizontal="center" vertical="center" textRotation="90" wrapText="1"/>
    </xf>
    <xf numFmtId="0" fontId="2" fillId="0" borderId="21" xfId="0" applyFont="1" applyBorder="1" applyAlignment="1" applyProtection="1">
      <alignment horizontal="center" vertical="center" textRotation="90" wrapText="1"/>
    </xf>
    <xf numFmtId="0" fontId="2" fillId="0" borderId="18" xfId="0" applyFont="1" applyBorder="1" applyAlignment="1" applyProtection="1">
      <alignment horizontal="center" vertical="center" textRotation="90" wrapText="1"/>
    </xf>
    <xf numFmtId="0" fontId="25" fillId="0" borderId="0" xfId="0" applyFont="1" applyAlignment="1" applyProtection="1">
      <alignment horizontal="right" vertical="center"/>
    </xf>
    <xf numFmtId="0" fontId="1" fillId="0" borderId="65" xfId="0" applyFont="1" applyFill="1" applyBorder="1" applyProtection="1"/>
    <xf numFmtId="0" fontId="1" fillId="0" borderId="66" xfId="0" applyFont="1" applyBorder="1" applyProtection="1"/>
    <xf numFmtId="0" fontId="10" fillId="0" borderId="0" xfId="0" applyFont="1" applyAlignment="1" applyProtection="1">
      <alignment horizontal="center" vertical="top" wrapText="1"/>
    </xf>
    <xf numFmtId="0" fontId="1" fillId="0" borderId="0" xfId="0" applyFont="1" applyAlignment="1" applyProtection="1">
      <alignment vertical="center" wrapText="1"/>
    </xf>
    <xf numFmtId="0" fontId="1" fillId="10" borderId="0" xfId="0" applyFont="1" applyFill="1" applyAlignment="1" applyProtection="1">
      <alignment vertical="center" wrapText="1"/>
    </xf>
    <xf numFmtId="0" fontId="2" fillId="0" borderId="0" xfId="0" applyFont="1" applyAlignment="1" applyProtection="1">
      <alignment horizontal="center" vertical="center" textRotation="90"/>
    </xf>
    <xf numFmtId="0" fontId="10" fillId="0" borderId="0" xfId="0" applyFont="1" applyAlignment="1" applyProtection="1">
      <alignment horizontal="left" vertical="center"/>
    </xf>
    <xf numFmtId="49" fontId="2" fillId="0" borderId="75" xfId="0" applyNumberFormat="1" applyFont="1" applyFill="1" applyBorder="1" applyAlignment="1" applyProtection="1">
      <alignment horizontal="center" vertical="center" wrapText="1"/>
    </xf>
    <xf numFmtId="49" fontId="2" fillId="0" borderId="72"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center"/>
    </xf>
    <xf numFmtId="49" fontId="2" fillId="0" borderId="0" xfId="0" applyNumberFormat="1" applyFont="1" applyAlignment="1" applyProtection="1">
      <alignment horizontal="center" vertical="center" wrapText="1"/>
    </xf>
    <xf numFmtId="49" fontId="2" fillId="0" borderId="0" xfId="0" applyNumberFormat="1" applyFont="1" applyProtection="1"/>
    <xf numFmtId="49" fontId="2" fillId="0" borderId="21" xfId="0" applyNumberFormat="1" applyFont="1" applyFill="1" applyBorder="1" applyAlignment="1" applyProtection="1">
      <alignment horizontal="center" vertical="center"/>
    </xf>
    <xf numFmtId="49" fontId="2" fillId="0" borderId="79"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center" wrapText="1"/>
    </xf>
    <xf numFmtId="0" fontId="2" fillId="0" borderId="0" xfId="0" applyFont="1" applyFill="1" applyAlignment="1" applyProtection="1">
      <alignment vertical="center" wrapText="1"/>
    </xf>
    <xf numFmtId="0" fontId="2" fillId="0" borderId="38" xfId="0" applyFont="1" applyBorder="1" applyProtection="1"/>
    <xf numFmtId="0" fontId="2" fillId="0" borderId="83" xfId="0" applyFont="1" applyFill="1" applyBorder="1" applyAlignment="1" applyProtection="1">
      <alignment vertical="center"/>
    </xf>
    <xf numFmtId="0" fontId="9" fillId="0" borderId="0" xfId="0" applyFont="1" applyAlignment="1" applyProtection="1">
      <alignment vertical="center"/>
    </xf>
    <xf numFmtId="0" fontId="19" fillId="0" borderId="36" xfId="0" applyFont="1" applyBorder="1" applyAlignment="1" applyProtection="1">
      <alignment horizontal="justify" vertical="center"/>
    </xf>
    <xf numFmtId="0" fontId="2" fillId="0" borderId="36" xfId="0" applyFont="1" applyBorder="1" applyProtection="1"/>
    <xf numFmtId="0" fontId="0" fillId="0" borderId="36" xfId="0" applyBorder="1" applyProtection="1"/>
    <xf numFmtId="0" fontId="0" fillId="0" borderId="0" xfId="0" applyFill="1" applyBorder="1" applyProtection="1"/>
    <xf numFmtId="0" fontId="0" fillId="0" borderId="38" xfId="0" applyBorder="1" applyProtection="1"/>
    <xf numFmtId="0" fontId="0" fillId="0" borderId="22" xfId="0" applyFill="1" applyBorder="1" applyProtection="1"/>
    <xf numFmtId="0" fontId="2" fillId="10" borderId="0" xfId="0" applyFont="1" applyFill="1" applyProtection="1"/>
    <xf numFmtId="0" fontId="26" fillId="0" borderId="0" xfId="0" applyFont="1" applyAlignment="1" applyProtection="1">
      <alignment horizontal="center" vertical="top" wrapText="1"/>
    </xf>
    <xf numFmtId="0" fontId="11" fillId="0" borderId="0" xfId="0" applyFont="1" applyFill="1" applyAlignment="1" applyProtection="1">
      <alignment horizontal="center" vertical="top" wrapText="1"/>
    </xf>
    <xf numFmtId="0" fontId="24" fillId="0" borderId="0" xfId="0" applyFont="1" applyFill="1" applyProtection="1"/>
    <xf numFmtId="0" fontId="11" fillId="0" borderId="0" xfId="0" applyFont="1" applyAlignment="1" applyProtection="1">
      <alignment vertical="center" wrapText="1"/>
    </xf>
    <xf numFmtId="0" fontId="11" fillId="10" borderId="0" xfId="0" applyFont="1" applyFill="1" applyAlignment="1" applyProtection="1">
      <alignment vertical="center" wrapText="1"/>
    </xf>
    <xf numFmtId="0" fontId="11" fillId="0" borderId="0" xfId="0" applyFont="1" applyAlignment="1" applyProtection="1">
      <alignment vertical="center"/>
    </xf>
    <xf numFmtId="0" fontId="11" fillId="11" borderId="0" xfId="0" applyFont="1" applyFill="1" applyAlignment="1" applyProtection="1">
      <alignment vertical="center" wrapText="1"/>
    </xf>
    <xf numFmtId="0" fontId="26" fillId="0" borderId="0" xfId="0" applyFont="1" applyFill="1" applyProtection="1"/>
    <xf numFmtId="0" fontId="10" fillId="0" borderId="0" xfId="0" applyFont="1" applyFill="1" applyAlignment="1" applyProtection="1">
      <alignment vertical="top" wrapText="1"/>
    </xf>
    <xf numFmtId="0" fontId="13" fillId="0" borderId="0" xfId="0" applyFont="1" applyFill="1" applyAlignment="1" applyProtection="1">
      <alignment horizontal="center" vertical="top" wrapText="1"/>
    </xf>
    <xf numFmtId="0" fontId="10" fillId="0" borderId="0" xfId="0" applyFont="1" applyFill="1" applyAlignment="1" applyProtection="1">
      <alignment horizontal="justify" vertical="top" wrapText="1"/>
    </xf>
    <xf numFmtId="0" fontId="13" fillId="0" borderId="0" xfId="0" applyFont="1" applyAlignment="1" applyProtection="1">
      <alignment horizontal="center" vertical="top" wrapText="1"/>
    </xf>
    <xf numFmtId="0" fontId="10" fillId="0" borderId="0" xfId="0" applyFont="1" applyAlignment="1" applyProtection="1">
      <alignment horizontal="left" vertical="center" wrapText="1"/>
    </xf>
    <xf numFmtId="0" fontId="14" fillId="0" borderId="0" xfId="0" applyFont="1" applyAlignment="1" applyProtection="1">
      <alignment horizontal="justify" vertical="center"/>
    </xf>
    <xf numFmtId="49" fontId="2" fillId="0" borderId="0" xfId="0" applyNumberFormat="1" applyFont="1" applyAlignment="1" applyProtection="1">
      <alignment vertical="center" wrapText="1"/>
    </xf>
    <xf numFmtId="0" fontId="23" fillId="0" borderId="21" xfId="0" applyFont="1" applyBorder="1" applyAlignment="1" applyProtection="1">
      <alignment horizontal="center" vertical="center" wrapText="1"/>
      <protection locked="0"/>
    </xf>
    <xf numFmtId="0" fontId="10" fillId="0" borderId="81" xfId="0" applyFont="1" applyBorder="1" applyAlignment="1" applyProtection="1">
      <alignment horizontal="center" vertical="center" wrapText="1"/>
      <protection locked="0"/>
    </xf>
    <xf numFmtId="0" fontId="10" fillId="0" borderId="82" xfId="0" applyFont="1" applyBorder="1" applyAlignment="1" applyProtection="1">
      <alignment horizontal="center" vertical="center" wrapText="1"/>
      <protection locked="0"/>
    </xf>
    <xf numFmtId="0" fontId="0" fillId="0" borderId="0" xfId="0" applyAlignment="1" applyProtection="1">
      <alignment horizontal="center"/>
    </xf>
    <xf numFmtId="0" fontId="2" fillId="0" borderId="0" xfId="0" applyFont="1" applyAlignment="1" applyProtection="1">
      <alignment horizontal="center" textRotation="90"/>
    </xf>
    <xf numFmtId="0" fontId="2" fillId="0" borderId="0" xfId="0" applyFont="1" applyAlignment="1" applyProtection="1">
      <alignment horizontal="center" vertical="center"/>
    </xf>
    <xf numFmtId="0" fontId="2" fillId="0" borderId="21" xfId="0" applyFont="1" applyBorder="1" applyAlignment="1" applyProtection="1">
      <alignment horizontal="center" vertical="center" wrapText="1"/>
    </xf>
    <xf numFmtId="0" fontId="5" fillId="0" borderId="0" xfId="0" applyFont="1" applyAlignment="1">
      <alignment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0" xfId="0" applyFont="1" applyFill="1" applyAlignment="1">
      <alignment vertical="center" wrapText="1"/>
    </xf>
    <xf numFmtId="0" fontId="11" fillId="0" borderId="22"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0" xfId="0" applyFont="1" applyAlignment="1">
      <alignment horizontal="justify"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0" xfId="0" applyFont="1" applyAlignment="1">
      <alignment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1" applyFont="1" applyFill="1" applyAlignment="1">
      <alignment horizontal="right" vertical="center"/>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7" fillId="2" borderId="8" xfId="0" applyFont="1" applyFill="1" applyBorder="1" applyAlignment="1">
      <alignment horizontal="justify" vertical="top" wrapText="1"/>
    </xf>
    <xf numFmtId="0" fontId="2" fillId="0" borderId="22" xfId="0" applyFont="1" applyFill="1" applyBorder="1" applyAlignment="1" applyProtection="1">
      <alignment horizontal="center" vertical="center" wrapText="1"/>
      <protection locked="0"/>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6" fillId="0" borderId="0" xfId="0" applyFont="1" applyFill="1" applyAlignment="1">
      <alignment horizontal="right" vertical="center"/>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0" xfId="0" applyFont="1" applyBorder="1" applyAlignment="1">
      <alignment horizontal="center" vertical="center" wrapText="1"/>
    </xf>
    <xf numFmtId="0" fontId="2" fillId="0" borderId="19" xfId="0" applyFont="1" applyFill="1" applyBorder="1" applyAlignment="1" applyProtection="1">
      <alignment horizontal="center" vertical="center" wrapText="1"/>
      <protection locked="0"/>
    </xf>
    <xf numFmtId="0" fontId="0" fillId="0" borderId="33" xfId="0" applyFill="1" applyBorder="1" applyAlignment="1" applyProtection="1">
      <alignment horizontal="center" wrapText="1"/>
      <protection locked="0"/>
    </xf>
    <xf numFmtId="0" fontId="0" fillId="0" borderId="34"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2" fillId="0" borderId="41" xfId="0" applyFont="1" applyBorder="1" applyAlignment="1" applyProtection="1">
      <alignment horizontal="justify" vertical="center" wrapText="1"/>
      <protection locked="0"/>
    </xf>
    <xf numFmtId="49" fontId="10" fillId="5" borderId="46" xfId="0" applyNumberFormat="1" applyFont="1" applyFill="1" applyBorder="1" applyAlignment="1">
      <alignment horizontal="center" vertical="center"/>
    </xf>
    <xf numFmtId="49" fontId="10" fillId="5" borderId="49" xfId="0" applyNumberFormat="1" applyFont="1" applyFill="1" applyBorder="1" applyAlignment="1">
      <alignment horizontal="center" vertical="center"/>
    </xf>
    <xf numFmtId="49" fontId="10" fillId="5" borderId="52" xfId="0" applyNumberFormat="1" applyFont="1" applyFill="1" applyBorder="1" applyAlignment="1">
      <alignment horizontal="center" vertical="center"/>
    </xf>
    <xf numFmtId="0" fontId="10" fillId="5" borderId="47"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0" fillId="8" borderId="50"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0" fillId="5" borderId="50" xfId="0" applyFill="1" applyBorder="1" applyAlignment="1">
      <alignment horizontal="center" vertical="center" wrapText="1"/>
    </xf>
    <xf numFmtId="0" fontId="14" fillId="8" borderId="50" xfId="0" applyFont="1" applyFill="1" applyBorder="1" applyAlignment="1">
      <alignment horizontal="center" vertical="center" wrapText="1"/>
    </xf>
    <xf numFmtId="0" fontId="0" fillId="8" borderId="50" xfId="0" applyFill="1" applyBorder="1" applyAlignment="1">
      <alignment horizontal="center" vertical="center" wrapText="1"/>
    </xf>
    <xf numFmtId="0" fontId="0" fillId="8" borderId="51" xfId="0" applyFill="1" applyBorder="1" applyAlignment="1">
      <alignment horizontal="center" vertical="center" wrapText="1"/>
    </xf>
    <xf numFmtId="0" fontId="17" fillId="7" borderId="50" xfId="1" applyNumberFormat="1" applyFont="1" applyFill="1" applyBorder="1" applyAlignment="1">
      <alignment horizontal="center" vertical="center" wrapText="1"/>
    </xf>
    <xf numFmtId="0" fontId="2" fillId="7" borderId="50"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28" fillId="7" borderId="50" xfId="0" applyFont="1" applyFill="1" applyBorder="1" applyAlignment="1">
      <alignment horizontal="center" vertical="center" wrapText="1"/>
    </xf>
    <xf numFmtId="0" fontId="29" fillId="7" borderId="50" xfId="0" applyFont="1" applyFill="1" applyBorder="1" applyAlignment="1">
      <alignment horizontal="center" vertical="center" wrapText="1"/>
    </xf>
    <xf numFmtId="0" fontId="29" fillId="7" borderId="51" xfId="0" applyFont="1" applyFill="1" applyBorder="1" applyAlignment="1">
      <alignment horizontal="center" vertical="center" wrapText="1"/>
    </xf>
    <xf numFmtId="0" fontId="2" fillId="0" borderId="50" xfId="0" applyFont="1" applyBorder="1" applyAlignment="1" applyProtection="1">
      <alignment horizontal="center" vertical="center" wrapText="1"/>
      <protection locked="0"/>
    </xf>
    <xf numFmtId="0" fontId="0" fillId="7" borderId="50" xfId="0" applyFill="1" applyBorder="1" applyAlignment="1">
      <alignment horizontal="center" vertical="center" wrapText="1"/>
    </xf>
    <xf numFmtId="0" fontId="2" fillId="0" borderId="84"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31" fillId="0" borderId="0" xfId="0" applyFont="1" applyAlignment="1" applyProtection="1">
      <alignment horizontal="center" vertical="center"/>
    </xf>
    <xf numFmtId="0" fontId="30" fillId="0" borderId="0" xfId="0" applyFont="1" applyAlignment="1" applyProtection="1">
      <alignment horizontal="center" vertical="center"/>
    </xf>
    <xf numFmtId="0" fontId="30" fillId="0" borderId="0" xfId="0" applyFont="1" applyAlignment="1" applyProtection="1">
      <alignment horizontal="center"/>
    </xf>
    <xf numFmtId="0" fontId="30" fillId="0" borderId="0" xfId="0" applyFont="1" applyFill="1" applyAlignment="1" applyProtection="1">
      <alignment horizontal="center" vertical="center"/>
    </xf>
    <xf numFmtId="0" fontId="31" fillId="0" borderId="0" xfId="0" applyFont="1" applyAlignment="1" applyProtection="1">
      <alignment horizontal="center"/>
    </xf>
    <xf numFmtId="0" fontId="2" fillId="0" borderId="18" xfId="0" applyFont="1" applyBorder="1" applyAlignment="1" applyProtection="1">
      <alignment horizontal="justify" vertical="center" wrapText="1"/>
    </xf>
    <xf numFmtId="0" fontId="2" fillId="0" borderId="19" xfId="0" applyFont="1" applyBorder="1" applyAlignment="1" applyProtection="1">
      <alignment horizontal="justify" vertical="center" wrapText="1"/>
    </xf>
    <xf numFmtId="0" fontId="2" fillId="0" borderId="20" xfId="0" applyFont="1" applyBorder="1" applyAlignment="1" applyProtection="1">
      <alignment horizontal="justify" vertical="center" wrapText="1"/>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18"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14" fillId="0" borderId="0" xfId="0" applyFont="1" applyFill="1" applyAlignment="1" applyProtection="1">
      <alignment horizontal="justify" vertical="center" wrapText="1"/>
    </xf>
    <xf numFmtId="0" fontId="13" fillId="0" borderId="21"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3" fillId="0" borderId="37" xfId="0" applyFont="1" applyBorder="1" applyAlignment="1" applyProtection="1">
      <alignment horizontal="center" vertical="center" wrapText="1"/>
    </xf>
    <xf numFmtId="0" fontId="14" fillId="0" borderId="0" xfId="0" applyFont="1" applyAlignment="1" applyProtection="1">
      <alignment horizontal="justify" vertical="center" wrapText="1"/>
    </xf>
    <xf numFmtId="0" fontId="2" fillId="0" borderId="18" xfId="0" applyFont="1" applyBorder="1" applyAlignment="1" applyProtection="1">
      <alignment horizontal="justify" vertical="center"/>
      <protection locked="0"/>
    </xf>
    <xf numFmtId="0" fontId="2" fillId="0" borderId="19" xfId="0" applyFont="1" applyBorder="1" applyAlignment="1" applyProtection="1">
      <alignment horizontal="justify" vertical="center"/>
      <protection locked="0"/>
    </xf>
    <xf numFmtId="0" fontId="2" fillId="0" borderId="20" xfId="0" applyFont="1" applyBorder="1" applyAlignment="1" applyProtection="1">
      <alignment horizontal="justify" vertical="center"/>
      <protection locked="0"/>
    </xf>
    <xf numFmtId="0" fontId="10" fillId="0" borderId="0" xfId="0" applyFont="1" applyFill="1" applyAlignment="1" applyProtection="1">
      <alignment horizontal="justify" vertical="top" wrapText="1"/>
    </xf>
    <xf numFmtId="0" fontId="10" fillId="0" borderId="0" xfId="0" applyFont="1" applyFill="1" applyAlignment="1" applyProtection="1">
      <alignment horizontal="justify" vertical="top"/>
    </xf>
    <xf numFmtId="0" fontId="13" fillId="0" borderId="33"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39" xfId="0" applyFont="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2" fillId="0" borderId="21" xfId="0" applyFont="1" applyBorder="1" applyAlignment="1" applyProtection="1">
      <alignment horizontal="justify" vertical="center" wrapText="1"/>
    </xf>
    <xf numFmtId="0" fontId="2" fillId="0" borderId="2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textRotation="90" wrapText="1"/>
    </xf>
    <xf numFmtId="0" fontId="11" fillId="0" borderId="21" xfId="0" applyFont="1" applyBorder="1" applyAlignment="1" applyProtection="1">
      <alignment horizontal="center" vertical="center" wrapText="1"/>
      <protection locked="0"/>
    </xf>
    <xf numFmtId="0" fontId="11" fillId="3" borderId="21" xfId="0" applyFont="1" applyFill="1" applyBorder="1" applyAlignment="1" applyProtection="1">
      <alignment horizontal="center" vertical="center" wrapText="1"/>
      <protection locked="0"/>
    </xf>
    <xf numFmtId="0" fontId="14" fillId="0" borderId="0" xfId="0" applyFont="1" applyAlignment="1" applyProtection="1">
      <alignment horizontal="justify" vertical="center"/>
    </xf>
    <xf numFmtId="0" fontId="14" fillId="0" borderId="0" xfId="0" applyFont="1" applyFill="1" applyAlignment="1" applyProtection="1">
      <alignment horizontal="justify" vertical="center"/>
    </xf>
    <xf numFmtId="0" fontId="4" fillId="0" borderId="22" xfId="0" applyFont="1" applyBorder="1" applyAlignment="1" applyProtection="1">
      <alignment horizontal="right" vertical="center" wrapText="1"/>
    </xf>
    <xf numFmtId="0" fontId="13" fillId="0" borderId="0" xfId="0" applyFont="1" applyFill="1" applyAlignment="1" applyProtection="1">
      <alignment horizontal="center" vertical="center" wrapText="1"/>
    </xf>
    <xf numFmtId="0" fontId="13" fillId="0" borderId="21" xfId="0" applyFont="1" applyFill="1" applyBorder="1" applyAlignment="1" applyProtection="1">
      <alignment horizontal="center" vertical="center" textRotation="90" wrapText="1"/>
    </xf>
    <xf numFmtId="0" fontId="13" fillId="0" borderId="18"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18" xfId="0" applyFont="1" applyFill="1" applyBorder="1" applyAlignment="1" applyProtection="1">
      <alignment horizontal="justify" vertical="center" wrapText="1"/>
    </xf>
    <xf numFmtId="0" fontId="2" fillId="0" borderId="19" xfId="0" applyFont="1" applyFill="1" applyBorder="1" applyAlignment="1" applyProtection="1">
      <alignment horizontal="justify" vertical="center" wrapText="1"/>
    </xf>
    <xf numFmtId="0" fontId="2" fillId="0" borderId="20" xfId="0" applyFont="1" applyFill="1" applyBorder="1" applyAlignment="1" applyProtection="1">
      <alignment horizontal="justify"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21" fillId="0" borderId="0" xfId="0" applyFont="1" applyFill="1" applyAlignment="1" applyProtection="1">
      <alignment horizontal="justify" vertical="center" wrapText="1"/>
    </xf>
    <xf numFmtId="0" fontId="13" fillId="0" borderId="0" xfId="0" applyFont="1" applyFill="1" applyAlignment="1" applyProtection="1">
      <alignment horizontal="justify" vertical="top" wrapText="1"/>
    </xf>
    <xf numFmtId="0" fontId="11" fillId="0" borderId="21"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wrapText="1"/>
    </xf>
    <xf numFmtId="0" fontId="2" fillId="0" borderId="18" xfId="0" applyFont="1" applyBorder="1" applyAlignment="1" applyProtection="1">
      <alignment horizontal="center" vertical="center" textRotation="90" wrapText="1"/>
    </xf>
    <xf numFmtId="0" fontId="2" fillId="0" borderId="19" xfId="0" applyFont="1" applyBorder="1" applyAlignment="1" applyProtection="1">
      <alignment horizontal="center" vertical="center" textRotation="90" wrapText="1"/>
    </xf>
    <xf numFmtId="0" fontId="2" fillId="0" borderId="20" xfId="0" applyFont="1" applyBorder="1" applyAlignment="1" applyProtection="1">
      <alignment horizontal="center" vertical="center" textRotation="90" wrapText="1"/>
    </xf>
    <xf numFmtId="0" fontId="13" fillId="0" borderId="79" xfId="0" applyFont="1" applyFill="1" applyBorder="1" applyAlignment="1" applyProtection="1">
      <alignment horizontal="center" vertical="center" wrapText="1"/>
    </xf>
    <xf numFmtId="0" fontId="13" fillId="0" borderId="75"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0" xfId="0" applyFont="1" applyBorder="1" applyAlignment="1" applyProtection="1">
      <alignment horizontal="center" vertical="center" textRotation="90" wrapText="1"/>
    </xf>
    <xf numFmtId="0" fontId="14" fillId="0" borderId="22" xfId="0" applyFont="1" applyBorder="1" applyAlignment="1" applyProtection="1">
      <alignment horizontal="justify" vertical="center" wrapText="1"/>
    </xf>
    <xf numFmtId="0" fontId="14" fillId="0" borderId="39" xfId="0" applyFont="1" applyBorder="1" applyAlignment="1" applyProtection="1">
      <alignment horizontal="justify" vertical="center" wrapText="1"/>
    </xf>
    <xf numFmtId="0" fontId="9" fillId="4" borderId="59" xfId="0" applyFont="1" applyFill="1" applyBorder="1" applyAlignment="1" applyProtection="1">
      <alignment horizontal="center" vertical="center" wrapText="1"/>
    </xf>
    <xf numFmtId="0" fontId="9" fillId="4" borderId="60" xfId="0" applyFont="1" applyFill="1" applyBorder="1" applyAlignment="1" applyProtection="1">
      <alignment horizontal="center" vertical="center" wrapText="1"/>
    </xf>
    <xf numFmtId="0" fontId="9" fillId="4" borderId="61" xfId="0" applyFont="1" applyFill="1" applyBorder="1" applyAlignment="1" applyProtection="1">
      <alignment horizontal="center" vertical="center" wrapText="1"/>
    </xf>
    <xf numFmtId="0" fontId="9" fillId="6" borderId="59" xfId="0" applyFont="1" applyFill="1" applyBorder="1" applyAlignment="1" applyProtection="1">
      <alignment horizontal="center" vertical="center" wrapText="1"/>
    </xf>
    <xf numFmtId="0" fontId="9" fillId="6" borderId="60" xfId="0" applyFont="1" applyFill="1" applyBorder="1" applyAlignment="1" applyProtection="1">
      <alignment horizontal="center" vertical="center" wrapText="1"/>
    </xf>
    <xf numFmtId="0" fontId="9" fillId="6" borderId="61" xfId="0" applyFont="1" applyFill="1" applyBorder="1" applyAlignment="1" applyProtection="1">
      <alignment horizontal="center" vertical="center" wrapText="1"/>
    </xf>
    <xf numFmtId="0" fontId="19" fillId="0" borderId="62" xfId="0" applyFont="1" applyBorder="1" applyAlignment="1" applyProtection="1">
      <alignment vertical="center"/>
    </xf>
    <xf numFmtId="0" fontId="19" fillId="0" borderId="63" xfId="0" applyFont="1" applyBorder="1" applyAlignment="1" applyProtection="1">
      <alignment vertical="center"/>
    </xf>
    <xf numFmtId="0" fontId="19" fillId="0" borderId="64" xfId="0" applyFont="1" applyBorder="1" applyAlignment="1" applyProtection="1">
      <alignment vertical="center"/>
    </xf>
    <xf numFmtId="0" fontId="14" fillId="0" borderId="66" xfId="0" applyFont="1" applyFill="1" applyBorder="1" applyAlignment="1" applyProtection="1">
      <alignment horizontal="justify" vertical="center" wrapText="1"/>
    </xf>
    <xf numFmtId="0" fontId="14" fillId="0" borderId="66" xfId="0" applyFont="1" applyFill="1" applyBorder="1" applyAlignment="1" applyProtection="1">
      <alignment horizontal="justify" vertical="center"/>
    </xf>
    <xf numFmtId="0" fontId="14" fillId="0" borderId="67" xfId="0" applyFont="1" applyFill="1" applyBorder="1" applyAlignment="1" applyProtection="1">
      <alignment horizontal="justify" vertical="center"/>
    </xf>
    <xf numFmtId="0" fontId="19" fillId="0" borderId="68" xfId="0" applyFont="1" applyBorder="1" applyAlignment="1" applyProtection="1">
      <alignment vertical="center"/>
    </xf>
    <xf numFmtId="0" fontId="19" fillId="0" borderId="69" xfId="0" applyFont="1" applyBorder="1" applyAlignment="1" applyProtection="1">
      <alignment vertical="center"/>
    </xf>
    <xf numFmtId="0" fontId="19" fillId="0" borderId="70" xfId="0" applyFont="1" applyBorder="1" applyAlignment="1" applyProtection="1">
      <alignment vertical="center"/>
    </xf>
    <xf numFmtId="3" fontId="10" fillId="0" borderId="21" xfId="0" applyNumberFormat="1" applyFont="1" applyBorder="1" applyAlignment="1" applyProtection="1">
      <alignment horizontal="center" vertical="center" wrapText="1"/>
    </xf>
    <xf numFmtId="0" fontId="19" fillId="0" borderId="33" xfId="0" applyFont="1" applyFill="1" applyBorder="1" applyAlignment="1" applyProtection="1">
      <alignment vertical="center" wrapText="1"/>
    </xf>
    <xf numFmtId="0" fontId="19" fillId="0" borderId="34" xfId="0" applyFont="1" applyFill="1" applyBorder="1" applyAlignment="1" applyProtection="1">
      <alignment vertical="center" wrapText="1"/>
    </xf>
    <xf numFmtId="0" fontId="19" fillId="0" borderId="35" xfId="0" applyFont="1" applyFill="1" applyBorder="1" applyAlignment="1" applyProtection="1">
      <alignment vertical="center" wrapText="1"/>
    </xf>
    <xf numFmtId="0" fontId="14" fillId="0" borderId="58" xfId="0" applyFont="1" applyBorder="1" applyAlignment="1" applyProtection="1">
      <alignment horizontal="justify" vertical="center"/>
    </xf>
    <xf numFmtId="0" fontId="14" fillId="0" borderId="37" xfId="0" applyFont="1" applyBorder="1" applyAlignment="1" applyProtection="1">
      <alignment horizontal="justify" vertical="center"/>
    </xf>
    <xf numFmtId="0" fontId="21" fillId="0" borderId="0" xfId="0" applyFont="1" applyFill="1" applyAlignment="1" applyProtection="1">
      <alignment horizontal="justify" vertical="center"/>
    </xf>
    <xf numFmtId="0" fontId="21" fillId="0" borderId="58" xfId="0" applyFont="1" applyFill="1" applyBorder="1" applyAlignment="1" applyProtection="1">
      <alignment horizontal="justify" vertical="center"/>
    </xf>
    <xf numFmtId="0" fontId="3" fillId="0" borderId="0" xfId="0" applyFont="1" applyFill="1" applyAlignment="1" applyProtection="1">
      <alignment horizontal="center" wrapText="1"/>
    </xf>
    <xf numFmtId="0" fontId="3" fillId="0" borderId="0" xfId="0" applyFont="1" applyFill="1" applyAlignment="1" applyProtection="1">
      <alignment horizontal="center"/>
    </xf>
    <xf numFmtId="0" fontId="3" fillId="0" borderId="0" xfId="0" applyFont="1" applyFill="1" applyAlignment="1" applyProtection="1">
      <alignment horizontal="center" vertical="center" wrapText="1"/>
    </xf>
    <xf numFmtId="0" fontId="3"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4" fillId="0" borderId="58" xfId="0" applyFont="1" applyBorder="1" applyAlignment="1" applyProtection="1">
      <alignment horizontal="justify" vertical="center" wrapText="1"/>
    </xf>
    <xf numFmtId="0" fontId="14" fillId="0" borderId="66" xfId="0" applyFont="1" applyBorder="1" applyAlignment="1" applyProtection="1">
      <alignment horizontal="justify" vertical="center" wrapText="1"/>
    </xf>
    <xf numFmtId="0" fontId="14" fillId="0" borderId="67" xfId="0" applyFont="1" applyBorder="1" applyAlignment="1" applyProtection="1">
      <alignment horizontal="justify" vertical="center" wrapText="1"/>
    </xf>
    <xf numFmtId="3" fontId="2" fillId="0" borderId="21" xfId="0" applyNumberFormat="1" applyFont="1" applyBorder="1" applyAlignment="1" applyProtection="1">
      <alignment horizontal="center" vertical="center" wrapText="1"/>
    </xf>
    <xf numFmtId="3" fontId="10" fillId="0" borderId="21" xfId="0" applyNumberFormat="1" applyFont="1" applyFill="1" applyBorder="1" applyAlignment="1" applyProtection="1">
      <alignment horizontal="center" vertical="center" wrapText="1"/>
    </xf>
    <xf numFmtId="49" fontId="10" fillId="0" borderId="21" xfId="0" applyNumberFormat="1" applyFont="1" applyBorder="1" applyAlignment="1" applyProtection="1">
      <alignment horizontal="center" vertical="center" wrapText="1"/>
    </xf>
    <xf numFmtId="3" fontId="2" fillId="0" borderId="21" xfId="0" applyNumberFormat="1"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textRotation="90" wrapText="1"/>
    </xf>
    <xf numFmtId="0" fontId="2" fillId="0" borderId="20" xfId="0" applyFont="1" applyFill="1" applyBorder="1" applyAlignment="1" applyProtection="1">
      <alignment horizontal="center" vertical="center" textRotation="90" wrapText="1"/>
    </xf>
    <xf numFmtId="0" fontId="13" fillId="0" borderId="21"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textRotation="90" wrapText="1"/>
    </xf>
    <xf numFmtId="0" fontId="11" fillId="0" borderId="18" xfId="0" applyFont="1" applyFill="1" applyBorder="1" applyAlignment="1" applyProtection="1">
      <alignment horizontal="center" vertical="center" textRotation="90" wrapText="1"/>
    </xf>
    <xf numFmtId="0" fontId="11" fillId="0" borderId="20" xfId="0" applyFont="1" applyFill="1" applyBorder="1" applyAlignment="1" applyProtection="1">
      <alignment horizontal="center" vertical="center" textRotation="90" wrapText="1"/>
    </xf>
    <xf numFmtId="0" fontId="21" fillId="0" borderId="0" xfId="0" applyFont="1" applyAlignment="1" applyProtection="1">
      <alignment horizontal="justify" vertical="center" wrapText="1"/>
    </xf>
    <xf numFmtId="0" fontId="21" fillId="0" borderId="0" xfId="0" applyFont="1" applyAlignment="1" applyProtection="1">
      <alignment horizontal="justify" vertical="center"/>
    </xf>
    <xf numFmtId="0" fontId="21" fillId="0" borderId="66" xfId="0" applyFont="1" applyBorder="1" applyAlignment="1" applyProtection="1">
      <alignment horizontal="justify" vertical="center" wrapText="1"/>
    </xf>
    <xf numFmtId="0" fontId="21" fillId="0" borderId="67" xfId="0" applyFont="1" applyBorder="1" applyAlignment="1" applyProtection="1">
      <alignment horizontal="justify" vertical="center" wrapText="1"/>
    </xf>
    <xf numFmtId="0" fontId="19" fillId="0" borderId="62" xfId="0" applyFont="1" applyFill="1" applyBorder="1" applyAlignment="1" applyProtection="1">
      <alignment vertical="center" wrapText="1"/>
    </xf>
    <xf numFmtId="0" fontId="19" fillId="0" borderId="63" xfId="0" applyFont="1" applyFill="1" applyBorder="1" applyAlignment="1" applyProtection="1">
      <alignment vertical="center" wrapText="1"/>
    </xf>
    <xf numFmtId="0" fontId="19" fillId="0" borderId="64"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center"/>
    </xf>
    <xf numFmtId="0" fontId="14" fillId="0" borderId="58" xfId="0" applyFont="1" applyFill="1" applyBorder="1" applyAlignment="1" applyProtection="1">
      <alignment horizontal="justify" vertical="center"/>
    </xf>
    <xf numFmtId="0" fontId="2" fillId="0" borderId="18" xfId="0" applyFont="1" applyBorder="1" applyAlignment="1" applyProtection="1">
      <alignment horizontal="justify" vertical="center"/>
    </xf>
    <xf numFmtId="0" fontId="2" fillId="0" borderId="19" xfId="0" applyFont="1" applyBorder="1" applyAlignment="1" applyProtection="1">
      <alignment horizontal="justify" vertical="center"/>
    </xf>
    <xf numFmtId="0" fontId="2" fillId="0" borderId="20" xfId="0" applyFont="1" applyBorder="1" applyAlignment="1" applyProtection="1">
      <alignment horizontal="justify" vertical="center"/>
    </xf>
    <xf numFmtId="0" fontId="2" fillId="0" borderId="73" xfId="0" applyFont="1" applyBorder="1" applyAlignment="1" applyProtection="1">
      <alignment horizontal="justify" vertical="center" wrapText="1"/>
      <protection locked="0"/>
    </xf>
    <xf numFmtId="0" fontId="13" fillId="0" borderId="0" xfId="0" applyFont="1" applyAlignment="1" applyProtection="1">
      <alignment horizontal="justify" vertical="top" wrapText="1"/>
    </xf>
    <xf numFmtId="0" fontId="11" fillId="0" borderId="18"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2" fillId="0" borderId="38" xfId="0" applyFont="1" applyBorder="1" applyAlignment="1" applyProtection="1">
      <alignment horizontal="justify" vertical="center"/>
    </xf>
    <xf numFmtId="0" fontId="2" fillId="0" borderId="22" xfId="0" applyFont="1" applyBorder="1" applyAlignment="1" applyProtection="1">
      <alignment horizontal="justify" vertical="center"/>
    </xf>
    <xf numFmtId="0" fontId="2" fillId="0" borderId="39" xfId="0" applyFont="1" applyBorder="1" applyAlignment="1" applyProtection="1">
      <alignment horizontal="justify" vertical="center"/>
    </xf>
    <xf numFmtId="0" fontId="2" fillId="0" borderId="33" xfId="0" applyFont="1" applyFill="1" applyBorder="1" applyAlignment="1" applyProtection="1">
      <alignment horizontal="center" vertical="center" textRotation="90" wrapText="1"/>
    </xf>
    <xf numFmtId="0" fontId="2" fillId="0" borderId="35" xfId="0" applyFont="1" applyFill="1" applyBorder="1" applyAlignment="1" applyProtection="1">
      <alignment horizontal="center" vertical="center" textRotation="90" wrapText="1"/>
    </xf>
    <xf numFmtId="0" fontId="2" fillId="0" borderId="38" xfId="0" applyFont="1" applyFill="1" applyBorder="1" applyAlignment="1" applyProtection="1">
      <alignment horizontal="center" vertical="center" textRotation="90" wrapText="1"/>
    </xf>
    <xf numFmtId="0" fontId="2" fillId="0" borderId="39" xfId="0" applyFont="1" applyFill="1" applyBorder="1" applyAlignment="1" applyProtection="1">
      <alignment horizontal="center" vertical="center" textRotation="90" wrapText="1"/>
    </xf>
    <xf numFmtId="0" fontId="2" fillId="0" borderId="34" xfId="0" applyFont="1" applyFill="1" applyBorder="1" applyAlignment="1" applyProtection="1">
      <alignment horizontal="center" vertical="center" textRotation="90" wrapText="1"/>
    </xf>
    <xf numFmtId="0" fontId="2" fillId="0" borderId="22" xfId="0" applyFont="1" applyFill="1" applyBorder="1" applyAlignment="1" applyProtection="1">
      <alignment horizontal="center" vertical="center" textRotation="90" wrapText="1"/>
    </xf>
    <xf numFmtId="0" fontId="10" fillId="0" borderId="0" xfId="0" applyFont="1" applyAlignment="1" applyProtection="1">
      <alignment horizontal="justify" vertical="top"/>
    </xf>
    <xf numFmtId="0" fontId="2" fillId="0" borderId="21"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2" fillId="0" borderId="73" xfId="0" applyFont="1" applyFill="1" applyBorder="1" applyAlignment="1" applyProtection="1">
      <alignment horizontal="justify" vertical="center" wrapText="1"/>
      <protection locked="0"/>
    </xf>
    <xf numFmtId="0" fontId="31" fillId="0" borderId="0" xfId="0" applyFont="1" applyFill="1" applyAlignment="1" applyProtection="1">
      <alignment horizontal="center" vertical="center"/>
    </xf>
    <xf numFmtId="49" fontId="2" fillId="0" borderId="21"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justify" vertical="center" wrapText="1"/>
    </xf>
    <xf numFmtId="0" fontId="2" fillId="0" borderId="36"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textRotation="90" wrapText="1"/>
    </xf>
    <xf numFmtId="0" fontId="11" fillId="0" borderId="18" xfId="0" applyFont="1" applyFill="1" applyBorder="1" applyAlignment="1" applyProtection="1">
      <alignment horizontal="justify" vertical="center" wrapText="1"/>
    </xf>
    <xf numFmtId="0" fontId="11" fillId="0" borderId="19" xfId="0" applyFont="1" applyFill="1" applyBorder="1" applyAlignment="1" applyProtection="1">
      <alignment horizontal="justify" vertical="center" wrapText="1"/>
    </xf>
    <xf numFmtId="0" fontId="11" fillId="0" borderId="20" xfId="0" applyFont="1" applyFill="1" applyBorder="1" applyAlignment="1" applyProtection="1">
      <alignment horizontal="justify" vertical="center" wrapText="1"/>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8" xfId="0" applyFont="1" applyFill="1" applyBorder="1" applyAlignment="1" applyProtection="1">
      <alignment horizontal="justify" vertical="center"/>
    </xf>
    <xf numFmtId="0" fontId="11" fillId="0" borderId="19" xfId="0" applyFont="1" applyFill="1" applyBorder="1" applyAlignment="1" applyProtection="1">
      <alignment horizontal="justify" vertical="center"/>
    </xf>
    <xf numFmtId="0" fontId="11" fillId="0" borderId="20" xfId="0" applyFont="1" applyFill="1" applyBorder="1" applyAlignment="1" applyProtection="1">
      <alignment horizontal="justify" vertical="center"/>
    </xf>
    <xf numFmtId="0" fontId="13" fillId="0" borderId="18"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1" fillId="0" borderId="19" xfId="0" applyFont="1" applyBorder="1" applyAlignment="1" applyProtection="1">
      <alignment horizontal="center" vertical="center" textRotation="90" wrapText="1"/>
    </xf>
    <xf numFmtId="0" fontId="23" fillId="0" borderId="21" xfId="0" applyFont="1" applyBorder="1" applyAlignment="1" applyProtection="1">
      <alignment horizontal="center" vertical="center" wrapText="1"/>
      <protection locked="0"/>
    </xf>
    <xf numFmtId="0" fontId="11" fillId="0" borderId="19" xfId="0" applyFont="1" applyFill="1" applyBorder="1" applyAlignment="1" applyProtection="1">
      <alignment horizontal="center" vertical="center" textRotation="90" wrapText="1"/>
    </xf>
    <xf numFmtId="0" fontId="11" fillId="0" borderId="21" xfId="0" applyFont="1" applyBorder="1" applyAlignment="1" applyProtection="1">
      <alignment horizontal="center" vertical="center" wrapText="1"/>
    </xf>
    <xf numFmtId="0" fontId="2" fillId="0" borderId="21" xfId="0" applyFont="1" applyBorder="1" applyAlignment="1" applyProtection="1">
      <alignment horizontal="justify" vertical="center"/>
    </xf>
    <xf numFmtId="0" fontId="13" fillId="0" borderId="36"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37" xfId="0" applyFont="1" applyBorder="1" applyAlignment="1" applyProtection="1">
      <alignment horizontal="center" vertical="center" wrapText="1"/>
    </xf>
    <xf numFmtId="0" fontId="10" fillId="0" borderId="21" xfId="0" applyFont="1" applyBorder="1" applyAlignment="1" applyProtection="1">
      <alignment horizontal="center" vertical="center"/>
    </xf>
    <xf numFmtId="0" fontId="10"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21" xfId="0" applyFont="1" applyFill="1" applyBorder="1" applyAlignment="1" applyProtection="1">
      <alignment vertical="center" wrapText="1"/>
    </xf>
    <xf numFmtId="0" fontId="14" fillId="0" borderId="58" xfId="0" applyFont="1" applyFill="1" applyBorder="1" applyAlignment="1" applyProtection="1">
      <alignment horizontal="justify" vertical="center" wrapText="1"/>
    </xf>
    <xf numFmtId="0" fontId="14" fillId="0" borderId="66" xfId="0" applyFont="1" applyBorder="1" applyAlignment="1" applyProtection="1">
      <alignment horizontal="justify" vertical="center"/>
    </xf>
    <xf numFmtId="0" fontId="14" fillId="0" borderId="67" xfId="0" applyFont="1" applyBorder="1" applyAlignment="1" applyProtection="1">
      <alignment horizontal="justify" vertical="center"/>
    </xf>
    <xf numFmtId="0" fontId="21" fillId="0" borderId="58" xfId="0" applyFont="1" applyFill="1" applyBorder="1" applyAlignment="1" applyProtection="1">
      <alignment horizontal="justify" vertical="center" wrapText="1"/>
    </xf>
    <xf numFmtId="0" fontId="20" fillId="0" borderId="33" xfId="0" applyFont="1" applyFill="1" applyBorder="1" applyAlignment="1" applyProtection="1">
      <alignment horizontal="justify" vertical="center" wrapText="1"/>
    </xf>
    <xf numFmtId="0" fontId="20" fillId="0" borderId="34" xfId="0" applyFont="1" applyFill="1" applyBorder="1" applyAlignment="1" applyProtection="1">
      <alignment horizontal="justify" vertical="center" wrapText="1"/>
    </xf>
    <xf numFmtId="0" fontId="20" fillId="0" borderId="35" xfId="0" applyFont="1" applyFill="1" applyBorder="1" applyAlignment="1" applyProtection="1">
      <alignment horizontal="justify" vertical="center" wrapText="1"/>
    </xf>
    <xf numFmtId="0" fontId="14" fillId="0" borderId="67" xfId="0" applyFont="1" applyFill="1" applyBorder="1" applyAlignment="1" applyProtection="1">
      <alignment horizontal="justify" vertical="center" wrapText="1"/>
    </xf>
    <xf numFmtId="0" fontId="19" fillId="0" borderId="71" xfId="0" applyFont="1" applyFill="1" applyBorder="1" applyAlignment="1" applyProtection="1">
      <alignment vertical="center"/>
    </xf>
    <xf numFmtId="0" fontId="19" fillId="0" borderId="0" xfId="0" applyFont="1" applyFill="1" applyAlignment="1" applyProtection="1">
      <alignment vertical="center"/>
    </xf>
    <xf numFmtId="0" fontId="19" fillId="0" borderId="58" xfId="0" applyFont="1" applyFill="1" applyBorder="1" applyAlignment="1" applyProtection="1">
      <alignment vertical="center"/>
    </xf>
    <xf numFmtId="0" fontId="31" fillId="0" borderId="87" xfId="0" applyFont="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19" fillId="0" borderId="77" xfId="0" applyFont="1" applyBorder="1" applyAlignment="1" applyProtection="1">
      <alignment vertical="center"/>
    </xf>
    <xf numFmtId="0" fontId="14" fillId="0" borderId="78" xfId="0" applyFont="1" applyBorder="1" applyAlignment="1" applyProtection="1">
      <alignment horizontal="justify" vertical="center" wrapText="1"/>
    </xf>
    <xf numFmtId="0" fontId="23" fillId="0" borderId="0" xfId="0" applyFont="1" applyFill="1" applyAlignment="1" applyProtection="1">
      <alignment horizontal="center" vertical="center" wrapText="1"/>
    </xf>
    <xf numFmtId="0" fontId="2" fillId="0" borderId="21" xfId="0" applyFont="1" applyFill="1" applyBorder="1" applyAlignment="1" applyProtection="1">
      <alignment vertical="center"/>
    </xf>
    <xf numFmtId="0" fontId="21" fillId="0" borderId="37" xfId="0" applyFont="1" applyFill="1" applyBorder="1" applyAlignment="1" applyProtection="1">
      <alignment horizontal="justify" vertical="center" wrapText="1"/>
    </xf>
    <xf numFmtId="0" fontId="21" fillId="0" borderId="0" xfId="0" applyFont="1" applyFill="1" applyBorder="1" applyAlignment="1" applyProtection="1">
      <alignment horizontal="justify" vertical="center" wrapText="1"/>
    </xf>
    <xf numFmtId="0" fontId="21" fillId="0" borderId="22" xfId="0" applyFont="1" applyFill="1" applyBorder="1" applyAlignment="1" applyProtection="1">
      <alignment horizontal="justify" vertical="center" wrapText="1"/>
    </xf>
    <xf numFmtId="0" fontId="21" fillId="0" borderId="39" xfId="0" applyFont="1" applyFill="1" applyBorder="1" applyAlignment="1" applyProtection="1">
      <alignment horizontal="justify" vertical="center" wrapText="1"/>
    </xf>
    <xf numFmtId="0" fontId="14" fillId="0" borderId="0" xfId="0" applyFont="1" applyAlignment="1" applyProtection="1">
      <alignment horizontal="left" vertical="center" wrapText="1"/>
    </xf>
    <xf numFmtId="0" fontId="19" fillId="0" borderId="77" xfId="0" applyFont="1" applyBorder="1" applyAlignment="1" applyProtection="1">
      <alignment horizontal="justify" vertical="center"/>
    </xf>
    <xf numFmtId="0" fontId="19" fillId="0" borderId="63" xfId="0" applyFont="1" applyBorder="1" applyAlignment="1" applyProtection="1">
      <alignment horizontal="justify" vertical="center"/>
    </xf>
    <xf numFmtId="0" fontId="19" fillId="0" borderId="80" xfId="0" applyFont="1" applyBorder="1" applyAlignment="1" applyProtection="1">
      <alignment horizontal="justify" vertical="center"/>
    </xf>
    <xf numFmtId="0" fontId="14" fillId="0" borderId="22" xfId="0" applyFont="1" applyBorder="1" applyAlignment="1" applyProtection="1">
      <alignment horizontal="justify" vertical="center"/>
    </xf>
    <xf numFmtId="0" fontId="14" fillId="0" borderId="39" xfId="0" applyFont="1" applyBorder="1" applyAlignment="1" applyProtection="1">
      <alignment horizontal="justify" vertical="center"/>
    </xf>
    <xf numFmtId="0" fontId="2" fillId="0" borderId="21" xfId="0" applyFont="1" applyBorder="1" applyAlignment="1" applyProtection="1">
      <alignment vertical="center" wrapText="1"/>
    </xf>
    <xf numFmtId="0" fontId="2" fillId="0" borderId="79" xfId="0" applyFont="1" applyFill="1" applyBorder="1" applyAlignment="1" applyProtection="1">
      <alignment vertical="center" wrapText="1"/>
    </xf>
    <xf numFmtId="0" fontId="19" fillId="0" borderId="33" xfId="0" applyFont="1" applyBorder="1" applyAlignment="1" applyProtection="1">
      <alignment horizontal="justify" vertical="center"/>
    </xf>
    <xf numFmtId="0" fontId="19" fillId="0" borderId="34" xfId="0" applyFont="1" applyBorder="1" applyAlignment="1" applyProtection="1">
      <alignment horizontal="justify" vertical="center"/>
    </xf>
    <xf numFmtId="0" fontId="19" fillId="0" borderId="35" xfId="0" applyFont="1" applyBorder="1" applyAlignment="1" applyProtection="1">
      <alignment horizontal="justify" vertical="center"/>
    </xf>
    <xf numFmtId="0" fontId="14" fillId="0" borderId="37" xfId="0" applyFont="1" applyFill="1" applyBorder="1" applyAlignment="1" applyProtection="1">
      <alignment horizontal="justify" vertical="center" wrapText="1"/>
    </xf>
    <xf numFmtId="0" fontId="19" fillId="0" borderId="77" xfId="0" applyFont="1" applyBorder="1" applyAlignment="1" applyProtection="1">
      <alignment vertical="center" wrapText="1"/>
    </xf>
    <xf numFmtId="0" fontId="19" fillId="0" borderId="63" xfId="0" applyFont="1" applyBorder="1" applyAlignment="1" applyProtection="1">
      <alignment vertical="center" wrapText="1"/>
    </xf>
    <xf numFmtId="0" fontId="19" fillId="0" borderId="80" xfId="0" applyFont="1" applyBorder="1" applyAlignment="1" applyProtection="1">
      <alignment vertical="center" wrapText="1"/>
    </xf>
    <xf numFmtId="0" fontId="21" fillId="0" borderId="37" xfId="0" applyFont="1" applyFill="1" applyBorder="1" applyAlignment="1" applyProtection="1">
      <alignment horizontal="justify" vertical="center"/>
    </xf>
    <xf numFmtId="0" fontId="13" fillId="0" borderId="0" xfId="0" applyFont="1" applyFill="1" applyAlignment="1" applyProtection="1">
      <alignment horizontal="justify" vertical="top"/>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11" fillId="0" borderId="33" xfId="0" applyFont="1" applyFill="1" applyBorder="1" applyAlignment="1" applyProtection="1">
      <alignment horizontal="center" vertical="center" textRotation="90" wrapText="1"/>
    </xf>
    <xf numFmtId="0" fontId="11" fillId="0" borderId="35" xfId="0" applyFont="1" applyFill="1" applyBorder="1" applyAlignment="1" applyProtection="1">
      <alignment horizontal="center" vertical="center" textRotation="90" wrapText="1"/>
    </xf>
    <xf numFmtId="0" fontId="11" fillId="0" borderId="38" xfId="0" applyFont="1" applyFill="1" applyBorder="1" applyAlignment="1" applyProtection="1">
      <alignment horizontal="center" vertical="center" textRotation="90" wrapText="1"/>
    </xf>
    <xf numFmtId="0" fontId="11" fillId="0" borderId="39" xfId="0" applyFont="1" applyFill="1" applyBorder="1" applyAlignment="1" applyProtection="1">
      <alignment horizontal="center" vertical="center" textRotation="90" wrapText="1"/>
    </xf>
    <xf numFmtId="0" fontId="13"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39" xfId="0" applyFont="1" applyFill="1" applyBorder="1" applyAlignment="1" applyProtection="1">
      <alignment horizontal="center" vertical="center"/>
    </xf>
    <xf numFmtId="0" fontId="0" fillId="0" borderId="36" xfId="0" applyBorder="1" applyAlignment="1" applyProtection="1">
      <alignment horizontal="center"/>
    </xf>
    <xf numFmtId="0" fontId="0" fillId="0" borderId="0" xfId="0" applyAlignment="1" applyProtection="1">
      <alignment horizontal="center"/>
    </xf>
    <xf numFmtId="0" fontId="0" fillId="0" borderId="3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11" fillId="0" borderId="0" xfId="0" applyFont="1" applyFill="1" applyAlignment="1">
      <alignment horizontal="justify" vertical="center" wrapText="1"/>
    </xf>
    <xf numFmtId="0" fontId="2" fillId="0" borderId="0" xfId="0" applyFont="1" applyFill="1" applyAlignment="1">
      <alignment horizontal="justify" vertical="center"/>
    </xf>
  </cellXfs>
  <cellStyles count="2">
    <cellStyle name="Hipervínculo" xfId="1" builtinId="8"/>
    <cellStyle name="Normal" xfId="0" builtinId="0"/>
  </cellStyles>
  <dxfs count="5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1" defaultTableStyle="TableStyleMedium2" defaultPivotStyle="PivotStyleLight16">
    <tableStyle name="Invisible" pivot="0" table="0" count="0"/>
  </tableStyles>
  <colors>
    <mruColors>
      <color rgb="FF0070C0"/>
      <color rgb="FFFFCCFF"/>
      <color rgb="FFE0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C0ADD997-FDF3-4730-AC3B-ABC86C2DF91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2A3B8AE8-88CF-4CD9-98D1-08975FA24A5B}"/>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2" name="Imagen 1" descr="http://intranet.inegi.org.mx/Servicios/Difusion/Imagen_Institucional/img/2019/INEGI1_v.png">
          <a:extLst>
            <a:ext uri="{FF2B5EF4-FFF2-40B4-BE49-F238E27FC236}">
              <a16:creationId xmlns:a16="http://schemas.microsoft.com/office/drawing/2014/main" xmlns="" id="{A57EFFB4-2792-4CEF-ACD7-9B40051E20A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3" name="Imagen 2">
          <a:extLst>
            <a:ext uri="{FF2B5EF4-FFF2-40B4-BE49-F238E27FC236}">
              <a16:creationId xmlns:a16="http://schemas.microsoft.com/office/drawing/2014/main" xmlns="" id="{3A368975-D30A-42A3-8564-3CE90A6530FA}"/>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30AB7F8E-9671-4532-8E33-75657B114D1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10D82AFA-79EA-4B68-92E5-5625B411316B}"/>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D8DC3419-B5D7-45A4-95C6-66A9DD49DA2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835A496E-9E37-4DD3-BE77-E9CA2A5C7092}"/>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B6717718-10D7-4DBE-9777-057AF023A1E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28</xdr:col>
      <xdr:colOff>196015</xdr:colOff>
      <xdr:row>0</xdr:row>
      <xdr:rowOff>1137600</xdr:rowOff>
    </xdr:to>
    <xdr:pic>
      <xdr:nvPicPr>
        <xdr:cNvPr id="5" name="Imagen 4">
          <a:extLst>
            <a:ext uri="{FF2B5EF4-FFF2-40B4-BE49-F238E27FC236}">
              <a16:creationId xmlns:a16="http://schemas.microsoft.com/office/drawing/2014/main" xmlns="" id="{526BC5EF-1E9D-4803-8A29-42841BE8C72D}"/>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726C14C0-649C-42A9-92A3-C9A0EC620DE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C469A2BB-3001-48A4-91F1-5D67538485FE}"/>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25"/>
  <sheetViews>
    <sheetView showGridLines="0" zoomScale="120" zoomScaleNormal="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A1" s="44"/>
      <c r="B1" s="238"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row>
    <row r="2" spans="1:30" ht="15" customHeight="1">
      <c r="A2" s="44"/>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ht="45" customHeight="1">
      <c r="A3" s="44"/>
      <c r="B3" s="240" t="s">
        <v>1</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row>
    <row r="4" spans="1:30" ht="15" customHeight="1">
      <c r="A4" s="44"/>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ht="45" customHeight="1">
      <c r="A5" s="44"/>
      <c r="B5" s="240" t="s">
        <v>578</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row>
    <row r="6" spans="1:30" ht="15" customHeight="1">
      <c r="A6" s="44"/>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ht="84" customHeight="1">
      <c r="A7" s="44"/>
      <c r="B7" s="241" t="s">
        <v>2</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row>
    <row r="8" spans="1:30" ht="15" customHeight="1" thickBot="1">
      <c r="A8" s="44"/>
      <c r="B8" s="56" t="s">
        <v>3</v>
      </c>
      <c r="C8" s="41"/>
      <c r="D8" s="41"/>
      <c r="E8" s="41"/>
      <c r="F8" s="41"/>
      <c r="G8" s="41"/>
      <c r="H8" s="41"/>
      <c r="I8" s="41"/>
      <c r="J8" s="41"/>
      <c r="K8" s="41"/>
      <c r="L8" s="41"/>
      <c r="M8" s="41"/>
      <c r="N8" s="56" t="s">
        <v>4</v>
      </c>
      <c r="O8" s="41"/>
      <c r="P8" s="41"/>
      <c r="Q8" s="41"/>
      <c r="R8" s="41"/>
      <c r="S8" s="41"/>
      <c r="T8" s="41"/>
      <c r="U8" s="41"/>
      <c r="V8" s="41"/>
      <c r="W8" s="41"/>
      <c r="X8" s="41"/>
      <c r="Y8" s="41"/>
      <c r="Z8" s="41"/>
      <c r="AA8" s="41"/>
      <c r="AB8" s="41"/>
      <c r="AC8" s="41"/>
      <c r="AD8" s="41"/>
    </row>
    <row r="9" spans="1:30" ht="15" customHeight="1" thickBot="1">
      <c r="A9" s="44"/>
      <c r="B9" s="242" t="str">
        <f>IF(Presentación!B10="","",Presentación!B10)</f>
        <v>Veracruz de Ignacio de la Llave</v>
      </c>
      <c r="C9" s="243"/>
      <c r="D9" s="243"/>
      <c r="E9" s="243"/>
      <c r="F9" s="243"/>
      <c r="G9" s="243"/>
      <c r="H9" s="243"/>
      <c r="I9" s="243"/>
      <c r="J9" s="243"/>
      <c r="K9" s="243"/>
      <c r="L9" s="244"/>
      <c r="M9" s="41"/>
      <c r="N9" s="242" t="str">
        <f>IF(Presentación!N10="","",Presentación!N10)</f>
        <v>230</v>
      </c>
      <c r="O9" s="244"/>
      <c r="P9" s="41"/>
      <c r="Q9" s="41"/>
      <c r="R9" s="41"/>
      <c r="S9" s="41"/>
      <c r="T9" s="41"/>
      <c r="U9" s="41"/>
      <c r="V9" s="41"/>
      <c r="W9" s="41"/>
      <c r="X9" s="41"/>
      <c r="Y9" s="41"/>
      <c r="Z9" s="41"/>
      <c r="AA9" s="41"/>
      <c r="AB9" s="41"/>
      <c r="AC9" s="41"/>
      <c r="AD9" s="41"/>
    </row>
    <row r="10" spans="1:30" ht="1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15" customHeight="1">
      <c r="B11" s="237" t="s">
        <v>5</v>
      </c>
      <c r="C11" s="237"/>
      <c r="D11" s="237"/>
      <c r="E11" s="237"/>
      <c r="F11" s="237"/>
      <c r="G11" s="237"/>
      <c r="H11" s="237"/>
      <c r="I11" s="237"/>
      <c r="J11" s="237"/>
      <c r="K11" s="237"/>
      <c r="L11" s="237"/>
      <c r="M11" s="237"/>
      <c r="N11" s="237"/>
      <c r="O11" s="237"/>
      <c r="P11" s="237"/>
      <c r="Q11" s="237"/>
      <c r="R11" s="237"/>
      <c r="S11" s="237"/>
      <c r="T11" s="237"/>
      <c r="U11" s="237"/>
      <c r="V11" s="2"/>
      <c r="W11" s="2"/>
      <c r="X11" s="2"/>
      <c r="Y11" s="2"/>
      <c r="Z11" s="2"/>
      <c r="AA11" s="2"/>
      <c r="AB11" s="2"/>
      <c r="AC11" s="2"/>
      <c r="AD11" s="2"/>
    </row>
    <row r="12" spans="1:30" ht="15" customHeigh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5" customHeight="1">
      <c r="B13" s="237" t="s">
        <v>6</v>
      </c>
      <c r="C13" s="237"/>
      <c r="D13" s="237"/>
      <c r="E13" s="237"/>
      <c r="F13" s="237"/>
      <c r="G13" s="237"/>
      <c r="H13" s="237"/>
      <c r="I13" s="237"/>
      <c r="J13" s="237"/>
      <c r="K13" s="237"/>
      <c r="L13" s="237"/>
      <c r="M13" s="237"/>
      <c r="N13" s="237"/>
      <c r="O13" s="237"/>
      <c r="P13" s="237"/>
      <c r="Q13" s="237"/>
      <c r="R13" s="237"/>
      <c r="S13" s="237"/>
      <c r="T13" s="237"/>
      <c r="U13" s="237"/>
      <c r="V13" s="2"/>
      <c r="W13" s="2"/>
      <c r="X13" s="2"/>
      <c r="Y13" s="2"/>
      <c r="Z13" s="2"/>
      <c r="AA13" s="2"/>
      <c r="AB13" s="2"/>
      <c r="AC13" s="2"/>
      <c r="AD13" s="2"/>
    </row>
    <row r="14" spans="1:30" ht="1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15" customHeight="1">
      <c r="B15" s="237" t="s">
        <v>7</v>
      </c>
      <c r="C15" s="237"/>
      <c r="D15" s="237"/>
      <c r="E15" s="237"/>
      <c r="F15" s="237"/>
      <c r="G15" s="237"/>
      <c r="H15" s="237"/>
      <c r="I15" s="237"/>
      <c r="J15" s="237"/>
      <c r="K15" s="237"/>
      <c r="L15" s="237"/>
      <c r="M15" s="237"/>
      <c r="N15" s="237"/>
      <c r="O15" s="237"/>
      <c r="P15" s="237"/>
      <c r="Q15" s="237"/>
      <c r="R15" s="237"/>
      <c r="S15" s="237"/>
      <c r="T15" s="237"/>
      <c r="U15" s="237"/>
      <c r="V15" s="2"/>
      <c r="W15" s="2"/>
      <c r="X15" s="2"/>
      <c r="Y15" s="2"/>
      <c r="Z15" s="2"/>
      <c r="AA15" s="2"/>
      <c r="AB15" s="2"/>
      <c r="AC15" s="2"/>
      <c r="AD15" s="2"/>
    </row>
    <row r="16" spans="1:30" ht="1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2:30" ht="15" customHeight="1">
      <c r="B17" s="237" t="s">
        <v>578</v>
      </c>
      <c r="C17" s="237"/>
      <c r="D17" s="237"/>
      <c r="E17" s="237"/>
      <c r="F17" s="237"/>
      <c r="G17" s="237"/>
      <c r="H17" s="237"/>
      <c r="I17" s="237"/>
      <c r="J17" s="237"/>
      <c r="K17" s="237"/>
      <c r="L17" s="237"/>
      <c r="M17" s="237"/>
      <c r="N17" s="237"/>
      <c r="O17" s="237"/>
      <c r="P17" s="237"/>
      <c r="Q17" s="237"/>
      <c r="R17" s="237"/>
      <c r="S17" s="237"/>
      <c r="T17" s="237"/>
      <c r="U17" s="237"/>
      <c r="V17" s="2"/>
      <c r="W17" s="2"/>
      <c r="X17" s="245" t="s">
        <v>597</v>
      </c>
      <c r="Y17" s="245"/>
      <c r="Z17" s="245"/>
      <c r="AA17" s="245"/>
      <c r="AB17" s="245"/>
      <c r="AC17" s="245"/>
      <c r="AD17" s="245"/>
    </row>
    <row r="18" spans="2:30"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ht="15" customHeight="1">
      <c r="B19" s="237" t="s">
        <v>8</v>
      </c>
      <c r="C19" s="237"/>
      <c r="D19" s="237"/>
      <c r="E19" s="237"/>
      <c r="F19" s="237"/>
      <c r="G19" s="237"/>
      <c r="H19" s="237"/>
      <c r="I19" s="237"/>
      <c r="J19" s="237"/>
      <c r="K19" s="237"/>
      <c r="L19" s="237"/>
      <c r="M19" s="237"/>
      <c r="N19" s="237"/>
      <c r="O19" s="237"/>
      <c r="P19" s="237"/>
      <c r="Q19" s="237"/>
      <c r="R19" s="237"/>
      <c r="S19" s="237"/>
      <c r="T19" s="237"/>
      <c r="U19" s="237"/>
      <c r="V19" s="2"/>
      <c r="W19" s="2"/>
      <c r="X19" s="2"/>
      <c r="Y19" s="2"/>
      <c r="Z19" s="2"/>
      <c r="AA19" s="2"/>
      <c r="AB19" s="2"/>
      <c r="AC19" s="2"/>
      <c r="AD19" s="2"/>
    </row>
    <row r="20" spans="2:30" ht="15" customHeight="1"/>
    <row r="21" spans="2:30" ht="15" customHeight="1"/>
    <row r="22" spans="2:30" ht="15" customHeight="1"/>
    <row r="23" spans="2:30" ht="15" customHeight="1"/>
    <row r="24" spans="2:30" ht="15" customHeight="1"/>
    <row r="25" spans="2:30" ht="15" customHeight="1"/>
  </sheetData>
  <sheetProtection algorithmName="SHA-512" hashValue="Iai5N/MtgZgvtUy/jnaCGWP0gYIaEo40OGTYDr/83bJEtITwiG+duL6PemdeCPJRddAA4tg5mNhQo2aNbtIbBw==" saltValue="Xz7A2CqBzJcaHrcxWW3d1g==" spinCount="100000" sheet="1" objects="1" scenarios="1"/>
  <mergeCells count="12">
    <mergeCell ref="B19:U19"/>
    <mergeCell ref="B1:AD1"/>
    <mergeCell ref="B3:AD3"/>
    <mergeCell ref="B5:AD5"/>
    <mergeCell ref="B7:AD7"/>
    <mergeCell ref="B9:L9"/>
    <mergeCell ref="N9:O9"/>
    <mergeCell ref="B11:U11"/>
    <mergeCell ref="B13:U13"/>
    <mergeCell ref="B15:U15"/>
    <mergeCell ref="B17:U17"/>
    <mergeCell ref="X17:AD17"/>
  </mergeCells>
  <hyperlinks>
    <hyperlink ref="B11:U11" location="Presentación!AA9" display="Presentación"/>
    <hyperlink ref="B13:U13" location="Informantes!AA9" display="Informantes"/>
    <hyperlink ref="B15:U15" location="Participantes!AA9" display="Participantes"/>
    <hyperlink ref="B17:U17" location="CNGE_2022_M1_Secc7!AA7" display="Sección VII. Control interno"/>
    <hyperlink ref="X17:AD17" location="CNGE_2022_M1_Secc7!AA7" display="Preguntas 1 a 23"/>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Sección VII
Índice</oddHeader>
    <oddFooter>&amp;LCenso Nacional de Gobiernos Estatales 2022&amp;R&amp;P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134"/>
  <sheetViews>
    <sheetView showGridLines="0" topLeftCell="A3" zoomScale="120" zoomScaleNormal="120" workbookViewId="0">
      <selection activeCell="B10" sqref="B10:L10"/>
    </sheetView>
  </sheetViews>
  <sheetFormatPr baseColWidth="10" defaultColWidth="0" defaultRowHeight="0" customHeight="1" zeroHeight="1"/>
  <cols>
    <col min="1" max="1" width="5.7109375" style="2" customWidth="1"/>
    <col min="2" max="31" width="3.7109375" customWidth="1"/>
    <col min="32" max="16384" width="3.7109375" hidden="1"/>
  </cols>
  <sheetData>
    <row r="1" spans="2:35" ht="173.25" customHeight="1">
      <c r="B1" s="258" t="s">
        <v>0</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H1" s="78" t="s">
        <v>732</v>
      </c>
      <c r="AI1" s="78" t="s">
        <v>733</v>
      </c>
    </row>
    <row r="2" spans="2:35" ht="1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2:35" ht="45" customHeight="1">
      <c r="B3" s="260" t="s">
        <v>1</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H3" t="s">
        <v>734</v>
      </c>
      <c r="AI3" t="s">
        <v>735</v>
      </c>
    </row>
    <row r="4" spans="2:35" ht="1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H4" t="s">
        <v>736</v>
      </c>
      <c r="AI4" t="s">
        <v>737</v>
      </c>
    </row>
    <row r="5" spans="2:35" ht="45" customHeight="1">
      <c r="B5" s="260" t="s">
        <v>578</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H5" t="s">
        <v>738</v>
      </c>
      <c r="AI5" t="s">
        <v>739</v>
      </c>
    </row>
    <row r="6" spans="2:35" ht="1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H6" t="s">
        <v>740</v>
      </c>
      <c r="AI6" t="s">
        <v>741</v>
      </c>
    </row>
    <row r="7" spans="2:35" ht="84" customHeight="1">
      <c r="B7" s="241" t="s">
        <v>5</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H7" t="s">
        <v>742</v>
      </c>
      <c r="AI7" t="s">
        <v>743</v>
      </c>
    </row>
    <row r="8" spans="2:35" ht="15" customHeight="1">
      <c r="AH8" t="s">
        <v>744</v>
      </c>
      <c r="AI8" t="s">
        <v>745</v>
      </c>
    </row>
    <row r="9" spans="2:35" ht="15" customHeight="1" thickBot="1">
      <c r="B9" s="63" t="s">
        <v>3</v>
      </c>
      <c r="C9" s="64"/>
      <c r="D9" s="64"/>
      <c r="E9" s="64"/>
      <c r="F9" s="64"/>
      <c r="G9" s="64"/>
      <c r="H9" s="64"/>
      <c r="I9" s="64"/>
      <c r="J9" s="64"/>
      <c r="K9" s="64"/>
      <c r="L9" s="64"/>
      <c r="M9" s="64"/>
      <c r="N9" s="63" t="s">
        <v>4</v>
      </c>
      <c r="O9" s="64"/>
      <c r="AA9" s="262" t="s">
        <v>2</v>
      </c>
      <c r="AB9" s="262"/>
      <c r="AC9" s="262"/>
      <c r="AD9" s="262"/>
      <c r="AH9" t="s">
        <v>746</v>
      </c>
      <c r="AI9" t="s">
        <v>747</v>
      </c>
    </row>
    <row r="10" spans="2:35" ht="15" customHeight="1" thickBot="1">
      <c r="B10" s="263" t="s">
        <v>792</v>
      </c>
      <c r="C10" s="264"/>
      <c r="D10" s="264"/>
      <c r="E10" s="264"/>
      <c r="F10" s="264"/>
      <c r="G10" s="264"/>
      <c r="H10" s="264"/>
      <c r="I10" s="264"/>
      <c r="J10" s="264"/>
      <c r="K10" s="264"/>
      <c r="L10" s="265"/>
      <c r="M10" s="1"/>
      <c r="N10" s="266" t="str">
        <f>IFERROR(VLOOKUP(B10,AH:AI,2,FALSE),"")</f>
        <v>230</v>
      </c>
      <c r="O10" s="267"/>
      <c r="AH10" t="s">
        <v>748</v>
      </c>
      <c r="AI10" t="s">
        <v>749</v>
      </c>
    </row>
    <row r="11" spans="2:35" ht="15" customHeight="1" thickBot="1">
      <c r="AH11" t="s">
        <v>750</v>
      </c>
      <c r="AI11" t="s">
        <v>751</v>
      </c>
    </row>
    <row r="12" spans="2:35" ht="15" customHeight="1">
      <c r="B12" s="4"/>
      <c r="C12" s="5" t="s">
        <v>9</v>
      </c>
      <c r="D12" s="6"/>
      <c r="E12" s="6"/>
      <c r="F12" s="6"/>
      <c r="G12" s="6"/>
      <c r="H12" s="6"/>
      <c r="I12" s="6"/>
      <c r="J12" s="6"/>
      <c r="K12" s="6"/>
      <c r="L12" s="7"/>
      <c r="N12" s="8"/>
      <c r="O12" s="9" t="s">
        <v>10</v>
      </c>
      <c r="P12" s="10"/>
      <c r="Q12" s="10"/>
      <c r="R12" s="10"/>
      <c r="S12" s="10"/>
      <c r="T12" s="10"/>
      <c r="U12" s="10"/>
      <c r="V12" s="10"/>
      <c r="W12" s="10"/>
      <c r="X12" s="10"/>
      <c r="Y12" s="10"/>
      <c r="Z12" s="10"/>
      <c r="AA12" s="10"/>
      <c r="AB12" s="10"/>
      <c r="AC12" s="10"/>
      <c r="AD12" s="11"/>
      <c r="AH12" t="s">
        <v>752</v>
      </c>
      <c r="AI12" t="s">
        <v>753</v>
      </c>
    </row>
    <row r="13" spans="2:35" ht="144" customHeight="1" thickBot="1">
      <c r="B13" s="12"/>
      <c r="C13" s="268" t="s">
        <v>11</v>
      </c>
      <c r="D13" s="268"/>
      <c r="E13" s="268"/>
      <c r="F13" s="268"/>
      <c r="G13" s="268"/>
      <c r="H13" s="268"/>
      <c r="I13" s="268"/>
      <c r="J13" s="268"/>
      <c r="K13" s="268"/>
      <c r="L13" s="13"/>
      <c r="N13" s="14"/>
      <c r="O13" s="268" t="s">
        <v>12</v>
      </c>
      <c r="P13" s="268"/>
      <c r="Q13" s="268"/>
      <c r="R13" s="268"/>
      <c r="S13" s="268"/>
      <c r="T13" s="268"/>
      <c r="U13" s="268"/>
      <c r="V13" s="268"/>
      <c r="W13" s="268"/>
      <c r="X13" s="268"/>
      <c r="Y13" s="268"/>
      <c r="Z13" s="268"/>
      <c r="AA13" s="268"/>
      <c r="AB13" s="268"/>
      <c r="AC13" s="268"/>
      <c r="AD13" s="15"/>
      <c r="AH13" t="s">
        <v>754</v>
      </c>
      <c r="AI13" t="s">
        <v>755</v>
      </c>
    </row>
    <row r="14" spans="2:35" ht="15" customHeight="1" thickBot="1">
      <c r="AH14" t="s">
        <v>756</v>
      </c>
      <c r="AI14" t="s">
        <v>757</v>
      </c>
    </row>
    <row r="15" spans="2:35" ht="15">
      <c r="B15" s="4"/>
      <c r="C15" s="5" t="s">
        <v>13</v>
      </c>
      <c r="D15" s="6"/>
      <c r="E15" s="6"/>
      <c r="F15" s="6"/>
      <c r="G15" s="6"/>
      <c r="H15" s="6"/>
      <c r="I15" s="6"/>
      <c r="J15" s="6"/>
      <c r="K15" s="6"/>
      <c r="L15" s="6"/>
      <c r="M15" s="6"/>
      <c r="N15" s="6"/>
      <c r="O15" s="6"/>
      <c r="P15" s="6"/>
      <c r="Q15" s="6"/>
      <c r="R15" s="6"/>
      <c r="S15" s="6"/>
      <c r="T15" s="6"/>
      <c r="U15" s="6"/>
      <c r="V15" s="6"/>
      <c r="W15" s="6"/>
      <c r="X15" s="6"/>
      <c r="Y15" s="6"/>
      <c r="Z15" s="6"/>
      <c r="AA15" s="6"/>
      <c r="AB15" s="6"/>
      <c r="AC15" s="6"/>
      <c r="AD15" s="11"/>
      <c r="AH15" t="s">
        <v>758</v>
      </c>
      <c r="AI15" t="s">
        <v>759</v>
      </c>
    </row>
    <row r="16" spans="2:35" ht="36" customHeight="1" thickBot="1">
      <c r="B16" s="12"/>
      <c r="C16" s="268" t="s">
        <v>14</v>
      </c>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15"/>
      <c r="AH16" t="s">
        <v>760</v>
      </c>
      <c r="AI16" t="s">
        <v>761</v>
      </c>
    </row>
    <row r="17" spans="2:35" ht="15" customHeight="1" thickBot="1">
      <c r="AH17" t="s">
        <v>762</v>
      </c>
      <c r="AI17" t="s">
        <v>763</v>
      </c>
    </row>
    <row r="18" spans="2:35" ht="15">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8"/>
      <c r="AH18" t="s">
        <v>764</v>
      </c>
      <c r="AI18" t="s">
        <v>765</v>
      </c>
    </row>
    <row r="19" spans="2:35" ht="48" customHeight="1">
      <c r="B19" s="19"/>
      <c r="C19" s="256" t="s">
        <v>15</v>
      </c>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0"/>
      <c r="AH19" t="s">
        <v>766</v>
      </c>
      <c r="AI19" t="s">
        <v>767</v>
      </c>
    </row>
    <row r="20" spans="2:35" ht="6.75" customHeight="1">
      <c r="B20" s="1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0"/>
      <c r="AH20" t="s">
        <v>768</v>
      </c>
      <c r="AI20" t="s">
        <v>769</v>
      </c>
    </row>
    <row r="21" spans="2:35" ht="36" customHeight="1">
      <c r="B21" s="19"/>
      <c r="C21" s="256" t="s">
        <v>16</v>
      </c>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0"/>
      <c r="AH21" t="s">
        <v>770</v>
      </c>
      <c r="AI21" t="s">
        <v>771</v>
      </c>
    </row>
    <row r="22" spans="2:35" ht="6.75" customHeight="1">
      <c r="B22" s="1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0"/>
      <c r="AH22" t="s">
        <v>772</v>
      </c>
      <c r="AI22" t="s">
        <v>773</v>
      </c>
    </row>
    <row r="23" spans="2:35" ht="15" customHeight="1">
      <c r="B23" s="19"/>
      <c r="C23" s="256" t="s">
        <v>17</v>
      </c>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0"/>
      <c r="AH23" t="s">
        <v>774</v>
      </c>
      <c r="AI23" t="s">
        <v>775</v>
      </c>
    </row>
    <row r="24" spans="2:35" ht="6.75" customHeight="1">
      <c r="B24" s="1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0"/>
      <c r="AH24" t="s">
        <v>776</v>
      </c>
      <c r="AI24" t="s">
        <v>777</v>
      </c>
    </row>
    <row r="25" spans="2:35" ht="48" customHeight="1">
      <c r="B25" s="19"/>
      <c r="C25" s="2"/>
      <c r="D25" s="256" t="s">
        <v>18</v>
      </c>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0"/>
      <c r="AH25" t="s">
        <v>778</v>
      </c>
      <c r="AI25" t="s">
        <v>779</v>
      </c>
    </row>
    <row r="26" spans="2:35" ht="6.75" customHeight="1">
      <c r="B26" s="1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0"/>
      <c r="AH26" t="s">
        <v>780</v>
      </c>
      <c r="AI26" t="s">
        <v>781</v>
      </c>
    </row>
    <row r="27" spans="2:35" ht="36" customHeight="1">
      <c r="B27" s="19"/>
      <c r="C27" s="256" t="s">
        <v>19</v>
      </c>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0"/>
      <c r="AH27" t="s">
        <v>782</v>
      </c>
      <c r="AI27" t="s">
        <v>783</v>
      </c>
    </row>
    <row r="28" spans="2:35" ht="6.75" customHeight="1">
      <c r="B28" s="1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0"/>
      <c r="AH28" t="s">
        <v>784</v>
      </c>
      <c r="AI28" t="s">
        <v>785</v>
      </c>
    </row>
    <row r="29" spans="2:35" ht="60" customHeight="1">
      <c r="B29" s="19"/>
      <c r="C29" s="256" t="s">
        <v>20</v>
      </c>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0"/>
      <c r="AH29" t="s">
        <v>786</v>
      </c>
      <c r="AI29" t="s">
        <v>787</v>
      </c>
    </row>
    <row r="30" spans="2:35" ht="6.75" customHeight="1">
      <c r="B30" s="1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0"/>
      <c r="AH30" t="s">
        <v>788</v>
      </c>
      <c r="AI30" t="s">
        <v>789</v>
      </c>
    </row>
    <row r="31" spans="2:35" ht="48" customHeight="1">
      <c r="B31" s="19"/>
      <c r="C31" s="256" t="s">
        <v>519</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0"/>
      <c r="AH31" t="s">
        <v>790</v>
      </c>
      <c r="AI31" t="s">
        <v>791</v>
      </c>
    </row>
    <row r="32" spans="2:35" ht="6.75" customHeight="1">
      <c r="B32" s="19"/>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0"/>
      <c r="AH32" t="s">
        <v>792</v>
      </c>
      <c r="AI32" t="s">
        <v>793</v>
      </c>
    </row>
    <row r="33" spans="2:35" ht="48" customHeight="1">
      <c r="B33" s="19"/>
      <c r="C33" s="256" t="s">
        <v>520</v>
      </c>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0"/>
      <c r="AH33" t="s">
        <v>794</v>
      </c>
      <c r="AI33" t="s">
        <v>795</v>
      </c>
    </row>
    <row r="34" spans="2:35" ht="6.75" customHeight="1">
      <c r="B34" s="19"/>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0"/>
      <c r="AH34" t="s">
        <v>796</v>
      </c>
      <c r="AI34" t="s">
        <v>797</v>
      </c>
    </row>
    <row r="35" spans="2:35" ht="84" customHeight="1">
      <c r="B35" s="19"/>
      <c r="C35" s="248" t="s">
        <v>506</v>
      </c>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0"/>
    </row>
    <row r="36" spans="2:35" ht="6.75" customHeight="1">
      <c r="B36" s="19"/>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0"/>
    </row>
    <row r="37" spans="2:35" ht="36" customHeight="1">
      <c r="B37" s="19"/>
      <c r="C37" s="248" t="s">
        <v>507</v>
      </c>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0"/>
    </row>
    <row r="38" spans="2:35" ht="6.75" customHeight="1">
      <c r="B38" s="19"/>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0"/>
    </row>
    <row r="39" spans="2:35" ht="36" customHeight="1">
      <c r="B39" s="19"/>
      <c r="C39" s="50"/>
      <c r="D39" s="248" t="s">
        <v>21</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0"/>
    </row>
    <row r="40" spans="2:35" ht="6.75" customHeight="1">
      <c r="B40" s="1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0"/>
    </row>
    <row r="41" spans="2:35" ht="72" customHeight="1">
      <c r="B41" s="19"/>
      <c r="C41" s="248" t="s">
        <v>508</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0"/>
    </row>
    <row r="42" spans="2:35" ht="6.75" customHeight="1">
      <c r="B42" s="1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0"/>
    </row>
    <row r="43" spans="2:35" ht="60" customHeight="1">
      <c r="B43" s="19"/>
      <c r="C43" s="248" t="s">
        <v>509</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0"/>
    </row>
    <row r="44" spans="2:35" ht="6.75" customHeight="1">
      <c r="B44" s="1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0"/>
    </row>
    <row r="45" spans="2:35" ht="24" customHeight="1">
      <c r="B45" s="19"/>
      <c r="C45" s="256" t="s">
        <v>586</v>
      </c>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0"/>
    </row>
    <row r="46" spans="2:35" ht="6.75" customHeight="1">
      <c r="B46" s="1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0"/>
    </row>
    <row r="47" spans="2:35" ht="72" customHeight="1">
      <c r="B47" s="19"/>
      <c r="C47" s="257" t="s">
        <v>716</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0"/>
    </row>
    <row r="48" spans="2:35" ht="6.75" customHeight="1">
      <c r="B48" s="19"/>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0"/>
    </row>
    <row r="49" spans="2:30" ht="60" customHeight="1">
      <c r="B49" s="19"/>
      <c r="C49" s="257" t="s">
        <v>707</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0"/>
    </row>
    <row r="50" spans="2:30" ht="6.75" customHeight="1">
      <c r="B50" s="19"/>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20"/>
    </row>
    <row r="51" spans="2:30" ht="36" customHeight="1">
      <c r="B51" s="19"/>
      <c r="C51" s="257" t="s">
        <v>708</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0"/>
    </row>
    <row r="52" spans="2:30" ht="6.75" customHeight="1">
      <c r="B52" s="19"/>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0"/>
    </row>
    <row r="53" spans="2:30" ht="84" customHeight="1">
      <c r="B53" s="19"/>
      <c r="C53" s="257" t="s">
        <v>709</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0"/>
    </row>
    <row r="54" spans="2:30" ht="6.75" customHeight="1">
      <c r="B54" s="19"/>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0"/>
    </row>
    <row r="55" spans="2:30" ht="60" customHeight="1">
      <c r="B55" s="19"/>
      <c r="C55" s="256" t="s">
        <v>587</v>
      </c>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0"/>
    </row>
    <row r="56" spans="2:30" ht="6.75" customHeight="1">
      <c r="B56" s="19"/>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0"/>
    </row>
    <row r="57" spans="2:30" ht="15" customHeight="1">
      <c r="B57" s="19"/>
      <c r="C57" s="256" t="s">
        <v>22</v>
      </c>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0"/>
    </row>
    <row r="58" spans="2:30" ht="6.75" customHeight="1">
      <c r="B58" s="19"/>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0"/>
    </row>
    <row r="59" spans="2:30" ht="48" customHeight="1">
      <c r="B59" s="19"/>
      <c r="C59" s="2"/>
      <c r="D59" s="256" t="s">
        <v>710</v>
      </c>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0"/>
    </row>
    <row r="60" spans="2:30" ht="6.75" customHeight="1">
      <c r="B60" s="19"/>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0"/>
    </row>
    <row r="61" spans="2:30" ht="15" customHeight="1">
      <c r="B61" s="19"/>
      <c r="C61" s="248" t="s">
        <v>23</v>
      </c>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0"/>
    </row>
    <row r="62" spans="2:30" ht="6.75" customHeight="1">
      <c r="B62" s="1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0"/>
    </row>
    <row r="63" spans="2:30" ht="24" customHeight="1">
      <c r="B63" s="19"/>
      <c r="C63" s="2"/>
      <c r="D63" s="248" t="s">
        <v>24</v>
      </c>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0"/>
    </row>
    <row r="64" spans="2:30" ht="6.75" customHeight="1">
      <c r="B64" s="19"/>
      <c r="C64" s="2"/>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0"/>
    </row>
    <row r="65" spans="2:30" ht="24" customHeight="1">
      <c r="B65" s="19"/>
      <c r="C65" s="2"/>
      <c r="D65" s="248" t="s">
        <v>25</v>
      </c>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0"/>
    </row>
    <row r="66" spans="2:30" ht="6.75" customHeight="1">
      <c r="B66" s="19"/>
      <c r="C66" s="2"/>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0"/>
    </row>
    <row r="67" spans="2:30" ht="24" customHeight="1">
      <c r="B67" s="19"/>
      <c r="C67" s="2"/>
      <c r="D67" s="248" t="s">
        <v>26</v>
      </c>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0"/>
    </row>
    <row r="68" spans="2:30" ht="6.75" customHeight="1">
      <c r="B68" s="19"/>
      <c r="C68" s="2"/>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0"/>
    </row>
    <row r="69" spans="2:30" ht="36" customHeight="1">
      <c r="B69" s="19"/>
      <c r="C69" s="2"/>
      <c r="D69" s="248" t="s">
        <v>27</v>
      </c>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0"/>
    </row>
    <row r="70" spans="2:30" ht="6.75" customHeight="1">
      <c r="B70" s="19"/>
      <c r="C70" s="2"/>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0"/>
    </row>
    <row r="71" spans="2:30" ht="15" customHeight="1">
      <c r="B71" s="19"/>
      <c r="C71" s="2"/>
      <c r="D71" s="248" t="s">
        <v>28</v>
      </c>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0"/>
    </row>
    <row r="72" spans="2:30" ht="6.75" customHeight="1">
      <c r="B72" s="1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0"/>
    </row>
    <row r="73" spans="2:30" ht="36" customHeight="1">
      <c r="B73" s="19"/>
      <c r="C73" s="248" t="s">
        <v>711</v>
      </c>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0"/>
    </row>
    <row r="74" spans="2:30" ht="6.75" customHeight="1">
      <c r="B74" s="1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0"/>
    </row>
    <row r="75" spans="2:30" ht="72" customHeight="1">
      <c r="B75" s="19"/>
      <c r="C75" s="248" t="s">
        <v>712</v>
      </c>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0"/>
    </row>
    <row r="76" spans="2:30" ht="6.75" customHeight="1">
      <c r="B76" s="1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0"/>
    </row>
    <row r="77" spans="2:30" ht="15" customHeight="1">
      <c r="B77" s="19"/>
      <c r="C77" s="256" t="s">
        <v>725</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0"/>
    </row>
    <row r="78" spans="2:30" ht="6.75" customHeight="1">
      <c r="B78" s="19"/>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0"/>
    </row>
    <row r="79" spans="2:30" ht="180" customHeight="1">
      <c r="B79" s="19"/>
      <c r="C79" s="2"/>
      <c r="D79" s="252" t="s">
        <v>714</v>
      </c>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0"/>
    </row>
    <row r="80" spans="2:30" ht="6.75" customHeight="1">
      <c r="B80" s="19"/>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0"/>
    </row>
    <row r="81" spans="2:30" ht="60" customHeight="1">
      <c r="B81" s="19"/>
      <c r="C81" s="248" t="s">
        <v>29</v>
      </c>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0"/>
    </row>
    <row r="82" spans="2:30" ht="6.75" customHeight="1">
      <c r="B82" s="19"/>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0"/>
    </row>
    <row r="83" spans="2:30" ht="60" customHeight="1">
      <c r="B83" s="19"/>
      <c r="C83" s="248" t="s">
        <v>510</v>
      </c>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0"/>
    </row>
    <row r="84" spans="2:30" ht="6.75" customHeight="1">
      <c r="B84" s="19"/>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0"/>
    </row>
    <row r="85" spans="2:30" ht="24" customHeight="1">
      <c r="B85" s="19"/>
      <c r="C85" s="248" t="s">
        <v>30</v>
      </c>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0"/>
    </row>
    <row r="86" spans="2:30" ht="15.75" thickBot="1">
      <c r="B86" s="22"/>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3"/>
    </row>
    <row r="87" spans="2:30" ht="15.75" thickBot="1"/>
    <row r="88" spans="2:30" ht="15">
      <c r="B88" s="16"/>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8"/>
    </row>
    <row r="89" spans="2:30" ht="36" customHeight="1">
      <c r="B89" s="19"/>
      <c r="C89" s="248" t="s">
        <v>31</v>
      </c>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0"/>
    </row>
    <row r="90" spans="2:30" ht="6.75" customHeight="1">
      <c r="B90" s="19"/>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20"/>
    </row>
    <row r="91" spans="2:30" ht="72" customHeight="1">
      <c r="B91" s="19"/>
      <c r="C91" s="248" t="s">
        <v>601</v>
      </c>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0"/>
    </row>
    <row r="92" spans="2:30" ht="6.75" customHeight="1">
      <c r="B92" s="1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20"/>
    </row>
    <row r="93" spans="2:30" ht="60" customHeight="1">
      <c r="B93" s="19"/>
      <c r="C93" s="248" t="s">
        <v>588</v>
      </c>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0"/>
    </row>
    <row r="94" spans="2:30" ht="6.75" customHeight="1">
      <c r="B94" s="19"/>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20"/>
    </row>
    <row r="95" spans="2:30" ht="36" customHeight="1">
      <c r="B95" s="19"/>
      <c r="C95" s="248" t="s">
        <v>511</v>
      </c>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0"/>
    </row>
    <row r="96" spans="2:30" ht="6.75" customHeight="1">
      <c r="B96" s="19"/>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20"/>
    </row>
    <row r="97" spans="2:30" ht="24" customHeight="1">
      <c r="B97" s="19"/>
      <c r="C97" s="248" t="s">
        <v>512</v>
      </c>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0"/>
    </row>
    <row r="98" spans="2:30" ht="6.75" customHeight="1">
      <c r="B98" s="19"/>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0"/>
    </row>
    <row r="99" spans="2:30" ht="15" customHeight="1">
      <c r="B99" s="19"/>
      <c r="C99" s="2"/>
      <c r="D99" s="24"/>
      <c r="E99" s="2"/>
      <c r="F99" s="253" t="s">
        <v>32</v>
      </c>
      <c r="G99" s="254"/>
      <c r="H99" s="254"/>
      <c r="I99" s="254"/>
      <c r="J99" s="255"/>
      <c r="K99" s="253" t="s">
        <v>33</v>
      </c>
      <c r="L99" s="254"/>
      <c r="M99" s="254"/>
      <c r="N99" s="254"/>
      <c r="O99" s="254"/>
      <c r="P99" s="254"/>
      <c r="Q99" s="254"/>
      <c r="R99" s="254"/>
      <c r="S99" s="254"/>
      <c r="T99" s="254"/>
      <c r="U99" s="254"/>
      <c r="V99" s="254"/>
      <c r="W99" s="254"/>
      <c r="X99" s="254"/>
      <c r="Y99" s="254"/>
      <c r="Z99" s="255"/>
      <c r="AA99" s="2"/>
      <c r="AB99" s="2"/>
      <c r="AC99" s="2"/>
      <c r="AD99" s="20"/>
    </row>
    <row r="100" spans="2:30" ht="24" customHeight="1">
      <c r="B100" s="19"/>
      <c r="C100" s="2"/>
      <c r="D100" s="24"/>
      <c r="E100" s="2"/>
      <c r="F100" s="249" t="s">
        <v>34</v>
      </c>
      <c r="G100" s="250"/>
      <c r="H100" s="250"/>
      <c r="I100" s="250"/>
      <c r="J100" s="251"/>
      <c r="K100" s="249" t="s">
        <v>513</v>
      </c>
      <c r="L100" s="250"/>
      <c r="M100" s="250"/>
      <c r="N100" s="250"/>
      <c r="O100" s="250"/>
      <c r="P100" s="250"/>
      <c r="Q100" s="250"/>
      <c r="R100" s="250"/>
      <c r="S100" s="250"/>
      <c r="T100" s="250"/>
      <c r="U100" s="250"/>
      <c r="V100" s="250"/>
      <c r="W100" s="250"/>
      <c r="X100" s="250"/>
      <c r="Y100" s="250"/>
      <c r="Z100" s="251"/>
      <c r="AA100" s="2"/>
      <c r="AB100" s="2"/>
      <c r="AC100" s="2"/>
      <c r="AD100" s="20"/>
    </row>
    <row r="101" spans="2:30" ht="36" customHeight="1">
      <c r="B101" s="19"/>
      <c r="C101" s="2"/>
      <c r="D101" s="50"/>
      <c r="E101" s="77"/>
      <c r="F101" s="249" t="s">
        <v>34</v>
      </c>
      <c r="G101" s="250"/>
      <c r="H101" s="250"/>
      <c r="I101" s="250"/>
      <c r="J101" s="251"/>
      <c r="K101" s="249" t="s">
        <v>35</v>
      </c>
      <c r="L101" s="250"/>
      <c r="M101" s="250"/>
      <c r="N101" s="250"/>
      <c r="O101" s="250"/>
      <c r="P101" s="250"/>
      <c r="Q101" s="250"/>
      <c r="R101" s="250"/>
      <c r="S101" s="250"/>
      <c r="T101" s="250"/>
      <c r="U101" s="250"/>
      <c r="V101" s="250"/>
      <c r="W101" s="250"/>
      <c r="X101" s="250"/>
      <c r="Y101" s="250"/>
      <c r="Z101" s="251"/>
      <c r="AA101" s="50"/>
      <c r="AB101" s="50"/>
      <c r="AC101" s="50"/>
      <c r="AD101" s="20"/>
    </row>
    <row r="102" spans="2:30" ht="36" customHeight="1">
      <c r="B102" s="19"/>
      <c r="C102" s="2"/>
      <c r="D102" s="2"/>
      <c r="E102" s="41"/>
      <c r="F102" s="249" t="s">
        <v>34</v>
      </c>
      <c r="G102" s="250"/>
      <c r="H102" s="250"/>
      <c r="I102" s="250"/>
      <c r="J102" s="251"/>
      <c r="K102" s="249" t="s">
        <v>36</v>
      </c>
      <c r="L102" s="250"/>
      <c r="M102" s="250"/>
      <c r="N102" s="250"/>
      <c r="O102" s="250"/>
      <c r="P102" s="250"/>
      <c r="Q102" s="250"/>
      <c r="R102" s="250"/>
      <c r="S102" s="250"/>
      <c r="T102" s="250"/>
      <c r="U102" s="250"/>
      <c r="V102" s="250"/>
      <c r="W102" s="250"/>
      <c r="X102" s="250"/>
      <c r="Y102" s="250"/>
      <c r="Z102" s="251"/>
      <c r="AA102" s="2"/>
      <c r="AB102" s="2"/>
      <c r="AC102" s="2"/>
      <c r="AD102" s="20"/>
    </row>
    <row r="103" spans="2:30" ht="24" customHeight="1">
      <c r="B103" s="19"/>
      <c r="C103" s="2"/>
      <c r="D103" s="2"/>
      <c r="E103" s="41"/>
      <c r="F103" s="249" t="s">
        <v>34</v>
      </c>
      <c r="G103" s="250"/>
      <c r="H103" s="250"/>
      <c r="I103" s="250"/>
      <c r="J103" s="251"/>
      <c r="K103" s="249" t="s">
        <v>37</v>
      </c>
      <c r="L103" s="250"/>
      <c r="M103" s="250"/>
      <c r="N103" s="250"/>
      <c r="O103" s="250"/>
      <c r="P103" s="250"/>
      <c r="Q103" s="250"/>
      <c r="R103" s="250"/>
      <c r="S103" s="250"/>
      <c r="T103" s="250"/>
      <c r="U103" s="250"/>
      <c r="V103" s="250"/>
      <c r="W103" s="250"/>
      <c r="X103" s="250"/>
      <c r="Y103" s="250"/>
      <c r="Z103" s="251"/>
      <c r="AA103" s="2"/>
      <c r="AB103" s="2"/>
      <c r="AC103" s="2"/>
      <c r="AD103" s="20"/>
    </row>
    <row r="104" spans="2:30" ht="6.75" customHeight="1">
      <c r="B104" s="19"/>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0"/>
    </row>
    <row r="105" spans="2:30" ht="24" customHeight="1">
      <c r="B105" s="19"/>
      <c r="C105" s="248" t="s">
        <v>38</v>
      </c>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0"/>
    </row>
    <row r="106" spans="2:30" ht="6.75" customHeight="1">
      <c r="B106" s="1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20"/>
    </row>
    <row r="107" spans="2:30" ht="15" customHeight="1">
      <c r="B107" s="19"/>
      <c r="C107" s="21"/>
      <c r="D107" s="46" t="s">
        <v>39</v>
      </c>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0"/>
    </row>
    <row r="108" spans="2:30" ht="6.75" customHeight="1">
      <c r="B108" s="19"/>
      <c r="C108" s="21"/>
      <c r="D108" s="46"/>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0"/>
    </row>
    <row r="109" spans="2:30" ht="36" customHeight="1">
      <c r="B109" s="19"/>
      <c r="C109" s="21"/>
      <c r="D109" s="248" t="s">
        <v>514</v>
      </c>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0"/>
    </row>
    <row r="110" spans="2:30" ht="6.75" customHeight="1">
      <c r="B110" s="19"/>
      <c r="C110" s="21"/>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20"/>
    </row>
    <row r="111" spans="2:30" ht="15" customHeight="1">
      <c r="B111" s="19"/>
      <c r="C111" s="21"/>
      <c r="D111" s="46" t="s">
        <v>40</v>
      </c>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0"/>
    </row>
    <row r="112" spans="2:30" ht="6.75" customHeight="1">
      <c r="B112" s="19"/>
      <c r="C112" s="21"/>
      <c r="D112" s="46"/>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0"/>
    </row>
    <row r="113" spans="2:30" ht="24" customHeight="1">
      <c r="B113" s="19"/>
      <c r="C113" s="21"/>
      <c r="D113" s="248" t="s">
        <v>521</v>
      </c>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0"/>
    </row>
    <row r="114" spans="2:30" ht="6.75" customHeight="1">
      <c r="B114" s="19"/>
      <c r="C114" s="2"/>
      <c r="D114" s="24"/>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0"/>
    </row>
    <row r="115" spans="2:30" ht="15" customHeight="1">
      <c r="B115" s="19"/>
      <c r="C115" s="2"/>
      <c r="D115" s="46" t="s">
        <v>41</v>
      </c>
      <c r="E115" s="66"/>
      <c r="F115" s="66"/>
      <c r="G115" s="67"/>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0"/>
    </row>
    <row r="116" spans="2:30" ht="6.75" customHeight="1">
      <c r="B116" s="19"/>
      <c r="C116" s="2"/>
      <c r="D116" s="47"/>
      <c r="E116" s="47"/>
      <c r="F116" s="47"/>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20"/>
    </row>
    <row r="117" spans="2:30" ht="15" customHeight="1">
      <c r="B117" s="19"/>
      <c r="C117" s="2"/>
      <c r="D117" s="46" t="s">
        <v>42</v>
      </c>
      <c r="E117" s="46"/>
      <c r="F117" s="46"/>
      <c r="G117" s="51"/>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0"/>
    </row>
    <row r="118" spans="2:30" ht="15" customHeight="1" thickBot="1">
      <c r="B118" s="22"/>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3"/>
    </row>
    <row r="119" spans="2:30" ht="15.75" thickBot="1"/>
    <row r="120" spans="2:30" ht="15">
      <c r="B120" s="16"/>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8"/>
    </row>
    <row r="121" spans="2:30" ht="36" customHeight="1">
      <c r="B121" s="19"/>
      <c r="C121" s="248" t="s">
        <v>515</v>
      </c>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
    </row>
    <row r="122" spans="2:30" ht="6.75" customHeight="1">
      <c r="B122" s="19"/>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0"/>
    </row>
    <row r="123" spans="2:30" ht="15">
      <c r="B123" s="19"/>
      <c r="C123" s="2"/>
      <c r="D123" s="69" t="s">
        <v>43</v>
      </c>
      <c r="E123" s="21"/>
      <c r="F123" s="21"/>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0"/>
    </row>
    <row r="124" spans="2:30" ht="15">
      <c r="B124" s="19"/>
      <c r="C124" s="2"/>
      <c r="D124" s="69" t="s">
        <v>44</v>
      </c>
      <c r="E124" s="21"/>
      <c r="F124" s="21"/>
      <c r="G124" s="21"/>
      <c r="H124" s="21"/>
      <c r="I124" s="21"/>
      <c r="J124" s="21"/>
      <c r="K124" s="247"/>
      <c r="L124" s="247"/>
      <c r="M124" s="247"/>
      <c r="N124" s="247"/>
      <c r="O124" s="247"/>
      <c r="P124" s="247"/>
      <c r="Q124" s="247"/>
      <c r="R124" s="247"/>
      <c r="S124" s="247"/>
      <c r="T124" s="247"/>
      <c r="U124" s="247"/>
      <c r="V124" s="247"/>
      <c r="W124" s="247"/>
      <c r="X124" s="247"/>
      <c r="Y124" s="247"/>
      <c r="Z124" s="247"/>
      <c r="AA124" s="247"/>
      <c r="AB124" s="247"/>
      <c r="AC124" s="247"/>
      <c r="AD124" s="20"/>
    </row>
    <row r="125" spans="2:30" ht="15">
      <c r="B125" s="19"/>
      <c r="C125" s="2"/>
      <c r="D125" s="69" t="s">
        <v>45</v>
      </c>
      <c r="E125" s="21"/>
      <c r="F125" s="21"/>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0"/>
    </row>
    <row r="126" spans="2:30" ht="15">
      <c r="B126" s="19"/>
      <c r="C126" s="2"/>
      <c r="D126" s="69" t="s">
        <v>46</v>
      </c>
      <c r="E126" s="21"/>
      <c r="F126" s="21"/>
      <c r="G126" s="21"/>
      <c r="H126" s="21"/>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0"/>
    </row>
    <row r="127" spans="2:30" ht="15">
      <c r="B127" s="19"/>
      <c r="C127" s="2"/>
      <c r="D127" s="69" t="s">
        <v>47</v>
      </c>
      <c r="E127" s="21"/>
      <c r="F127" s="21"/>
      <c r="G127" s="246"/>
      <c r="H127" s="246"/>
      <c r="I127" s="246"/>
      <c r="J127" s="246"/>
      <c r="K127" s="246"/>
      <c r="L127" s="246"/>
      <c r="M127" s="246"/>
      <c r="N127" s="246"/>
      <c r="O127" s="246"/>
      <c r="P127" s="246"/>
      <c r="Q127" s="246"/>
      <c r="R127" s="69" t="s">
        <v>48</v>
      </c>
      <c r="S127" s="69"/>
      <c r="T127" s="69"/>
      <c r="U127" s="247"/>
      <c r="V127" s="247"/>
      <c r="W127" s="247"/>
      <c r="X127" s="247"/>
      <c r="Y127" s="247"/>
      <c r="Z127" s="247"/>
      <c r="AA127" s="247"/>
      <c r="AB127" s="247"/>
      <c r="AC127" s="247"/>
      <c r="AD127" s="20"/>
    </row>
    <row r="128" spans="2:30" ht="15.75" thickBot="1">
      <c r="B128" s="22"/>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3"/>
    </row>
    <row r="129" ht="15" customHeight="1"/>
    <row r="130" ht="15" customHeight="1"/>
    <row r="131" ht="15" customHeight="1"/>
    <row r="132" ht="15" customHeight="1"/>
    <row r="133" ht="15" customHeight="1"/>
    <row r="134" ht="15" customHeight="1"/>
  </sheetData>
  <sheetProtection algorithmName="SHA-512" hashValue="FXl+DJhkdDUR9R28RsBgNx/PixYIbB+J9OLEWVZ8uQSzzo47ctlktZZfZU4kcX4zFA98Ubd81U1kVPxdR+2u8g==" saltValue="7+hbDujMDAD5RnD/ZmQofw==" spinCount="100000" sheet="1" objects="1" scenarios="1"/>
  <mergeCells count="71">
    <mergeCell ref="C23:AC23"/>
    <mergeCell ref="B1:AD1"/>
    <mergeCell ref="B3:AD3"/>
    <mergeCell ref="B5:AD5"/>
    <mergeCell ref="B7:AD7"/>
    <mergeCell ref="AA9:AD9"/>
    <mergeCell ref="B10:L10"/>
    <mergeCell ref="N10:O10"/>
    <mergeCell ref="C13:K13"/>
    <mergeCell ref="O13:AC13"/>
    <mergeCell ref="C16:AC16"/>
    <mergeCell ref="C19:AC19"/>
    <mergeCell ref="C21:AC21"/>
    <mergeCell ref="C55:AC55"/>
    <mergeCell ref="D25:AC25"/>
    <mergeCell ref="C27:AC27"/>
    <mergeCell ref="C29:AC29"/>
    <mergeCell ref="C31:AC31"/>
    <mergeCell ref="C33:AC33"/>
    <mergeCell ref="C35:AC35"/>
    <mergeCell ref="C37:AC37"/>
    <mergeCell ref="D39:AC39"/>
    <mergeCell ref="C41:AC41"/>
    <mergeCell ref="C43:AC43"/>
    <mergeCell ref="C45:AC45"/>
    <mergeCell ref="C47:AC47"/>
    <mergeCell ref="C49:AC49"/>
    <mergeCell ref="C51:AC51"/>
    <mergeCell ref="C53:AC53"/>
    <mergeCell ref="C77:AC77"/>
    <mergeCell ref="C57:AC57"/>
    <mergeCell ref="D59:AC59"/>
    <mergeCell ref="C61:AC61"/>
    <mergeCell ref="D63:AC63"/>
    <mergeCell ref="D65:AC65"/>
    <mergeCell ref="D67:AC67"/>
    <mergeCell ref="D69:AC69"/>
    <mergeCell ref="D71:AC71"/>
    <mergeCell ref="C73:AC73"/>
    <mergeCell ref="C75:AC75"/>
    <mergeCell ref="F100:J100"/>
    <mergeCell ref="K100:Z100"/>
    <mergeCell ref="D79:AC79"/>
    <mergeCell ref="C81:AC81"/>
    <mergeCell ref="C83:AC83"/>
    <mergeCell ref="C85:AC85"/>
    <mergeCell ref="C89:AC89"/>
    <mergeCell ref="C91:AC91"/>
    <mergeCell ref="C93:AC93"/>
    <mergeCell ref="C95:AC95"/>
    <mergeCell ref="C97:AC97"/>
    <mergeCell ref="F99:J99"/>
    <mergeCell ref="K99:Z99"/>
    <mergeCell ref="C121:AC121"/>
    <mergeCell ref="F101:J101"/>
    <mergeCell ref="K101:Z101"/>
    <mergeCell ref="F102:J102"/>
    <mergeCell ref="K102:Z102"/>
    <mergeCell ref="F103:J103"/>
    <mergeCell ref="K103:Z103"/>
    <mergeCell ref="C105:AC105"/>
    <mergeCell ref="D109:AC109"/>
    <mergeCell ref="D113:AC113"/>
    <mergeCell ref="H115:AC115"/>
    <mergeCell ref="H117:AC117"/>
    <mergeCell ref="G123:AC123"/>
    <mergeCell ref="K124:AC124"/>
    <mergeCell ref="G125:AC125"/>
    <mergeCell ref="I126:AC126"/>
    <mergeCell ref="G127:Q127"/>
    <mergeCell ref="U127:AC127"/>
  </mergeCells>
  <dataValidations count="1">
    <dataValidation type="list" allowBlank="1" showInputMessage="1" showErrorMessage="1" sqref="B10:L10">
      <formula1>$AH$2:$AH$34</formula1>
    </dataValidation>
  </dataValidation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 Módulo 1 Sección VII
Presentación</oddHeader>
    <oddFooter>&amp;LCenso Nacional de Gobiernos Estatales 2022&amp;R&amp;P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58"/>
  <sheetViews>
    <sheetView showGridLines="0" zoomScale="120" zoomScaleNormal="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A1" s="44"/>
      <c r="B1" s="238"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row>
    <row r="2" spans="1:30" ht="15" customHeight="1">
      <c r="A2" s="44"/>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ht="45" customHeight="1">
      <c r="A3" s="44"/>
      <c r="B3" s="240" t="s">
        <v>1</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row>
    <row r="4" spans="1:30" ht="15" customHeight="1">
      <c r="A4" s="44"/>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ht="45" customHeight="1">
      <c r="A5" s="44"/>
      <c r="B5" s="240" t="s">
        <v>578</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row>
    <row r="6" spans="1:30" ht="15" customHeight="1">
      <c r="A6" s="44"/>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ht="84" customHeight="1">
      <c r="A7" s="44"/>
      <c r="B7" s="240" t="s">
        <v>717</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row>
    <row r="8" spans="1:30" ht="15" customHeight="1">
      <c r="A8" s="44"/>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row>
    <row r="9" spans="1:30" ht="15" customHeight="1" thickBot="1">
      <c r="A9" s="44"/>
      <c r="B9" s="56" t="s">
        <v>3</v>
      </c>
      <c r="C9" s="41"/>
      <c r="D9" s="41"/>
      <c r="E9" s="41"/>
      <c r="F9" s="41"/>
      <c r="G9" s="41"/>
      <c r="H9" s="41"/>
      <c r="I9" s="41"/>
      <c r="J9" s="41"/>
      <c r="K9" s="41"/>
      <c r="L9" s="41"/>
      <c r="M9" s="41"/>
      <c r="N9" s="56" t="s">
        <v>4</v>
      </c>
      <c r="O9" s="41"/>
      <c r="P9" s="41"/>
      <c r="Q9" s="41"/>
      <c r="R9" s="41"/>
      <c r="S9" s="41"/>
      <c r="T9" s="41"/>
      <c r="U9" s="41"/>
      <c r="V9" s="41"/>
      <c r="W9" s="41"/>
      <c r="X9" s="41"/>
      <c r="Y9" s="41"/>
      <c r="Z9" s="41"/>
      <c r="AA9" s="273" t="s">
        <v>2</v>
      </c>
      <c r="AB9" s="273"/>
      <c r="AC9" s="273"/>
      <c r="AD9" s="273"/>
    </row>
    <row r="10" spans="1:30" ht="15" customHeight="1" thickBot="1">
      <c r="A10" s="44"/>
      <c r="B10" s="242" t="str">
        <f>IF(Presentación!B10="","",Presentación!B10)</f>
        <v>Veracruz de Ignacio de la Llave</v>
      </c>
      <c r="C10" s="243"/>
      <c r="D10" s="243"/>
      <c r="E10" s="243"/>
      <c r="F10" s="243"/>
      <c r="G10" s="243"/>
      <c r="H10" s="243"/>
      <c r="I10" s="243"/>
      <c r="J10" s="243"/>
      <c r="K10" s="243"/>
      <c r="L10" s="244"/>
      <c r="M10" s="41"/>
      <c r="N10" s="242" t="str">
        <f>IF(Presentación!N10="","",Presentación!N10)</f>
        <v>230</v>
      </c>
      <c r="O10" s="244"/>
      <c r="P10" s="41"/>
      <c r="Q10" s="41"/>
      <c r="R10" s="41"/>
      <c r="S10" s="41"/>
      <c r="T10" s="41"/>
      <c r="U10" s="41"/>
      <c r="V10" s="41"/>
      <c r="W10" s="41"/>
      <c r="X10" s="41"/>
      <c r="Y10" s="41"/>
      <c r="Z10" s="41"/>
      <c r="AA10" s="41"/>
      <c r="AB10" s="41"/>
      <c r="AC10" s="41"/>
      <c r="AD10" s="41"/>
    </row>
    <row r="11" spans="1:30" ht="15" customHeight="1" thickBot="1"/>
    <row r="12" spans="1:30" ht="15" customHeight="1" thickBot="1">
      <c r="B12" s="274" t="s">
        <v>49</v>
      </c>
      <c r="C12" s="275"/>
      <c r="D12" s="275"/>
      <c r="E12" s="275"/>
      <c r="F12" s="275"/>
      <c r="G12" s="275"/>
      <c r="H12" s="275"/>
      <c r="I12" s="275"/>
      <c r="J12" s="275"/>
      <c r="K12" s="275"/>
      <c r="L12" s="275"/>
      <c r="M12" s="275"/>
      <c r="N12" s="275"/>
      <c r="O12" s="275"/>
      <c r="P12" s="275"/>
      <c r="Q12" s="275"/>
      <c r="R12" s="276"/>
      <c r="S12"/>
      <c r="T12" s="277" t="s">
        <v>50</v>
      </c>
      <c r="U12" s="278"/>
      <c r="V12" s="278"/>
      <c r="W12" s="278"/>
      <c r="X12" s="278"/>
      <c r="Y12" s="278"/>
      <c r="Z12" s="278"/>
      <c r="AA12" s="278"/>
      <c r="AB12" s="278"/>
      <c r="AC12" s="278"/>
      <c r="AD12" s="279"/>
    </row>
    <row r="13" spans="1:30" ht="48" customHeight="1" thickBot="1">
      <c r="B13" s="26"/>
      <c r="C13" s="280" t="s">
        <v>572</v>
      </c>
      <c r="D13" s="280"/>
      <c r="E13" s="280"/>
      <c r="F13" s="280"/>
      <c r="G13" s="280"/>
      <c r="H13" s="280"/>
      <c r="I13" s="280"/>
      <c r="J13" s="280"/>
      <c r="K13" s="280"/>
      <c r="L13" s="280"/>
      <c r="M13" s="280"/>
      <c r="N13" s="280"/>
      <c r="O13" s="280"/>
      <c r="P13" s="280"/>
      <c r="Q13" s="280"/>
      <c r="R13" s="27"/>
      <c r="S13"/>
      <c r="T13" s="281" t="s">
        <v>51</v>
      </c>
      <c r="U13" s="282"/>
      <c r="V13" s="282"/>
      <c r="W13" s="282"/>
      <c r="X13" s="282"/>
      <c r="Y13" s="282"/>
      <c r="Z13" s="282"/>
      <c r="AA13" s="282"/>
      <c r="AB13" s="282"/>
      <c r="AC13" s="282"/>
      <c r="AD13" s="283"/>
    </row>
    <row r="14" spans="1:30" ht="15" customHeight="1">
      <c r="A14" s="44"/>
      <c r="B14" s="58"/>
      <c r="C14" s="42"/>
      <c r="D14" s="42"/>
      <c r="E14" s="42"/>
      <c r="F14" s="42"/>
      <c r="G14" s="42"/>
      <c r="H14" s="42"/>
      <c r="I14" s="42"/>
      <c r="J14" s="42"/>
      <c r="K14" s="42"/>
      <c r="L14" s="42"/>
      <c r="M14" s="42"/>
      <c r="N14" s="42"/>
      <c r="O14" s="42"/>
      <c r="P14" s="42"/>
      <c r="Q14" s="42"/>
      <c r="R14" s="59"/>
      <c r="S14" s="42"/>
      <c r="T14" s="58"/>
      <c r="U14" s="42"/>
      <c r="V14" s="42"/>
      <c r="W14" s="84"/>
      <c r="X14" s="80" t="s">
        <v>52</v>
      </c>
      <c r="Y14" s="82"/>
      <c r="Z14" s="80" t="s">
        <v>52</v>
      </c>
      <c r="AA14" s="83"/>
      <c r="AB14" s="42"/>
      <c r="AC14" s="42"/>
      <c r="AD14" s="28"/>
    </row>
    <row r="15" spans="1:30" ht="15" customHeight="1">
      <c r="A15" s="44"/>
      <c r="B15" s="58"/>
      <c r="C15" s="44" t="s">
        <v>53</v>
      </c>
      <c r="D15" s="41"/>
      <c r="E15" s="41"/>
      <c r="F15" s="41"/>
      <c r="G15" s="41"/>
      <c r="H15" s="269"/>
      <c r="I15" s="269"/>
      <c r="J15" s="269"/>
      <c r="K15" s="269"/>
      <c r="L15" s="269"/>
      <c r="M15" s="269"/>
      <c r="N15" s="269"/>
      <c r="O15" s="269"/>
      <c r="P15" s="269"/>
      <c r="Q15" s="269"/>
      <c r="R15" s="59"/>
      <c r="S15" s="42"/>
      <c r="T15" s="58"/>
      <c r="U15" s="42"/>
      <c r="V15" s="42"/>
      <c r="W15" s="60" t="s">
        <v>54</v>
      </c>
      <c r="X15" s="41"/>
      <c r="Y15" s="60" t="s">
        <v>55</v>
      </c>
      <c r="Z15" s="41"/>
      <c r="AA15" s="60" t="s">
        <v>56</v>
      </c>
      <c r="AB15" s="42"/>
      <c r="AC15" s="42"/>
      <c r="AD15" s="28"/>
    </row>
    <row r="16" spans="1:30" ht="15" customHeight="1">
      <c r="A16" s="44"/>
      <c r="B16" s="58"/>
      <c r="C16" s="44" t="s">
        <v>593</v>
      </c>
      <c r="D16" s="41"/>
      <c r="E16" s="41"/>
      <c r="F16" s="269"/>
      <c r="G16" s="269"/>
      <c r="H16" s="269"/>
      <c r="I16" s="269"/>
      <c r="J16" s="269"/>
      <c r="K16" s="269"/>
      <c r="L16" s="269"/>
      <c r="M16" s="269"/>
      <c r="N16" s="269"/>
      <c r="O16" s="269"/>
      <c r="P16" s="269"/>
      <c r="Q16" s="269"/>
      <c r="R16" s="59"/>
      <c r="S16" s="42"/>
      <c r="T16" s="58"/>
      <c r="U16" s="270" t="s">
        <v>57</v>
      </c>
      <c r="V16" s="271"/>
      <c r="W16" s="271"/>
      <c r="X16" s="271"/>
      <c r="Y16" s="271"/>
      <c r="Z16" s="271"/>
      <c r="AA16" s="271"/>
      <c r="AB16" s="271"/>
      <c r="AC16" s="272"/>
      <c r="AD16" s="28"/>
    </row>
    <row r="17" spans="1:30" ht="15" customHeight="1">
      <c r="A17" s="44"/>
      <c r="B17" s="58"/>
      <c r="C17" s="44" t="s">
        <v>58</v>
      </c>
      <c r="D17" s="41"/>
      <c r="E17" s="41"/>
      <c r="F17" s="41"/>
      <c r="G17" s="284"/>
      <c r="H17" s="284"/>
      <c r="I17" s="284"/>
      <c r="J17" s="284"/>
      <c r="K17" s="284"/>
      <c r="L17" s="284"/>
      <c r="M17" s="284"/>
      <c r="N17" s="284"/>
      <c r="O17" s="284"/>
      <c r="P17" s="284"/>
      <c r="Q17" s="284"/>
      <c r="R17" s="59"/>
      <c r="S17" s="42"/>
      <c r="T17" s="58"/>
      <c r="U17" s="285"/>
      <c r="V17" s="286"/>
      <c r="W17" s="286"/>
      <c r="X17" s="286"/>
      <c r="Y17" s="286"/>
      <c r="Z17" s="286"/>
      <c r="AA17" s="286"/>
      <c r="AB17" s="286"/>
      <c r="AC17" s="287"/>
      <c r="AD17" s="28"/>
    </row>
    <row r="18" spans="1:30" ht="15" customHeight="1">
      <c r="A18" s="44"/>
      <c r="B18" s="58"/>
      <c r="C18" s="44" t="s">
        <v>59</v>
      </c>
      <c r="D18" s="41"/>
      <c r="E18" s="41"/>
      <c r="F18" s="41"/>
      <c r="G18" s="41"/>
      <c r="H18" s="284"/>
      <c r="I18" s="284"/>
      <c r="J18" s="284"/>
      <c r="K18" s="284"/>
      <c r="L18" s="284"/>
      <c r="M18" s="284"/>
      <c r="N18" s="284"/>
      <c r="O18" s="284"/>
      <c r="P18" s="284"/>
      <c r="Q18" s="284"/>
      <c r="R18" s="59"/>
      <c r="S18" s="42"/>
      <c r="T18" s="58"/>
      <c r="U18" s="288"/>
      <c r="V18" s="289"/>
      <c r="W18" s="289"/>
      <c r="X18" s="289"/>
      <c r="Y18" s="289"/>
      <c r="Z18" s="289"/>
      <c r="AA18" s="289"/>
      <c r="AB18" s="289"/>
      <c r="AC18" s="290"/>
      <c r="AD18" s="28"/>
    </row>
    <row r="19" spans="1:30" ht="15" customHeight="1">
      <c r="A19" s="44"/>
      <c r="B19" s="58"/>
      <c r="C19" s="44" t="s">
        <v>60</v>
      </c>
      <c r="D19" s="41"/>
      <c r="E19" s="41"/>
      <c r="F19" s="41"/>
      <c r="G19" s="41"/>
      <c r="H19" s="284"/>
      <c r="I19" s="284"/>
      <c r="J19" s="284"/>
      <c r="K19" s="284"/>
      <c r="L19" s="284"/>
      <c r="M19" s="284"/>
      <c r="N19" s="284"/>
      <c r="O19" s="284"/>
      <c r="P19" s="284"/>
      <c r="Q19" s="284"/>
      <c r="R19" s="59"/>
      <c r="S19" s="42"/>
      <c r="T19" s="58"/>
      <c r="U19" s="288"/>
      <c r="V19" s="289"/>
      <c r="W19" s="289"/>
      <c r="X19" s="289"/>
      <c r="Y19" s="289"/>
      <c r="Z19" s="289"/>
      <c r="AA19" s="289"/>
      <c r="AB19" s="289"/>
      <c r="AC19" s="290"/>
      <c r="AD19" s="28"/>
    </row>
    <row r="20" spans="1:30" ht="15" customHeight="1">
      <c r="A20" s="44"/>
      <c r="B20" s="58"/>
      <c r="C20" s="44" t="s">
        <v>45</v>
      </c>
      <c r="D20" s="41"/>
      <c r="E20" s="269"/>
      <c r="F20" s="269"/>
      <c r="G20" s="269"/>
      <c r="H20" s="269"/>
      <c r="I20" s="269"/>
      <c r="J20" s="269"/>
      <c r="K20" s="269"/>
      <c r="L20" s="269"/>
      <c r="M20" s="269"/>
      <c r="N20" s="269"/>
      <c r="O20" s="269"/>
      <c r="P20" s="269"/>
      <c r="Q20" s="269"/>
      <c r="R20" s="59"/>
      <c r="S20" s="42"/>
      <c r="T20" s="58"/>
      <c r="U20" s="288"/>
      <c r="V20" s="289"/>
      <c r="W20" s="289"/>
      <c r="X20" s="289"/>
      <c r="Y20" s="289"/>
      <c r="Z20" s="289"/>
      <c r="AA20" s="289"/>
      <c r="AB20" s="289"/>
      <c r="AC20" s="290"/>
      <c r="AD20" s="28"/>
    </row>
    <row r="21" spans="1:30" ht="15" customHeight="1">
      <c r="A21" s="44"/>
      <c r="B21" s="58"/>
      <c r="C21" s="44" t="s">
        <v>47</v>
      </c>
      <c r="D21" s="41"/>
      <c r="E21" s="41"/>
      <c r="F21" s="284"/>
      <c r="G21" s="284"/>
      <c r="H21" s="284"/>
      <c r="I21" s="284"/>
      <c r="J21" s="284"/>
      <c r="K21" s="284"/>
      <c r="L21" s="284"/>
      <c r="M21" s="284"/>
      <c r="N21" s="284"/>
      <c r="O21" s="284"/>
      <c r="P21" s="284"/>
      <c r="Q21" s="284"/>
      <c r="R21" s="59"/>
      <c r="S21" s="42"/>
      <c r="T21" s="58"/>
      <c r="U21" s="288"/>
      <c r="V21" s="289"/>
      <c r="W21" s="289"/>
      <c r="X21" s="289"/>
      <c r="Y21" s="289"/>
      <c r="Z21" s="289"/>
      <c r="AA21" s="289"/>
      <c r="AB21" s="289"/>
      <c r="AC21" s="290"/>
      <c r="AD21" s="28"/>
    </row>
    <row r="22" spans="1:30" ht="15" customHeight="1">
      <c r="A22" s="44"/>
      <c r="B22" s="58"/>
      <c r="C22" s="44" t="s">
        <v>46</v>
      </c>
      <c r="D22" s="41"/>
      <c r="E22" s="41"/>
      <c r="F22" s="61"/>
      <c r="G22" s="61"/>
      <c r="H22" s="284"/>
      <c r="I22" s="284"/>
      <c r="J22" s="284"/>
      <c r="K22" s="284"/>
      <c r="L22" s="284"/>
      <c r="M22" s="284"/>
      <c r="N22" s="284"/>
      <c r="O22" s="284"/>
      <c r="P22" s="284"/>
      <c r="Q22" s="284"/>
      <c r="R22" s="59"/>
      <c r="S22" s="42"/>
      <c r="T22" s="58"/>
      <c r="U22" s="291"/>
      <c r="V22" s="292"/>
      <c r="W22" s="292"/>
      <c r="X22" s="292"/>
      <c r="Y22" s="292"/>
      <c r="Z22" s="292"/>
      <c r="AA22" s="292"/>
      <c r="AB22" s="292"/>
      <c r="AC22" s="293"/>
      <c r="AD22" s="28"/>
    </row>
    <row r="23" spans="1:30" ht="15" customHeight="1" thickBot="1">
      <c r="B23" s="29"/>
      <c r="C23" s="30"/>
      <c r="D23" s="30"/>
      <c r="E23" s="30"/>
      <c r="F23" s="30"/>
      <c r="G23" s="30"/>
      <c r="H23" s="30"/>
      <c r="I23" s="30"/>
      <c r="J23" s="30"/>
      <c r="K23" s="30"/>
      <c r="L23" s="30"/>
      <c r="M23" s="30"/>
      <c r="N23" s="30"/>
      <c r="O23" s="30"/>
      <c r="P23" s="30"/>
      <c r="Q23" s="30"/>
      <c r="R23" s="31"/>
      <c r="S23"/>
      <c r="T23" s="29"/>
      <c r="U23" s="30"/>
      <c r="V23" s="30"/>
      <c r="W23" s="30"/>
      <c r="X23" s="30"/>
      <c r="Y23" s="30"/>
      <c r="Z23" s="30"/>
      <c r="AA23" s="30"/>
      <c r="AB23" s="30"/>
      <c r="AC23" s="30"/>
      <c r="AD23" s="31"/>
    </row>
    <row r="24" spans="1:30" ht="15" customHeight="1" thickBot="1">
      <c r="B24"/>
      <c r="C24"/>
      <c r="D24"/>
      <c r="E24"/>
      <c r="F24"/>
      <c r="G24"/>
      <c r="H24"/>
      <c r="I24"/>
      <c r="J24"/>
      <c r="K24"/>
      <c r="L24"/>
      <c r="M24"/>
      <c r="N24"/>
      <c r="O24"/>
      <c r="P24"/>
      <c r="Q24"/>
      <c r="R24"/>
      <c r="S24"/>
      <c r="T24" s="32"/>
      <c r="U24"/>
      <c r="V24"/>
      <c r="W24"/>
      <c r="X24"/>
      <c r="Y24"/>
      <c r="Z24"/>
      <c r="AA24"/>
      <c r="AB24"/>
      <c r="AC24"/>
      <c r="AD24"/>
    </row>
    <row r="25" spans="1:30" ht="15" customHeight="1" thickBot="1">
      <c r="B25" s="274" t="s">
        <v>61</v>
      </c>
      <c r="C25" s="275"/>
      <c r="D25" s="275"/>
      <c r="E25" s="275"/>
      <c r="F25" s="275"/>
      <c r="G25" s="275"/>
      <c r="H25" s="275"/>
      <c r="I25" s="275"/>
      <c r="J25" s="275"/>
      <c r="K25" s="275"/>
      <c r="L25" s="275"/>
      <c r="M25" s="275"/>
      <c r="N25" s="275"/>
      <c r="O25" s="275"/>
      <c r="P25" s="275"/>
      <c r="Q25" s="275"/>
      <c r="R25" s="276"/>
      <c r="S25"/>
      <c r="T25" s="277" t="s">
        <v>50</v>
      </c>
      <c r="U25" s="278"/>
      <c r="V25" s="278"/>
      <c r="W25" s="278"/>
      <c r="X25" s="278"/>
      <c r="Y25" s="278"/>
      <c r="Z25" s="278"/>
      <c r="AA25" s="278"/>
      <c r="AB25" s="278"/>
      <c r="AC25" s="278"/>
      <c r="AD25" s="279"/>
    </row>
    <row r="26" spans="1:30" ht="60" customHeight="1" thickBot="1">
      <c r="B26" s="26"/>
      <c r="C26" s="280" t="s">
        <v>573</v>
      </c>
      <c r="D26" s="280"/>
      <c r="E26" s="280"/>
      <c r="F26" s="280"/>
      <c r="G26" s="280"/>
      <c r="H26" s="280"/>
      <c r="I26" s="280"/>
      <c r="J26" s="280"/>
      <c r="K26" s="280"/>
      <c r="L26" s="280"/>
      <c r="M26" s="280"/>
      <c r="N26" s="280"/>
      <c r="O26" s="280"/>
      <c r="P26" s="280"/>
      <c r="Q26" s="280"/>
      <c r="R26" s="27"/>
      <c r="S26"/>
      <c r="T26" s="281" t="s">
        <v>51</v>
      </c>
      <c r="U26" s="282"/>
      <c r="V26" s="282"/>
      <c r="W26" s="282"/>
      <c r="X26" s="282"/>
      <c r="Y26" s="282"/>
      <c r="Z26" s="282"/>
      <c r="AA26" s="282"/>
      <c r="AB26" s="282"/>
      <c r="AC26" s="282"/>
      <c r="AD26" s="283"/>
    </row>
    <row r="27" spans="1:30" ht="15" customHeight="1">
      <c r="A27" s="44"/>
      <c r="B27" s="58"/>
      <c r="C27" s="42"/>
      <c r="D27" s="42"/>
      <c r="E27" s="42"/>
      <c r="F27" s="42"/>
      <c r="G27" s="42"/>
      <c r="H27" s="42"/>
      <c r="I27" s="42"/>
      <c r="J27" s="42"/>
      <c r="K27" s="42"/>
      <c r="L27" s="42"/>
      <c r="M27" s="42"/>
      <c r="N27" s="42"/>
      <c r="O27" s="42"/>
      <c r="P27" s="42"/>
      <c r="Q27" s="42"/>
      <c r="R27" s="59"/>
      <c r="S27" s="42"/>
      <c r="T27" s="58"/>
      <c r="U27" s="42"/>
      <c r="V27" s="42"/>
      <c r="W27" s="84"/>
      <c r="X27" s="80" t="s">
        <v>52</v>
      </c>
      <c r="Y27" s="82"/>
      <c r="Z27" s="80" t="s">
        <v>52</v>
      </c>
      <c r="AA27" s="83"/>
      <c r="AB27" s="42"/>
      <c r="AC27" s="42"/>
      <c r="AD27" s="28"/>
    </row>
    <row r="28" spans="1:30" ht="15" customHeight="1">
      <c r="A28" s="44"/>
      <c r="B28" s="58"/>
      <c r="C28" s="44" t="s">
        <v>53</v>
      </c>
      <c r="D28" s="41"/>
      <c r="E28" s="41"/>
      <c r="F28" s="41"/>
      <c r="G28" s="41"/>
      <c r="H28" s="269"/>
      <c r="I28" s="269"/>
      <c r="J28" s="269"/>
      <c r="K28" s="269"/>
      <c r="L28" s="269"/>
      <c r="M28" s="269"/>
      <c r="N28" s="269"/>
      <c r="O28" s="269"/>
      <c r="P28" s="269"/>
      <c r="Q28" s="269"/>
      <c r="R28" s="59"/>
      <c r="S28" s="42"/>
      <c r="T28" s="58"/>
      <c r="U28" s="42"/>
      <c r="V28" s="42"/>
      <c r="W28" s="60" t="s">
        <v>54</v>
      </c>
      <c r="X28" s="41"/>
      <c r="Y28" s="60" t="s">
        <v>55</v>
      </c>
      <c r="Z28" s="41"/>
      <c r="AA28" s="60" t="s">
        <v>56</v>
      </c>
      <c r="AB28" s="42"/>
      <c r="AC28" s="42"/>
      <c r="AD28" s="28"/>
    </row>
    <row r="29" spans="1:30" ht="15" customHeight="1">
      <c r="A29" s="44"/>
      <c r="B29" s="58"/>
      <c r="C29" s="44" t="s">
        <v>593</v>
      </c>
      <c r="D29" s="41"/>
      <c r="E29" s="41"/>
      <c r="F29" s="269"/>
      <c r="G29" s="269"/>
      <c r="H29" s="269"/>
      <c r="I29" s="269"/>
      <c r="J29" s="269"/>
      <c r="K29" s="269"/>
      <c r="L29" s="269"/>
      <c r="M29" s="269"/>
      <c r="N29" s="269"/>
      <c r="O29" s="269"/>
      <c r="P29" s="269"/>
      <c r="Q29" s="269"/>
      <c r="R29" s="59"/>
      <c r="S29" s="42"/>
      <c r="T29" s="58"/>
      <c r="U29" s="270" t="s">
        <v>57</v>
      </c>
      <c r="V29" s="271"/>
      <c r="W29" s="271"/>
      <c r="X29" s="271"/>
      <c r="Y29" s="271"/>
      <c r="Z29" s="271"/>
      <c r="AA29" s="271"/>
      <c r="AB29" s="271"/>
      <c r="AC29" s="272"/>
      <c r="AD29" s="28"/>
    </row>
    <row r="30" spans="1:30" ht="15" customHeight="1">
      <c r="A30" s="44"/>
      <c r="B30" s="58"/>
      <c r="C30" s="44" t="s">
        <v>58</v>
      </c>
      <c r="D30" s="41"/>
      <c r="E30" s="41"/>
      <c r="F30" s="41"/>
      <c r="G30" s="284"/>
      <c r="H30" s="284"/>
      <c r="I30" s="284"/>
      <c r="J30" s="284"/>
      <c r="K30" s="284"/>
      <c r="L30" s="284"/>
      <c r="M30" s="284"/>
      <c r="N30" s="284"/>
      <c r="O30" s="284"/>
      <c r="P30" s="284"/>
      <c r="Q30" s="284"/>
      <c r="R30" s="59"/>
      <c r="S30" s="42"/>
      <c r="T30" s="58"/>
      <c r="U30" s="294"/>
      <c r="V30" s="286"/>
      <c r="W30" s="286"/>
      <c r="X30" s="286"/>
      <c r="Y30" s="286"/>
      <c r="Z30" s="286"/>
      <c r="AA30" s="286"/>
      <c r="AB30" s="286"/>
      <c r="AC30" s="287"/>
      <c r="AD30" s="28"/>
    </row>
    <row r="31" spans="1:30" ht="15" customHeight="1">
      <c r="A31" s="44"/>
      <c r="B31" s="58"/>
      <c r="C31" s="44" t="s">
        <v>59</v>
      </c>
      <c r="D31" s="41"/>
      <c r="E31" s="41"/>
      <c r="F31" s="41"/>
      <c r="G31" s="41"/>
      <c r="H31" s="284"/>
      <c r="I31" s="284"/>
      <c r="J31" s="284"/>
      <c r="K31" s="284"/>
      <c r="L31" s="284"/>
      <c r="M31" s="284"/>
      <c r="N31" s="284"/>
      <c r="O31" s="284"/>
      <c r="P31" s="284"/>
      <c r="Q31" s="284"/>
      <c r="R31" s="59"/>
      <c r="S31" s="42"/>
      <c r="T31" s="58"/>
      <c r="U31" s="288"/>
      <c r="V31" s="289"/>
      <c r="W31" s="289"/>
      <c r="X31" s="289"/>
      <c r="Y31" s="289"/>
      <c r="Z31" s="289"/>
      <c r="AA31" s="289"/>
      <c r="AB31" s="289"/>
      <c r="AC31" s="290"/>
      <c r="AD31" s="28"/>
    </row>
    <row r="32" spans="1:30" ht="15" customHeight="1">
      <c r="A32" s="44"/>
      <c r="B32" s="58"/>
      <c r="C32" s="44" t="s">
        <v>60</v>
      </c>
      <c r="D32" s="41"/>
      <c r="E32" s="41"/>
      <c r="F32" s="41"/>
      <c r="G32" s="41"/>
      <c r="H32" s="284"/>
      <c r="I32" s="284"/>
      <c r="J32" s="284"/>
      <c r="K32" s="284"/>
      <c r="L32" s="284"/>
      <c r="M32" s="284"/>
      <c r="N32" s="284"/>
      <c r="O32" s="284"/>
      <c r="P32" s="284"/>
      <c r="Q32" s="284"/>
      <c r="R32" s="59"/>
      <c r="S32" s="42"/>
      <c r="T32" s="58"/>
      <c r="U32" s="288"/>
      <c r="V32" s="289"/>
      <c r="W32" s="289"/>
      <c r="X32" s="289"/>
      <c r="Y32" s="289"/>
      <c r="Z32" s="289"/>
      <c r="AA32" s="289"/>
      <c r="AB32" s="289"/>
      <c r="AC32" s="290"/>
      <c r="AD32" s="28"/>
    </row>
    <row r="33" spans="1:30" ht="15" customHeight="1">
      <c r="A33" s="44"/>
      <c r="B33" s="58"/>
      <c r="C33" s="44" t="s">
        <v>45</v>
      </c>
      <c r="D33" s="41"/>
      <c r="E33" s="269"/>
      <c r="F33" s="269"/>
      <c r="G33" s="269"/>
      <c r="H33" s="269"/>
      <c r="I33" s="269"/>
      <c r="J33" s="269"/>
      <c r="K33" s="269"/>
      <c r="L33" s="269"/>
      <c r="M33" s="269"/>
      <c r="N33" s="269"/>
      <c r="O33" s="269"/>
      <c r="P33" s="269"/>
      <c r="Q33" s="269"/>
      <c r="R33" s="59"/>
      <c r="S33" s="42"/>
      <c r="T33" s="58"/>
      <c r="U33" s="288"/>
      <c r="V33" s="289"/>
      <c r="W33" s="289"/>
      <c r="X33" s="289"/>
      <c r="Y33" s="289"/>
      <c r="Z33" s="289"/>
      <c r="AA33" s="289"/>
      <c r="AB33" s="289"/>
      <c r="AC33" s="290"/>
      <c r="AD33" s="28"/>
    </row>
    <row r="34" spans="1:30" ht="15" customHeight="1">
      <c r="A34" s="44"/>
      <c r="B34" s="58"/>
      <c r="C34" s="44" t="s">
        <v>47</v>
      </c>
      <c r="D34" s="41"/>
      <c r="E34" s="41"/>
      <c r="F34" s="284"/>
      <c r="G34" s="284"/>
      <c r="H34" s="284"/>
      <c r="I34" s="284"/>
      <c r="J34" s="284"/>
      <c r="K34" s="284"/>
      <c r="L34" s="284"/>
      <c r="M34" s="284"/>
      <c r="N34" s="284"/>
      <c r="O34" s="284"/>
      <c r="P34" s="284"/>
      <c r="Q34" s="284"/>
      <c r="R34" s="59"/>
      <c r="S34" s="42"/>
      <c r="T34" s="58"/>
      <c r="U34" s="288"/>
      <c r="V34" s="289"/>
      <c r="W34" s="289"/>
      <c r="X34" s="289"/>
      <c r="Y34" s="289"/>
      <c r="Z34" s="289"/>
      <c r="AA34" s="289"/>
      <c r="AB34" s="289"/>
      <c r="AC34" s="290"/>
      <c r="AD34" s="28"/>
    </row>
    <row r="35" spans="1:30" ht="15" customHeight="1">
      <c r="A35" s="44"/>
      <c r="B35" s="58"/>
      <c r="C35" s="44" t="s">
        <v>46</v>
      </c>
      <c r="D35" s="41"/>
      <c r="E35" s="41"/>
      <c r="F35" s="61"/>
      <c r="G35" s="61"/>
      <c r="H35" s="284"/>
      <c r="I35" s="284"/>
      <c r="J35" s="284"/>
      <c r="K35" s="284"/>
      <c r="L35" s="284"/>
      <c r="M35" s="284"/>
      <c r="N35" s="284"/>
      <c r="O35" s="284"/>
      <c r="P35" s="284"/>
      <c r="Q35" s="284"/>
      <c r="R35" s="59"/>
      <c r="S35" s="42"/>
      <c r="T35" s="58"/>
      <c r="U35" s="291"/>
      <c r="V35" s="292"/>
      <c r="W35" s="292"/>
      <c r="X35" s="292"/>
      <c r="Y35" s="292"/>
      <c r="Z35" s="292"/>
      <c r="AA35" s="292"/>
      <c r="AB35" s="292"/>
      <c r="AC35" s="293"/>
      <c r="AD35" s="28"/>
    </row>
    <row r="36" spans="1:30" ht="15" customHeight="1" thickBot="1">
      <c r="B36" s="29"/>
      <c r="C36" s="30"/>
      <c r="D36" s="30"/>
      <c r="E36" s="30"/>
      <c r="F36" s="30"/>
      <c r="G36" s="30"/>
      <c r="H36" s="30"/>
      <c r="I36" s="30"/>
      <c r="J36" s="30"/>
      <c r="K36" s="30"/>
      <c r="L36" s="30"/>
      <c r="M36" s="30"/>
      <c r="N36" s="30"/>
      <c r="O36" s="30"/>
      <c r="P36" s="30"/>
      <c r="Q36" s="30"/>
      <c r="R36" s="31"/>
      <c r="S36"/>
      <c r="T36" s="29"/>
      <c r="U36" s="30"/>
      <c r="V36" s="30"/>
      <c r="W36" s="30"/>
      <c r="X36" s="30"/>
      <c r="Y36" s="30"/>
      <c r="Z36" s="30"/>
      <c r="AA36" s="30"/>
      <c r="AB36" s="30"/>
      <c r="AC36" s="30"/>
      <c r="AD36" s="31"/>
    </row>
    <row r="37" spans="1:30" ht="15" customHeight="1" thickBot="1">
      <c r="B37"/>
      <c r="C37"/>
      <c r="D37"/>
      <c r="E37"/>
      <c r="F37"/>
      <c r="G37"/>
      <c r="H37"/>
      <c r="I37"/>
      <c r="J37"/>
      <c r="K37"/>
      <c r="L37"/>
      <c r="M37"/>
      <c r="N37"/>
      <c r="O37"/>
      <c r="P37"/>
      <c r="Q37"/>
      <c r="R37"/>
      <c r="S37"/>
      <c r="T37" s="32"/>
      <c r="U37"/>
      <c r="V37"/>
      <c r="W37"/>
      <c r="X37"/>
      <c r="Y37"/>
      <c r="Z37"/>
      <c r="AA37"/>
      <c r="AB37"/>
      <c r="AC37"/>
      <c r="AD37"/>
    </row>
    <row r="38" spans="1:30" ht="15" customHeight="1" thickBot="1">
      <c r="B38" s="274" t="s">
        <v>62</v>
      </c>
      <c r="C38" s="275"/>
      <c r="D38" s="275"/>
      <c r="E38" s="275"/>
      <c r="F38" s="275"/>
      <c r="G38" s="275"/>
      <c r="H38" s="275"/>
      <c r="I38" s="275"/>
      <c r="J38" s="275"/>
      <c r="K38" s="275"/>
      <c r="L38" s="275"/>
      <c r="M38" s="275"/>
      <c r="N38" s="275"/>
      <c r="O38" s="275"/>
      <c r="P38" s="275"/>
      <c r="Q38" s="275"/>
      <c r="R38" s="276"/>
      <c r="S38"/>
      <c r="T38" s="277" t="s">
        <v>50</v>
      </c>
      <c r="U38" s="278"/>
      <c r="V38" s="278"/>
      <c r="W38" s="278"/>
      <c r="X38" s="278"/>
      <c r="Y38" s="278"/>
      <c r="Z38" s="278"/>
      <c r="AA38" s="278"/>
      <c r="AB38" s="278"/>
      <c r="AC38" s="278"/>
      <c r="AD38" s="279"/>
    </row>
    <row r="39" spans="1:30" ht="60" customHeight="1" thickBot="1">
      <c r="B39" s="26"/>
      <c r="C39" s="280" t="s">
        <v>574</v>
      </c>
      <c r="D39" s="280"/>
      <c r="E39" s="280"/>
      <c r="F39" s="280"/>
      <c r="G39" s="280"/>
      <c r="H39" s="280"/>
      <c r="I39" s="280"/>
      <c r="J39" s="280"/>
      <c r="K39" s="280"/>
      <c r="L39" s="280"/>
      <c r="M39" s="280"/>
      <c r="N39" s="280"/>
      <c r="O39" s="280"/>
      <c r="P39" s="280"/>
      <c r="Q39" s="280"/>
      <c r="R39" s="27"/>
      <c r="S39"/>
      <c r="T39" s="281" t="s">
        <v>51</v>
      </c>
      <c r="U39" s="282"/>
      <c r="V39" s="282"/>
      <c r="W39" s="282"/>
      <c r="X39" s="282"/>
      <c r="Y39" s="282"/>
      <c r="Z39" s="282"/>
      <c r="AA39" s="282"/>
      <c r="AB39" s="282"/>
      <c r="AC39" s="282"/>
      <c r="AD39" s="283"/>
    </row>
    <row r="40" spans="1:30" ht="15" customHeight="1">
      <c r="A40" s="44"/>
      <c r="B40" s="58"/>
      <c r="C40" s="42"/>
      <c r="D40" s="42"/>
      <c r="E40" s="42"/>
      <c r="F40" s="42"/>
      <c r="G40" s="42"/>
      <c r="H40" s="42"/>
      <c r="I40" s="42"/>
      <c r="J40" s="42"/>
      <c r="K40" s="42"/>
      <c r="L40" s="42"/>
      <c r="M40" s="42"/>
      <c r="N40" s="42"/>
      <c r="O40" s="42"/>
      <c r="P40" s="42"/>
      <c r="Q40" s="42"/>
      <c r="R40" s="59"/>
      <c r="S40" s="42"/>
      <c r="T40" s="58"/>
      <c r="U40" s="42"/>
      <c r="V40" s="42"/>
      <c r="W40" s="84"/>
      <c r="X40" s="80" t="s">
        <v>52</v>
      </c>
      <c r="Y40" s="82"/>
      <c r="Z40" s="80" t="s">
        <v>52</v>
      </c>
      <c r="AA40" s="83"/>
      <c r="AB40" s="42"/>
      <c r="AC40" s="42"/>
      <c r="AD40" s="28"/>
    </row>
    <row r="41" spans="1:30" ht="15" customHeight="1">
      <c r="A41" s="44"/>
      <c r="B41" s="58"/>
      <c r="C41" s="44" t="s">
        <v>53</v>
      </c>
      <c r="D41" s="41"/>
      <c r="E41" s="41"/>
      <c r="F41" s="41"/>
      <c r="G41" s="41"/>
      <c r="H41" s="269"/>
      <c r="I41" s="269"/>
      <c r="J41" s="269"/>
      <c r="K41" s="269"/>
      <c r="L41" s="269"/>
      <c r="M41" s="269"/>
      <c r="N41" s="269"/>
      <c r="O41" s="269"/>
      <c r="P41" s="269"/>
      <c r="Q41" s="269"/>
      <c r="R41" s="59"/>
      <c r="S41" s="42"/>
      <c r="T41" s="58"/>
      <c r="U41" s="42"/>
      <c r="V41" s="42"/>
      <c r="W41" s="60" t="s">
        <v>54</v>
      </c>
      <c r="X41" s="41"/>
      <c r="Y41" s="60" t="s">
        <v>55</v>
      </c>
      <c r="Z41" s="41"/>
      <c r="AA41" s="62" t="s">
        <v>56</v>
      </c>
      <c r="AB41" s="42"/>
      <c r="AC41" s="42"/>
      <c r="AD41" s="28"/>
    </row>
    <row r="42" spans="1:30" ht="15" customHeight="1">
      <c r="A42" s="44"/>
      <c r="B42" s="58"/>
      <c r="C42" s="44" t="s">
        <v>593</v>
      </c>
      <c r="D42" s="41"/>
      <c r="E42" s="41"/>
      <c r="F42" s="269"/>
      <c r="G42" s="269"/>
      <c r="H42" s="269"/>
      <c r="I42" s="269"/>
      <c r="J42" s="269"/>
      <c r="K42" s="269"/>
      <c r="L42" s="269"/>
      <c r="M42" s="269"/>
      <c r="N42" s="269"/>
      <c r="O42" s="269"/>
      <c r="P42" s="269"/>
      <c r="Q42" s="269"/>
      <c r="R42" s="59"/>
      <c r="S42" s="42"/>
      <c r="T42" s="58"/>
      <c r="U42" s="270" t="s">
        <v>57</v>
      </c>
      <c r="V42" s="271"/>
      <c r="W42" s="271"/>
      <c r="X42" s="271"/>
      <c r="Y42" s="271"/>
      <c r="Z42" s="271"/>
      <c r="AA42" s="271"/>
      <c r="AB42" s="271"/>
      <c r="AC42" s="272"/>
      <c r="AD42" s="28"/>
    </row>
    <row r="43" spans="1:30" ht="15" customHeight="1">
      <c r="A43" s="44"/>
      <c r="B43" s="58"/>
      <c r="C43" s="44" t="s">
        <v>58</v>
      </c>
      <c r="D43" s="41"/>
      <c r="E43" s="41"/>
      <c r="F43" s="41"/>
      <c r="G43" s="284"/>
      <c r="H43" s="284"/>
      <c r="I43" s="284"/>
      <c r="J43" s="284"/>
      <c r="K43" s="284"/>
      <c r="L43" s="284"/>
      <c r="M43" s="284"/>
      <c r="N43" s="284"/>
      <c r="O43" s="284"/>
      <c r="P43" s="284"/>
      <c r="Q43" s="284"/>
      <c r="R43" s="59"/>
      <c r="S43" s="42"/>
      <c r="T43" s="58"/>
      <c r="U43" s="294"/>
      <c r="V43" s="286"/>
      <c r="W43" s="286"/>
      <c r="X43" s="286"/>
      <c r="Y43" s="286"/>
      <c r="Z43" s="286"/>
      <c r="AA43" s="286"/>
      <c r="AB43" s="286"/>
      <c r="AC43" s="287"/>
      <c r="AD43" s="28"/>
    </row>
    <row r="44" spans="1:30" ht="15" customHeight="1">
      <c r="A44" s="44"/>
      <c r="B44" s="58"/>
      <c r="C44" s="44" t="s">
        <v>59</v>
      </c>
      <c r="D44" s="41"/>
      <c r="E44" s="41"/>
      <c r="F44" s="41"/>
      <c r="G44" s="41"/>
      <c r="H44" s="284"/>
      <c r="I44" s="284"/>
      <c r="J44" s="284"/>
      <c r="K44" s="284"/>
      <c r="L44" s="284"/>
      <c r="M44" s="284"/>
      <c r="N44" s="284"/>
      <c r="O44" s="284"/>
      <c r="P44" s="284"/>
      <c r="Q44" s="284"/>
      <c r="R44" s="59"/>
      <c r="S44" s="42"/>
      <c r="T44" s="58"/>
      <c r="U44" s="288"/>
      <c r="V44" s="289"/>
      <c r="W44" s="289"/>
      <c r="X44" s="289"/>
      <c r="Y44" s="289"/>
      <c r="Z44" s="289"/>
      <c r="AA44" s="289"/>
      <c r="AB44" s="289"/>
      <c r="AC44" s="290"/>
      <c r="AD44" s="28"/>
    </row>
    <row r="45" spans="1:30" ht="15" customHeight="1">
      <c r="A45" s="44"/>
      <c r="B45" s="58"/>
      <c r="C45" s="44" t="s">
        <v>60</v>
      </c>
      <c r="D45" s="41"/>
      <c r="E45" s="41"/>
      <c r="F45" s="41"/>
      <c r="G45" s="41"/>
      <c r="H45" s="284"/>
      <c r="I45" s="284"/>
      <c r="J45" s="284"/>
      <c r="K45" s="284"/>
      <c r="L45" s="284"/>
      <c r="M45" s="284"/>
      <c r="N45" s="284"/>
      <c r="O45" s="284"/>
      <c r="P45" s="284"/>
      <c r="Q45" s="284"/>
      <c r="R45" s="59"/>
      <c r="S45" s="42"/>
      <c r="T45" s="58"/>
      <c r="U45" s="288"/>
      <c r="V45" s="289"/>
      <c r="W45" s="289"/>
      <c r="X45" s="289"/>
      <c r="Y45" s="289"/>
      <c r="Z45" s="289"/>
      <c r="AA45" s="289"/>
      <c r="AB45" s="289"/>
      <c r="AC45" s="290"/>
      <c r="AD45" s="28"/>
    </row>
    <row r="46" spans="1:30" ht="15" customHeight="1">
      <c r="A46" s="44"/>
      <c r="B46" s="58"/>
      <c r="C46" s="44" t="s">
        <v>45</v>
      </c>
      <c r="D46" s="41"/>
      <c r="E46" s="269"/>
      <c r="F46" s="269"/>
      <c r="G46" s="269"/>
      <c r="H46" s="269"/>
      <c r="I46" s="269"/>
      <c r="J46" s="269"/>
      <c r="K46" s="269"/>
      <c r="L46" s="269"/>
      <c r="M46" s="269"/>
      <c r="N46" s="269"/>
      <c r="O46" s="269"/>
      <c r="P46" s="269"/>
      <c r="Q46" s="269"/>
      <c r="R46" s="59"/>
      <c r="S46" s="42"/>
      <c r="T46" s="58"/>
      <c r="U46" s="288"/>
      <c r="V46" s="289"/>
      <c r="W46" s="289"/>
      <c r="X46" s="289"/>
      <c r="Y46" s="289"/>
      <c r="Z46" s="289"/>
      <c r="AA46" s="289"/>
      <c r="AB46" s="289"/>
      <c r="AC46" s="290"/>
      <c r="AD46" s="28"/>
    </row>
    <row r="47" spans="1:30" ht="15" customHeight="1">
      <c r="A47" s="44"/>
      <c r="B47" s="58"/>
      <c r="C47" s="44" t="s">
        <v>47</v>
      </c>
      <c r="D47" s="41"/>
      <c r="E47" s="41"/>
      <c r="F47" s="284"/>
      <c r="G47" s="284"/>
      <c r="H47" s="284"/>
      <c r="I47" s="284"/>
      <c r="J47" s="284"/>
      <c r="K47" s="284"/>
      <c r="L47" s="284"/>
      <c r="M47" s="284"/>
      <c r="N47" s="284"/>
      <c r="O47" s="284"/>
      <c r="P47" s="284"/>
      <c r="Q47" s="284"/>
      <c r="R47" s="59"/>
      <c r="S47" s="42"/>
      <c r="T47" s="58"/>
      <c r="U47" s="288"/>
      <c r="V47" s="289"/>
      <c r="W47" s="289"/>
      <c r="X47" s="289"/>
      <c r="Y47" s="289"/>
      <c r="Z47" s="289"/>
      <c r="AA47" s="289"/>
      <c r="AB47" s="289"/>
      <c r="AC47" s="290"/>
      <c r="AD47" s="28"/>
    </row>
    <row r="48" spans="1:30" ht="15" customHeight="1">
      <c r="A48" s="44"/>
      <c r="B48" s="58"/>
      <c r="C48" s="44" t="s">
        <v>46</v>
      </c>
      <c r="D48" s="41"/>
      <c r="E48" s="41"/>
      <c r="F48" s="61"/>
      <c r="G48" s="61"/>
      <c r="H48" s="284"/>
      <c r="I48" s="284"/>
      <c r="J48" s="284"/>
      <c r="K48" s="284"/>
      <c r="L48" s="284"/>
      <c r="M48" s="284"/>
      <c r="N48" s="284"/>
      <c r="O48" s="284"/>
      <c r="P48" s="284"/>
      <c r="Q48" s="284"/>
      <c r="R48" s="59"/>
      <c r="S48" s="42"/>
      <c r="T48" s="58"/>
      <c r="U48" s="291"/>
      <c r="V48" s="292"/>
      <c r="W48" s="292"/>
      <c r="X48" s="292"/>
      <c r="Y48" s="292"/>
      <c r="Z48" s="292"/>
      <c r="AA48" s="292"/>
      <c r="AB48" s="292"/>
      <c r="AC48" s="293"/>
      <c r="AD48" s="28"/>
    </row>
    <row r="49" spans="2:30" ht="15" customHeight="1" thickBot="1">
      <c r="B49" s="29"/>
      <c r="C49" s="30"/>
      <c r="D49" s="30"/>
      <c r="E49" s="30"/>
      <c r="F49" s="30"/>
      <c r="G49" s="30"/>
      <c r="H49" s="30"/>
      <c r="I49" s="30"/>
      <c r="J49" s="30"/>
      <c r="K49" s="30"/>
      <c r="L49" s="30"/>
      <c r="M49" s="30"/>
      <c r="N49" s="30"/>
      <c r="O49" s="30"/>
      <c r="P49" s="30"/>
      <c r="Q49" s="30"/>
      <c r="R49" s="31"/>
      <c r="S49"/>
      <c r="T49" s="29"/>
      <c r="U49" s="30"/>
      <c r="V49" s="30"/>
      <c r="W49" s="30"/>
      <c r="X49" s="30"/>
      <c r="Y49" s="30"/>
      <c r="Z49" s="30"/>
      <c r="AA49" s="30"/>
      <c r="AB49" s="30"/>
      <c r="AC49" s="30"/>
      <c r="AD49" s="31"/>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33"/>
      <c r="C51" s="34" t="s">
        <v>63</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5"/>
    </row>
    <row r="52" spans="2:30" ht="72" customHeight="1" thickBot="1">
      <c r="B52" s="36"/>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37"/>
    </row>
    <row r="53" spans="2:30" ht="15" customHeight="1"/>
    <row r="54" spans="2:30" ht="15" customHeight="1"/>
    <row r="55" spans="2:30" ht="15" customHeight="1"/>
    <row r="56" spans="2:30" ht="15" customHeight="1"/>
    <row r="57" spans="2:30" ht="15" customHeight="1"/>
    <row r="58" spans="2:30" ht="15" customHeight="1"/>
  </sheetData>
  <sheetProtection algorithmName="SHA-512" hashValue="1FGDySfWcRKIrp9NX/sHvPpwvbzxQ9D8xzIpr5e9p+jDi6PdQdtzPnE65qlAPmPfeHZP7HP1YF9DMWPTd4hOGw==" saltValue="Xdxl82/X2rfGQxoxe5SnJA==" spinCount="100000" sheet="1" objects="1" scenarios="1"/>
  <mergeCells count="50">
    <mergeCell ref="C52:AC52"/>
    <mergeCell ref="G43:Q43"/>
    <mergeCell ref="U43:AC48"/>
    <mergeCell ref="H44:Q44"/>
    <mergeCell ref="H45:Q45"/>
    <mergeCell ref="E46:Q46"/>
    <mergeCell ref="F47:Q47"/>
    <mergeCell ref="H48:Q4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VII
Informantes</oddHeader>
    <oddFooter>&amp;LCenso Nacional de Gobiernos Estatales 2022&amp;R&amp;P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57"/>
  <sheetViews>
    <sheetView showGridLines="0" zoomScale="120" zoomScaleNormal="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A1" s="44"/>
      <c r="B1" s="258" t="s">
        <v>0</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1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45" customHeight="1">
      <c r="B3" s="260" t="s">
        <v>1</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0" ht="1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45" customHeight="1">
      <c r="B5" s="260" t="s">
        <v>578</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row>
    <row r="6" spans="1:30" ht="1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84" customHeight="1">
      <c r="A7" s="44"/>
      <c r="B7" s="240" t="s">
        <v>7</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row>
    <row r="8" spans="1:30" ht="15" customHeight="1">
      <c r="A8" s="44"/>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row>
    <row r="9" spans="1:30" ht="15" customHeight="1" thickBot="1">
      <c r="A9" s="44"/>
      <c r="B9" s="56" t="s">
        <v>3</v>
      </c>
      <c r="C9" s="41"/>
      <c r="D9" s="41"/>
      <c r="E9" s="41"/>
      <c r="F9" s="41"/>
      <c r="G9" s="41"/>
      <c r="H9" s="41"/>
      <c r="I9" s="41"/>
      <c r="J9" s="41"/>
      <c r="K9" s="41"/>
      <c r="L9" s="41"/>
      <c r="M9" s="41"/>
      <c r="N9" s="56" t="s">
        <v>4</v>
      </c>
      <c r="O9" s="41"/>
      <c r="P9" s="41"/>
      <c r="Q9" s="41"/>
      <c r="R9" s="41"/>
      <c r="S9" s="41"/>
      <c r="T9" s="41"/>
      <c r="U9" s="41"/>
      <c r="V9" s="41"/>
      <c r="W9" s="41"/>
      <c r="X9" s="41"/>
      <c r="Y9" s="41"/>
      <c r="Z9" s="41"/>
      <c r="AA9" s="273" t="s">
        <v>2</v>
      </c>
      <c r="AB9" s="273"/>
      <c r="AC9" s="273"/>
      <c r="AD9" s="273"/>
    </row>
    <row r="10" spans="1:30" ht="15" customHeight="1" thickBot="1">
      <c r="A10" s="44"/>
      <c r="B10" s="242" t="str">
        <f>IF(Presentación!B10="","",Presentación!B10)</f>
        <v>Veracruz de Ignacio de la Llave</v>
      </c>
      <c r="C10" s="243"/>
      <c r="D10" s="243"/>
      <c r="E10" s="243"/>
      <c r="F10" s="243"/>
      <c r="G10" s="243"/>
      <c r="H10" s="243"/>
      <c r="I10" s="243"/>
      <c r="J10" s="243"/>
      <c r="K10" s="243"/>
      <c r="L10" s="244"/>
      <c r="M10" s="41"/>
      <c r="N10" s="242" t="str">
        <f>IF(Presentación!N10="","",Presentación!N10)</f>
        <v>230</v>
      </c>
      <c r="O10" s="244"/>
      <c r="P10" s="41"/>
      <c r="Q10" s="41"/>
      <c r="R10" s="41"/>
      <c r="S10" s="41"/>
      <c r="T10" s="41"/>
      <c r="U10" s="41"/>
      <c r="V10" s="41"/>
      <c r="W10" s="41"/>
      <c r="X10" s="41"/>
      <c r="Y10" s="41"/>
      <c r="Z10" s="41"/>
      <c r="AA10" s="41"/>
      <c r="AB10" s="41"/>
      <c r="AC10" s="41"/>
      <c r="AD10" s="41"/>
    </row>
    <row r="11" spans="1:30" ht="15" customHeight="1" thickBo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0" ht="15" customHeight="1" thickBot="1">
      <c r="B12" s="274" t="s">
        <v>575</v>
      </c>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6"/>
    </row>
    <row r="13" spans="1:30" ht="24" customHeight="1">
      <c r="B13" s="296" t="s">
        <v>64</v>
      </c>
      <c r="C13" s="299" t="s">
        <v>594</v>
      </c>
      <c r="D13" s="299"/>
      <c r="E13" s="299"/>
      <c r="F13" s="299" t="s">
        <v>65</v>
      </c>
      <c r="G13" s="299"/>
      <c r="H13" s="299"/>
      <c r="I13" s="299" t="s">
        <v>66</v>
      </c>
      <c r="J13" s="299"/>
      <c r="K13" s="299"/>
      <c r="L13" s="299" t="s">
        <v>67</v>
      </c>
      <c r="M13" s="299"/>
      <c r="N13" s="299"/>
      <c r="O13" s="299" t="s">
        <v>68</v>
      </c>
      <c r="P13" s="299"/>
      <c r="Q13" s="299"/>
      <c r="R13" s="299"/>
      <c r="S13" s="299" t="s">
        <v>69</v>
      </c>
      <c r="T13" s="299"/>
      <c r="U13" s="299"/>
      <c r="V13" s="299" t="s">
        <v>70</v>
      </c>
      <c r="W13" s="299"/>
      <c r="X13" s="299"/>
      <c r="Y13" s="301" t="s">
        <v>713</v>
      </c>
      <c r="Z13" s="301"/>
      <c r="AA13" s="301"/>
      <c r="AB13" s="301"/>
      <c r="AC13" s="301"/>
      <c r="AD13" s="302"/>
    </row>
    <row r="14" spans="1:30" ht="15" customHeight="1">
      <c r="B14" s="297"/>
      <c r="C14" s="300"/>
      <c r="D14" s="300"/>
      <c r="E14" s="300"/>
      <c r="F14" s="300"/>
      <c r="G14" s="300"/>
      <c r="H14" s="300"/>
      <c r="I14" s="300"/>
      <c r="J14" s="300"/>
      <c r="K14" s="300"/>
      <c r="L14" s="300"/>
      <c r="M14" s="300"/>
      <c r="N14" s="300"/>
      <c r="O14" s="300"/>
      <c r="P14" s="300"/>
      <c r="Q14" s="300"/>
      <c r="R14" s="300"/>
      <c r="S14" s="300"/>
      <c r="T14" s="300"/>
      <c r="U14" s="300"/>
      <c r="V14" s="300"/>
      <c r="W14" s="300"/>
      <c r="X14" s="300"/>
      <c r="Y14" s="303" t="s">
        <v>602</v>
      </c>
      <c r="Z14" s="303"/>
      <c r="AA14" s="303"/>
      <c r="AB14" s="303" t="s">
        <v>595</v>
      </c>
      <c r="AC14" s="303"/>
      <c r="AD14" s="304"/>
    </row>
    <row r="15" spans="1:30" ht="120" customHeight="1">
      <c r="B15" s="298"/>
      <c r="C15" s="305" t="s">
        <v>71</v>
      </c>
      <c r="D15" s="305"/>
      <c r="E15" s="305"/>
      <c r="F15" s="305"/>
      <c r="G15" s="305"/>
      <c r="H15" s="305"/>
      <c r="I15" s="305"/>
      <c r="J15" s="305"/>
      <c r="K15" s="305"/>
      <c r="L15" s="305" t="s">
        <v>72</v>
      </c>
      <c r="M15" s="305"/>
      <c r="N15" s="305"/>
      <c r="O15" s="305" t="s">
        <v>73</v>
      </c>
      <c r="P15" s="306"/>
      <c r="Q15" s="306"/>
      <c r="R15" s="306"/>
      <c r="S15" s="305" t="s">
        <v>74</v>
      </c>
      <c r="T15" s="305"/>
      <c r="U15" s="305"/>
      <c r="V15" s="305" t="s">
        <v>75</v>
      </c>
      <c r="W15" s="305"/>
      <c r="X15" s="305"/>
      <c r="Y15" s="307" t="s">
        <v>603</v>
      </c>
      <c r="Z15" s="307"/>
      <c r="AA15" s="307"/>
      <c r="AB15" s="307" t="s">
        <v>76</v>
      </c>
      <c r="AC15" s="308"/>
      <c r="AD15" s="309"/>
    </row>
    <row r="16" spans="1:30" ht="36" customHeight="1">
      <c r="B16" s="48" t="s">
        <v>77</v>
      </c>
      <c r="C16" s="312" t="s">
        <v>78</v>
      </c>
      <c r="D16" s="312"/>
      <c r="E16" s="312"/>
      <c r="F16" s="312" t="s">
        <v>79</v>
      </c>
      <c r="G16" s="312"/>
      <c r="H16" s="312"/>
      <c r="I16" s="312" t="s">
        <v>80</v>
      </c>
      <c r="J16" s="312"/>
      <c r="K16" s="312"/>
      <c r="L16" s="312" t="s">
        <v>81</v>
      </c>
      <c r="M16" s="312"/>
      <c r="N16" s="312"/>
      <c r="O16" s="312" t="s">
        <v>82</v>
      </c>
      <c r="P16" s="317"/>
      <c r="Q16" s="317"/>
      <c r="R16" s="317"/>
      <c r="S16" s="312" t="s">
        <v>83</v>
      </c>
      <c r="T16" s="313"/>
      <c r="U16" s="313"/>
      <c r="V16" s="310" t="s">
        <v>84</v>
      </c>
      <c r="W16" s="311"/>
      <c r="X16" s="311"/>
      <c r="Y16" s="312" t="s">
        <v>604</v>
      </c>
      <c r="Z16" s="313"/>
      <c r="AA16" s="313"/>
      <c r="AB16" s="312" t="s">
        <v>85</v>
      </c>
      <c r="AC16" s="314"/>
      <c r="AD16" s="315"/>
    </row>
    <row r="17" spans="2:30" ht="15" customHeight="1">
      <c r="B17" s="38" t="s">
        <v>86</v>
      </c>
      <c r="C17" s="316"/>
      <c r="D17" s="316"/>
      <c r="E17" s="316"/>
      <c r="F17" s="316"/>
      <c r="G17" s="316"/>
      <c r="H17" s="316"/>
      <c r="I17" s="316"/>
      <c r="J17" s="316"/>
      <c r="K17" s="316"/>
      <c r="L17" s="316"/>
      <c r="M17" s="316"/>
      <c r="N17" s="316"/>
      <c r="O17" s="316"/>
      <c r="P17" s="316"/>
      <c r="Q17" s="316"/>
      <c r="R17" s="316"/>
      <c r="S17" s="316"/>
      <c r="T17" s="316"/>
      <c r="U17" s="316"/>
      <c r="V17" s="316"/>
      <c r="W17" s="316"/>
      <c r="X17" s="316"/>
      <c r="Y17" s="318"/>
      <c r="Z17" s="319"/>
      <c r="AA17" s="320"/>
      <c r="AB17" s="316"/>
      <c r="AC17" s="316"/>
      <c r="AD17" s="321"/>
    </row>
    <row r="18" spans="2:30" ht="15" customHeight="1">
      <c r="B18" s="38" t="s">
        <v>87</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21"/>
    </row>
    <row r="19" spans="2:30" ht="15" customHeight="1">
      <c r="B19" s="38" t="s">
        <v>88</v>
      </c>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21"/>
    </row>
    <row r="20" spans="2:30" ht="15" customHeight="1">
      <c r="B20" s="38" t="s">
        <v>89</v>
      </c>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21"/>
    </row>
    <row r="21" spans="2:30" ht="15" customHeight="1">
      <c r="B21" s="38" t="s">
        <v>90</v>
      </c>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21"/>
    </row>
    <row r="22" spans="2:30" ht="15" customHeight="1">
      <c r="B22" s="38" t="s">
        <v>91</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21"/>
    </row>
    <row r="23" spans="2:30" ht="15" customHeight="1">
      <c r="B23" s="38" t="s">
        <v>92</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21"/>
    </row>
    <row r="24" spans="2:30" ht="15" customHeight="1">
      <c r="B24" s="38" t="s">
        <v>93</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21"/>
    </row>
    <row r="25" spans="2:30" ht="15" customHeight="1">
      <c r="B25" s="38" t="s">
        <v>94</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21"/>
    </row>
    <row r="26" spans="2:30" ht="15" customHeight="1">
      <c r="B26" s="38" t="s">
        <v>95</v>
      </c>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21"/>
    </row>
    <row r="27" spans="2:30" ht="15" customHeight="1">
      <c r="B27" s="38" t="s">
        <v>96</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21"/>
    </row>
    <row r="28" spans="2:30" ht="15" customHeight="1">
      <c r="B28" s="38" t="s">
        <v>97</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21"/>
    </row>
    <row r="29" spans="2:30" ht="15" customHeight="1">
      <c r="B29" s="38" t="s">
        <v>98</v>
      </c>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21"/>
    </row>
    <row r="30" spans="2:30" ht="15" customHeight="1">
      <c r="B30" s="38" t="s">
        <v>99</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21"/>
    </row>
    <row r="31" spans="2:30" ht="15" customHeight="1">
      <c r="B31" s="38" t="s">
        <v>100</v>
      </c>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21"/>
    </row>
    <row r="32" spans="2:30" ht="15" customHeight="1">
      <c r="B32" s="38" t="s">
        <v>101</v>
      </c>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21"/>
    </row>
    <row r="33" spans="2:30" ht="15" customHeight="1">
      <c r="B33" s="38" t="s">
        <v>102</v>
      </c>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21"/>
    </row>
    <row r="34" spans="2:30" ht="15" customHeight="1">
      <c r="B34" s="38" t="s">
        <v>103</v>
      </c>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21"/>
    </row>
    <row r="35" spans="2:30" ht="15" customHeight="1">
      <c r="B35" s="38" t="s">
        <v>104</v>
      </c>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21"/>
    </row>
    <row r="36" spans="2:30" ht="15" customHeight="1">
      <c r="B36" s="38" t="s">
        <v>105</v>
      </c>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21"/>
    </row>
    <row r="37" spans="2:30" ht="15" customHeight="1">
      <c r="B37" s="38" t="s">
        <v>106</v>
      </c>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21"/>
    </row>
    <row r="38" spans="2:30" ht="15" customHeight="1">
      <c r="B38" s="38" t="s">
        <v>107</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21"/>
    </row>
    <row r="39" spans="2:30" ht="15" customHeight="1">
      <c r="B39" s="38" t="s">
        <v>108</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21"/>
    </row>
    <row r="40" spans="2:30" ht="15" customHeight="1">
      <c r="B40" s="38" t="s">
        <v>109</v>
      </c>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21"/>
    </row>
    <row r="41" spans="2:30" ht="15" customHeight="1">
      <c r="B41" s="38" t="s">
        <v>110</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21"/>
    </row>
    <row r="42" spans="2:30" ht="15" customHeight="1">
      <c r="B42" s="38" t="s">
        <v>111</v>
      </c>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21"/>
    </row>
    <row r="43" spans="2:30" ht="15" customHeight="1">
      <c r="B43" s="38" t="s">
        <v>112</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21"/>
    </row>
    <row r="44" spans="2:30" ht="15" customHeight="1">
      <c r="B44" s="38" t="s">
        <v>113</v>
      </c>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21"/>
    </row>
    <row r="45" spans="2:30" ht="15" customHeight="1">
      <c r="B45" s="38" t="s">
        <v>114</v>
      </c>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21"/>
    </row>
    <row r="46" spans="2:30" ht="15" customHeight="1">
      <c r="B46" s="38" t="s">
        <v>115</v>
      </c>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21"/>
    </row>
    <row r="47" spans="2:30" ht="15" customHeight="1">
      <c r="B47" s="38" t="s">
        <v>116</v>
      </c>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21"/>
    </row>
    <row r="48" spans="2:30" ht="15" customHeight="1">
      <c r="B48" s="38" t="s">
        <v>117</v>
      </c>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21"/>
    </row>
    <row r="49" spans="2:30" ht="15" customHeight="1">
      <c r="B49" s="38" t="s">
        <v>118</v>
      </c>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21"/>
    </row>
    <row r="50" spans="2:30" ht="15" customHeight="1">
      <c r="B50" s="38" t="s">
        <v>119</v>
      </c>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21"/>
    </row>
    <row r="51" spans="2:30" ht="15" customHeight="1" thickBot="1">
      <c r="B51" s="39" t="s">
        <v>120</v>
      </c>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row>
    <row r="52" spans="2:30" ht="15" customHeight="1"/>
    <row r="53" spans="2:30" ht="15" customHeight="1"/>
    <row r="54" spans="2:30" ht="15" customHeight="1"/>
    <row r="55" spans="2:30" ht="15" customHeight="1"/>
    <row r="56" spans="2:30" ht="15" customHeight="1"/>
    <row r="57" spans="2:30" ht="15" customHeight="1"/>
  </sheetData>
  <sheetProtection algorithmName="SHA-512" hashValue="1PXM2U16Rwqfku9Wc/SzNedfWo8CnkWCG7mQskVr8vJXpcCBReXUthPaZgOqyv83Diwt7jgEpxh7HCP2HawtSw==" saltValue="YgMKxGYATIAvuZc8WWqIwg==" spinCount="100000" sheet="1" objects="1" scenarios="1"/>
  <mergeCells count="350">
    <mergeCell ref="C51:E51"/>
    <mergeCell ref="F51:H51"/>
    <mergeCell ref="I51:K51"/>
    <mergeCell ref="L51:N51"/>
    <mergeCell ref="O51:R51"/>
    <mergeCell ref="S51:U51"/>
    <mergeCell ref="V51:X51"/>
    <mergeCell ref="Y51:AA51"/>
    <mergeCell ref="AB51:AD51"/>
    <mergeCell ref="C50:E50"/>
    <mergeCell ref="F50:H50"/>
    <mergeCell ref="I50:K50"/>
    <mergeCell ref="L50:N50"/>
    <mergeCell ref="O50:R50"/>
    <mergeCell ref="S50:U50"/>
    <mergeCell ref="V50:X50"/>
    <mergeCell ref="Y50:AA50"/>
    <mergeCell ref="AB50:AD50"/>
    <mergeCell ref="V48:X48"/>
    <mergeCell ref="Y48:AA48"/>
    <mergeCell ref="AB48:AD48"/>
    <mergeCell ref="C49:E49"/>
    <mergeCell ref="F49:H49"/>
    <mergeCell ref="I49:K49"/>
    <mergeCell ref="L49:N49"/>
    <mergeCell ref="O49:R49"/>
    <mergeCell ref="S49:U49"/>
    <mergeCell ref="V49:X49"/>
    <mergeCell ref="C48:E48"/>
    <mergeCell ref="F48:H48"/>
    <mergeCell ref="I48:K48"/>
    <mergeCell ref="L48:N48"/>
    <mergeCell ref="O48:R48"/>
    <mergeCell ref="S48:U48"/>
    <mergeCell ref="Y49:AA49"/>
    <mergeCell ref="AB49:AD49"/>
    <mergeCell ref="C47:E47"/>
    <mergeCell ref="F47:H47"/>
    <mergeCell ref="I47:K47"/>
    <mergeCell ref="L47:N47"/>
    <mergeCell ref="O47:R47"/>
    <mergeCell ref="S47:U47"/>
    <mergeCell ref="V47:X47"/>
    <mergeCell ref="Y47:AA47"/>
    <mergeCell ref="AB47:AD47"/>
    <mergeCell ref="C46:E46"/>
    <mergeCell ref="F46:H46"/>
    <mergeCell ref="I46:K46"/>
    <mergeCell ref="L46:N46"/>
    <mergeCell ref="O46:R46"/>
    <mergeCell ref="S46:U46"/>
    <mergeCell ref="V46:X46"/>
    <mergeCell ref="Y46:AA46"/>
    <mergeCell ref="AB46:AD46"/>
    <mergeCell ref="V44:X44"/>
    <mergeCell ref="Y44:AA44"/>
    <mergeCell ref="AB44:AD44"/>
    <mergeCell ref="C45:E45"/>
    <mergeCell ref="F45:H45"/>
    <mergeCell ref="I45:K45"/>
    <mergeCell ref="L45:N45"/>
    <mergeCell ref="O45:R45"/>
    <mergeCell ref="S45:U45"/>
    <mergeCell ref="V45:X45"/>
    <mergeCell ref="C44:E44"/>
    <mergeCell ref="F44:H44"/>
    <mergeCell ref="I44:K44"/>
    <mergeCell ref="L44:N44"/>
    <mergeCell ref="O44:R44"/>
    <mergeCell ref="S44:U44"/>
    <mergeCell ref="Y45:AA45"/>
    <mergeCell ref="AB45:AD45"/>
    <mergeCell ref="C43:E43"/>
    <mergeCell ref="F43:H43"/>
    <mergeCell ref="I43:K43"/>
    <mergeCell ref="L43:N43"/>
    <mergeCell ref="O43:R43"/>
    <mergeCell ref="S43:U43"/>
    <mergeCell ref="V43:X43"/>
    <mergeCell ref="Y43:AA43"/>
    <mergeCell ref="AB43:AD43"/>
    <mergeCell ref="C42:E42"/>
    <mergeCell ref="F42:H42"/>
    <mergeCell ref="I42:K42"/>
    <mergeCell ref="L42:N42"/>
    <mergeCell ref="O42:R42"/>
    <mergeCell ref="S42:U42"/>
    <mergeCell ref="V42:X42"/>
    <mergeCell ref="Y42:AA42"/>
    <mergeCell ref="AB42:AD42"/>
    <mergeCell ref="V40:X40"/>
    <mergeCell ref="Y40:AA40"/>
    <mergeCell ref="AB40:AD40"/>
    <mergeCell ref="C41:E41"/>
    <mergeCell ref="F41:H41"/>
    <mergeCell ref="I41:K41"/>
    <mergeCell ref="L41:N41"/>
    <mergeCell ref="O41:R41"/>
    <mergeCell ref="S41:U41"/>
    <mergeCell ref="V41:X41"/>
    <mergeCell ref="C40:E40"/>
    <mergeCell ref="F40:H40"/>
    <mergeCell ref="I40:K40"/>
    <mergeCell ref="L40:N40"/>
    <mergeCell ref="O40:R40"/>
    <mergeCell ref="S40:U40"/>
    <mergeCell ref="Y41:AA41"/>
    <mergeCell ref="AB41:AD41"/>
    <mergeCell ref="C39:E39"/>
    <mergeCell ref="F39:H39"/>
    <mergeCell ref="I39:K39"/>
    <mergeCell ref="L39:N39"/>
    <mergeCell ref="O39:R39"/>
    <mergeCell ref="S39:U39"/>
    <mergeCell ref="V39:X39"/>
    <mergeCell ref="Y39:AA39"/>
    <mergeCell ref="AB39:AD39"/>
    <mergeCell ref="C38:E38"/>
    <mergeCell ref="F38:H38"/>
    <mergeCell ref="I38:K38"/>
    <mergeCell ref="L38:N38"/>
    <mergeCell ref="O38:R38"/>
    <mergeCell ref="S38:U38"/>
    <mergeCell ref="V38:X38"/>
    <mergeCell ref="Y38:AA38"/>
    <mergeCell ref="AB38:AD38"/>
    <mergeCell ref="V36:X36"/>
    <mergeCell ref="Y36:AA36"/>
    <mergeCell ref="AB36:AD36"/>
    <mergeCell ref="C37:E37"/>
    <mergeCell ref="F37:H37"/>
    <mergeCell ref="I37:K37"/>
    <mergeCell ref="L37:N37"/>
    <mergeCell ref="O37:R37"/>
    <mergeCell ref="S37:U37"/>
    <mergeCell ref="V37:X37"/>
    <mergeCell ref="C36:E36"/>
    <mergeCell ref="F36:H36"/>
    <mergeCell ref="I36:K36"/>
    <mergeCell ref="L36:N36"/>
    <mergeCell ref="O36:R36"/>
    <mergeCell ref="S36:U36"/>
    <mergeCell ref="Y37:AA37"/>
    <mergeCell ref="AB37:AD37"/>
    <mergeCell ref="C35:E35"/>
    <mergeCell ref="F35:H35"/>
    <mergeCell ref="I35:K35"/>
    <mergeCell ref="L35:N35"/>
    <mergeCell ref="O35:R35"/>
    <mergeCell ref="S35:U35"/>
    <mergeCell ref="V35:X35"/>
    <mergeCell ref="Y35:AA35"/>
    <mergeCell ref="AB35:AD35"/>
    <mergeCell ref="C34:E34"/>
    <mergeCell ref="F34:H34"/>
    <mergeCell ref="I34:K34"/>
    <mergeCell ref="L34:N34"/>
    <mergeCell ref="O34:R34"/>
    <mergeCell ref="S34:U34"/>
    <mergeCell ref="V34:X34"/>
    <mergeCell ref="Y34:AA34"/>
    <mergeCell ref="AB34:AD34"/>
    <mergeCell ref="V32:X32"/>
    <mergeCell ref="Y32:AA32"/>
    <mergeCell ref="AB32:AD32"/>
    <mergeCell ref="C33:E33"/>
    <mergeCell ref="F33:H33"/>
    <mergeCell ref="I33:K33"/>
    <mergeCell ref="L33:N33"/>
    <mergeCell ref="O33:R33"/>
    <mergeCell ref="S33:U33"/>
    <mergeCell ref="V33:X33"/>
    <mergeCell ref="C32:E32"/>
    <mergeCell ref="F32:H32"/>
    <mergeCell ref="I32:K32"/>
    <mergeCell ref="L32:N32"/>
    <mergeCell ref="O32:R32"/>
    <mergeCell ref="S32:U32"/>
    <mergeCell ref="Y33:AA33"/>
    <mergeCell ref="AB33:AD33"/>
    <mergeCell ref="C31:E31"/>
    <mergeCell ref="F31:H31"/>
    <mergeCell ref="I31:K31"/>
    <mergeCell ref="L31:N31"/>
    <mergeCell ref="O31:R31"/>
    <mergeCell ref="S31:U31"/>
    <mergeCell ref="V31:X31"/>
    <mergeCell ref="Y31:AA31"/>
    <mergeCell ref="AB31:AD31"/>
    <mergeCell ref="C30:E30"/>
    <mergeCell ref="F30:H30"/>
    <mergeCell ref="I30:K30"/>
    <mergeCell ref="L30:N30"/>
    <mergeCell ref="O30:R30"/>
    <mergeCell ref="S30:U30"/>
    <mergeCell ref="V30:X30"/>
    <mergeCell ref="Y30:AA30"/>
    <mergeCell ref="AB30:AD30"/>
    <mergeCell ref="V28:X28"/>
    <mergeCell ref="Y28:AA28"/>
    <mergeCell ref="AB28:AD28"/>
    <mergeCell ref="C29:E29"/>
    <mergeCell ref="F29:H29"/>
    <mergeCell ref="I29:K29"/>
    <mergeCell ref="L29:N29"/>
    <mergeCell ref="O29:R29"/>
    <mergeCell ref="S29:U29"/>
    <mergeCell ref="V29:X29"/>
    <mergeCell ref="C28:E28"/>
    <mergeCell ref="F28:H28"/>
    <mergeCell ref="I28:K28"/>
    <mergeCell ref="L28:N28"/>
    <mergeCell ref="O28:R28"/>
    <mergeCell ref="S28:U28"/>
    <mergeCell ref="Y29:AA29"/>
    <mergeCell ref="AB29:AD29"/>
    <mergeCell ref="C27:E27"/>
    <mergeCell ref="F27:H27"/>
    <mergeCell ref="I27:K27"/>
    <mergeCell ref="L27:N27"/>
    <mergeCell ref="O27:R27"/>
    <mergeCell ref="S27:U27"/>
    <mergeCell ref="V27:X27"/>
    <mergeCell ref="Y27:AA27"/>
    <mergeCell ref="AB27:AD27"/>
    <mergeCell ref="C26:E26"/>
    <mergeCell ref="F26:H26"/>
    <mergeCell ref="I26:K26"/>
    <mergeCell ref="L26:N26"/>
    <mergeCell ref="O26:R26"/>
    <mergeCell ref="S26:U26"/>
    <mergeCell ref="V26:X26"/>
    <mergeCell ref="Y26:AA26"/>
    <mergeCell ref="AB26:AD26"/>
    <mergeCell ref="V24:X24"/>
    <mergeCell ref="Y24:AA24"/>
    <mergeCell ref="AB24:AD24"/>
    <mergeCell ref="C25:E25"/>
    <mergeCell ref="F25:H25"/>
    <mergeCell ref="I25:K25"/>
    <mergeCell ref="L25:N25"/>
    <mergeCell ref="O25:R25"/>
    <mergeCell ref="S25:U25"/>
    <mergeCell ref="V25:X25"/>
    <mergeCell ref="C24:E24"/>
    <mergeCell ref="F24:H24"/>
    <mergeCell ref="I24:K24"/>
    <mergeCell ref="L24:N24"/>
    <mergeCell ref="O24:R24"/>
    <mergeCell ref="S24:U24"/>
    <mergeCell ref="Y25:AA25"/>
    <mergeCell ref="AB25:AD25"/>
    <mergeCell ref="C23:E23"/>
    <mergeCell ref="F23:H23"/>
    <mergeCell ref="I23:K23"/>
    <mergeCell ref="L23:N23"/>
    <mergeCell ref="O23:R23"/>
    <mergeCell ref="S23:U23"/>
    <mergeCell ref="V23:X23"/>
    <mergeCell ref="Y23:AA23"/>
    <mergeCell ref="AB23:AD23"/>
    <mergeCell ref="C22:E22"/>
    <mergeCell ref="F22:H22"/>
    <mergeCell ref="I22:K22"/>
    <mergeCell ref="L22:N22"/>
    <mergeCell ref="O22:R22"/>
    <mergeCell ref="S22:U22"/>
    <mergeCell ref="V22:X22"/>
    <mergeCell ref="Y22:AA22"/>
    <mergeCell ref="AB22:AD22"/>
    <mergeCell ref="V20:X20"/>
    <mergeCell ref="Y20:AA20"/>
    <mergeCell ref="AB20:AD20"/>
    <mergeCell ref="C21:E21"/>
    <mergeCell ref="F21:H21"/>
    <mergeCell ref="I21:K21"/>
    <mergeCell ref="L21:N21"/>
    <mergeCell ref="O21:R21"/>
    <mergeCell ref="S21:U21"/>
    <mergeCell ref="V21:X21"/>
    <mergeCell ref="C20:E20"/>
    <mergeCell ref="F20:H20"/>
    <mergeCell ref="I20:K20"/>
    <mergeCell ref="L20:N20"/>
    <mergeCell ref="O20:R20"/>
    <mergeCell ref="S20:U20"/>
    <mergeCell ref="Y21:AA21"/>
    <mergeCell ref="AB21:AD21"/>
    <mergeCell ref="C19:E19"/>
    <mergeCell ref="F19:H19"/>
    <mergeCell ref="I19:K19"/>
    <mergeCell ref="L19:N19"/>
    <mergeCell ref="O19:R19"/>
    <mergeCell ref="S19:U19"/>
    <mergeCell ref="V19:X19"/>
    <mergeCell ref="Y19:AA19"/>
    <mergeCell ref="AB19:AD19"/>
    <mergeCell ref="C18:E18"/>
    <mergeCell ref="F18:H18"/>
    <mergeCell ref="I18:K18"/>
    <mergeCell ref="L18:N18"/>
    <mergeCell ref="O18:R18"/>
    <mergeCell ref="S18:U18"/>
    <mergeCell ref="V18:X18"/>
    <mergeCell ref="Y18:AA18"/>
    <mergeCell ref="AB18:AD18"/>
    <mergeCell ref="Y15:AA15"/>
    <mergeCell ref="AB15:AD15"/>
    <mergeCell ref="V16:X16"/>
    <mergeCell ref="Y16:AA16"/>
    <mergeCell ref="AB16:AD16"/>
    <mergeCell ref="C17:E17"/>
    <mergeCell ref="F17:H17"/>
    <mergeCell ref="I17:K17"/>
    <mergeCell ref="L17:N17"/>
    <mergeCell ref="O17:R17"/>
    <mergeCell ref="S17:U17"/>
    <mergeCell ref="V17:X17"/>
    <mergeCell ref="C16:E16"/>
    <mergeCell ref="F16:H16"/>
    <mergeCell ref="I16:K16"/>
    <mergeCell ref="L16:N16"/>
    <mergeCell ref="O16:R16"/>
    <mergeCell ref="S16:U16"/>
    <mergeCell ref="Y17:AA17"/>
    <mergeCell ref="AB17:AD17"/>
    <mergeCell ref="B1:AD1"/>
    <mergeCell ref="B3:AD3"/>
    <mergeCell ref="B5:AD5"/>
    <mergeCell ref="B7:AD7"/>
    <mergeCell ref="AA9:AD9"/>
    <mergeCell ref="B10:L10"/>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VII
Participantes</oddHeader>
    <oddFooter>&amp;LCenso Nacional de Gobiernos Estatales 2022&amp;R&amp;P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J3064"/>
  <sheetViews>
    <sheetView showGridLines="0" zoomScale="120" zoomScaleNormal="120" workbookViewId="0"/>
  </sheetViews>
  <sheetFormatPr baseColWidth="10" defaultColWidth="0" defaultRowHeight="0" customHeight="1" zeroHeight="1"/>
  <cols>
    <col min="1" max="1" width="5.7109375" style="86" customWidth="1"/>
    <col min="2" max="23" width="3.7109375" style="86" customWidth="1"/>
    <col min="24" max="24" width="5.28515625" style="86" customWidth="1"/>
    <col min="25" max="25" width="3.7109375" style="86" customWidth="1"/>
    <col min="26" max="26" width="6.85546875" style="86" customWidth="1"/>
    <col min="27" max="31" width="3.7109375" style="86" customWidth="1"/>
    <col min="32" max="32" width="1.7109375" style="87" hidden="1" customWidth="1"/>
    <col min="33" max="33" width="7.7109375" style="86" hidden="1" customWidth="1"/>
    <col min="34" max="35" width="5" style="86" hidden="1" customWidth="1"/>
    <col min="36" max="36" width="5.85546875" style="86" hidden="1" customWidth="1"/>
    <col min="37" max="37" width="9.42578125" style="86" hidden="1" customWidth="1"/>
    <col min="38" max="38" width="6.5703125" style="86" hidden="1" customWidth="1"/>
    <col min="39" max="39" width="3.7109375" style="86" hidden="1" customWidth="1"/>
    <col min="40" max="40" width="5.5703125" style="86" hidden="1" customWidth="1"/>
    <col min="41" max="41" width="3.7109375" style="86" hidden="1" customWidth="1"/>
    <col min="42" max="42" width="11.7109375" style="86" hidden="1" customWidth="1"/>
    <col min="43" max="45" width="3.7109375" style="86" hidden="1" customWidth="1"/>
    <col min="46" max="46" width="10.28515625" style="86" hidden="1" customWidth="1"/>
    <col min="47" max="49" width="3.7109375" style="86" hidden="1" customWidth="1"/>
    <col min="50" max="50" width="4.42578125" style="86" hidden="1" customWidth="1"/>
    <col min="51" max="16384" width="3.7109375" style="86" hidden="1"/>
  </cols>
  <sheetData>
    <row r="1" spans="1:38" ht="173.25" customHeight="1">
      <c r="A1" s="85"/>
      <c r="B1" s="454" t="s">
        <v>0</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row>
    <row r="2" spans="1:38" ht="15" customHeight="1">
      <c r="A2" s="8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1:38" ht="45" customHeight="1">
      <c r="A3" s="85"/>
      <c r="B3" s="456" t="s">
        <v>1</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row>
    <row r="4" spans="1:38" ht="15"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row>
    <row r="5" spans="1:38" ht="45" customHeight="1">
      <c r="A5" s="85"/>
      <c r="B5" s="456" t="s">
        <v>578</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row>
    <row r="6" spans="1:38" ht="15" customHeight="1">
      <c r="A6" s="85"/>
      <c r="B6" s="89"/>
      <c r="C6" s="89"/>
      <c r="D6" s="89"/>
      <c r="E6" s="89"/>
      <c r="F6" s="89"/>
      <c r="G6" s="89"/>
      <c r="H6" s="89"/>
      <c r="I6" s="89"/>
      <c r="J6" s="89"/>
      <c r="K6" s="89"/>
      <c r="L6" s="89"/>
      <c r="M6" s="89"/>
      <c r="N6" s="89"/>
      <c r="O6" s="89"/>
      <c r="P6" s="89"/>
      <c r="Q6" s="89"/>
      <c r="R6" s="89"/>
      <c r="S6" s="89"/>
      <c r="T6" s="89"/>
      <c r="U6" s="89"/>
      <c r="V6" s="89"/>
      <c r="W6" s="89"/>
      <c r="X6" s="89"/>
      <c r="Y6" s="89"/>
      <c r="Z6" s="89"/>
      <c r="AA6" s="90"/>
      <c r="AB6" s="90"/>
      <c r="AC6" s="90"/>
      <c r="AD6" s="90"/>
    </row>
    <row r="7" spans="1:38" ht="15" customHeight="1" thickBot="1">
      <c r="A7" s="85"/>
      <c r="B7" s="91" t="s">
        <v>3</v>
      </c>
      <c r="C7" s="88"/>
      <c r="D7" s="88"/>
      <c r="E7" s="88"/>
      <c r="F7" s="88"/>
      <c r="G7" s="88"/>
      <c r="H7" s="88"/>
      <c r="I7" s="88"/>
      <c r="J7" s="88"/>
      <c r="K7" s="88"/>
      <c r="L7" s="88"/>
      <c r="M7" s="88"/>
      <c r="N7" s="91" t="s">
        <v>4</v>
      </c>
      <c r="O7" s="88"/>
      <c r="P7" s="88"/>
      <c r="Q7" s="88"/>
      <c r="R7" s="88"/>
      <c r="S7" s="88"/>
      <c r="T7" s="88"/>
      <c r="U7" s="88"/>
      <c r="V7" s="88"/>
      <c r="W7" s="88"/>
      <c r="X7" s="88"/>
      <c r="Y7" s="88"/>
      <c r="Z7" s="88"/>
      <c r="AA7" s="458" t="s">
        <v>2</v>
      </c>
      <c r="AB7" s="458"/>
      <c r="AC7" s="458"/>
      <c r="AD7" s="458"/>
    </row>
    <row r="8" spans="1:38" ht="15" customHeight="1" thickBot="1">
      <c r="A8" s="85"/>
      <c r="B8" s="459" t="str">
        <f>IF(Presentación!B10="","",Presentación!B10)</f>
        <v>Veracruz de Ignacio de la Llave</v>
      </c>
      <c r="C8" s="460"/>
      <c r="D8" s="460"/>
      <c r="E8" s="460"/>
      <c r="F8" s="460"/>
      <c r="G8" s="460"/>
      <c r="H8" s="460"/>
      <c r="I8" s="460"/>
      <c r="J8" s="460"/>
      <c r="K8" s="460"/>
      <c r="L8" s="461"/>
      <c r="M8" s="88"/>
      <c r="N8" s="459" t="str">
        <f>IF(Presentación!N10="","",Presentación!N10)</f>
        <v>230</v>
      </c>
      <c r="O8" s="461"/>
      <c r="P8" s="88"/>
      <c r="Q8" s="88"/>
      <c r="R8" s="88"/>
      <c r="S8" s="88"/>
      <c r="T8" s="88"/>
      <c r="U8" s="88"/>
      <c r="V8" s="88"/>
      <c r="W8" s="88"/>
      <c r="X8" s="88"/>
      <c r="Y8" s="88"/>
      <c r="Z8" s="88"/>
      <c r="AA8" s="88"/>
      <c r="AB8" s="88"/>
      <c r="AC8" s="88"/>
      <c r="AD8" s="88"/>
    </row>
    <row r="9" spans="1:38" ht="1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G9" s="86" t="s">
        <v>809</v>
      </c>
    </row>
    <row r="10" spans="1:38" ht="15" customHeight="1">
      <c r="A10" s="92"/>
      <c r="B10" s="447" t="s">
        <v>151</v>
      </c>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9"/>
      <c r="AH10" s="86" t="s">
        <v>810</v>
      </c>
      <c r="AI10" s="86" t="s">
        <v>811</v>
      </c>
      <c r="AJ10" s="86" t="s">
        <v>812</v>
      </c>
      <c r="AK10" s="86" t="s">
        <v>813</v>
      </c>
      <c r="AL10" s="86" t="s">
        <v>461</v>
      </c>
    </row>
    <row r="11" spans="1:38" ht="48" customHeight="1">
      <c r="A11" s="93"/>
      <c r="B11" s="94"/>
      <c r="C11" s="354" t="s">
        <v>503</v>
      </c>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50"/>
      <c r="AH11" s="86">
        <v>1</v>
      </c>
      <c r="AI11" s="86">
        <v>2</v>
      </c>
      <c r="AJ11" s="86">
        <v>3</v>
      </c>
      <c r="AK11" s="86">
        <v>4</v>
      </c>
      <c r="AL11" s="86">
        <v>9</v>
      </c>
    </row>
    <row r="12" spans="1:38" ht="24" customHeight="1">
      <c r="A12" s="93"/>
      <c r="B12" s="94"/>
      <c r="C12" s="354" t="s">
        <v>152</v>
      </c>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50"/>
      <c r="AH12" s="86" t="s">
        <v>810</v>
      </c>
      <c r="AI12" s="86" t="s">
        <v>812</v>
      </c>
      <c r="AJ12" s="86" t="s">
        <v>461</v>
      </c>
    </row>
    <row r="13" spans="1:38" ht="24" customHeight="1">
      <c r="A13" s="93"/>
      <c r="B13" s="94"/>
      <c r="C13" s="354" t="s">
        <v>153</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51"/>
      <c r="AH13" s="86">
        <v>1</v>
      </c>
      <c r="AI13" s="86">
        <v>2</v>
      </c>
      <c r="AJ13" s="86">
        <v>9</v>
      </c>
    </row>
    <row r="14" spans="1:38" ht="24" customHeight="1">
      <c r="A14" s="93"/>
      <c r="B14" s="94"/>
      <c r="C14" s="415" t="s">
        <v>605</v>
      </c>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3"/>
      <c r="AH14" s="86" t="s">
        <v>810</v>
      </c>
      <c r="AI14" s="86" t="s">
        <v>812</v>
      </c>
      <c r="AJ14" s="86" t="s">
        <v>284</v>
      </c>
      <c r="AK14" s="86" t="s">
        <v>461</v>
      </c>
    </row>
    <row r="15" spans="1:38" ht="36" customHeight="1">
      <c r="A15" s="93"/>
      <c r="B15" s="94"/>
      <c r="C15" s="354" t="s">
        <v>154</v>
      </c>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50"/>
      <c r="AH15" s="86">
        <v>1</v>
      </c>
      <c r="AI15" s="86">
        <v>2</v>
      </c>
      <c r="AJ15" s="86">
        <v>8</v>
      </c>
      <c r="AK15" s="86">
        <v>9</v>
      </c>
    </row>
    <row r="16" spans="1:38" ht="15" customHeight="1">
      <c r="A16" s="92"/>
      <c r="B16" s="95"/>
      <c r="C16" s="429" t="s">
        <v>155</v>
      </c>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30"/>
      <c r="AH16" s="86" t="s">
        <v>810</v>
      </c>
      <c r="AI16" s="86" t="s">
        <v>811</v>
      </c>
      <c r="AJ16" s="86" t="s">
        <v>812</v>
      </c>
      <c r="AK16" s="86" t="s">
        <v>461</v>
      </c>
    </row>
    <row r="17" spans="1:37" ht="15.75" thickBot="1">
      <c r="A17" s="92"/>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H17" s="86">
        <v>1</v>
      </c>
      <c r="AI17" s="86">
        <v>2</v>
      </c>
      <c r="AJ17" s="86">
        <v>3</v>
      </c>
      <c r="AK17" s="86">
        <v>9</v>
      </c>
    </row>
    <row r="18" spans="1:37" ht="15" customHeight="1" thickBot="1">
      <c r="A18" s="92"/>
      <c r="B18" s="431" t="s">
        <v>156</v>
      </c>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3"/>
      <c r="AG18" s="86" t="s">
        <v>817</v>
      </c>
      <c r="AI18" s="86" t="s">
        <v>818</v>
      </c>
    </row>
    <row r="19" spans="1:37" ht="15" customHeight="1" thickBot="1">
      <c r="A19" s="92"/>
      <c r="B19" s="434" t="s">
        <v>157</v>
      </c>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6"/>
    </row>
    <row r="20" spans="1:37" ht="15" customHeight="1">
      <c r="A20" s="92"/>
      <c r="B20" s="437" t="s">
        <v>158</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9"/>
    </row>
    <row r="21" spans="1:37" ht="24" customHeight="1">
      <c r="A21" s="92"/>
      <c r="B21" s="97"/>
      <c r="C21" s="440" t="s">
        <v>608</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2"/>
    </row>
    <row r="22" spans="1:37" ht="15" customHeight="1">
      <c r="A22" s="93"/>
      <c r="B22" s="443" t="s">
        <v>159</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5"/>
    </row>
    <row r="23" spans="1:37" ht="48" customHeight="1">
      <c r="A23" s="93"/>
      <c r="B23" s="98"/>
      <c r="C23" s="354" t="s">
        <v>577</v>
      </c>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462"/>
    </row>
    <row r="24" spans="1:37" ht="15" customHeight="1">
      <c r="A24" s="93"/>
      <c r="B24" s="98"/>
      <c r="C24" s="99"/>
      <c r="D24" s="354" t="s">
        <v>160</v>
      </c>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462"/>
    </row>
    <row r="25" spans="1:37" ht="36" customHeight="1">
      <c r="A25" s="93"/>
      <c r="B25" s="98"/>
      <c r="C25" s="99"/>
      <c r="D25" s="354" t="s">
        <v>525</v>
      </c>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462"/>
    </row>
    <row r="26" spans="1:37" ht="24" customHeight="1">
      <c r="A26" s="93"/>
      <c r="B26" s="100"/>
      <c r="C26" s="101"/>
      <c r="D26" s="463" t="s">
        <v>161</v>
      </c>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4"/>
    </row>
    <row r="27" spans="1:37" ht="15" customHeight="1">
      <c r="A27" s="93"/>
      <c r="B27" s="102"/>
      <c r="C27" s="99"/>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row>
    <row r="28" spans="1:37" ht="36" customHeight="1">
      <c r="A28" s="104" t="s">
        <v>162</v>
      </c>
      <c r="B28" s="416" t="s">
        <v>526</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row>
    <row r="29" spans="1:37" ht="36" customHeight="1">
      <c r="A29" s="104"/>
      <c r="B29" s="105"/>
      <c r="C29" s="347" t="s">
        <v>724</v>
      </c>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row>
    <row r="30" spans="1:37" ht="36" customHeight="1">
      <c r="A30" s="106"/>
      <c r="B30" s="105"/>
      <c r="C30" s="401" t="s">
        <v>527</v>
      </c>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row>
    <row r="31" spans="1:37" ht="36" customHeight="1">
      <c r="A31" s="106"/>
      <c r="B31" s="105"/>
      <c r="C31" s="401" t="s">
        <v>607</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row>
    <row r="32" spans="1:37" ht="48" customHeight="1">
      <c r="A32" s="106"/>
      <c r="B32" s="105"/>
      <c r="C32" s="347" t="s">
        <v>729</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row>
    <row r="33" spans="1:39" ht="36" customHeight="1">
      <c r="A33" s="107"/>
      <c r="B33" s="102"/>
      <c r="C33" s="354" t="s">
        <v>163</v>
      </c>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row>
    <row r="34" spans="1:39" ht="24" customHeight="1">
      <c r="A34" s="107"/>
      <c r="B34" s="102"/>
      <c r="C34" s="347" t="s">
        <v>718</v>
      </c>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row>
    <row r="35" spans="1:39" ht="15" customHeight="1">
      <c r="A35" s="107"/>
      <c r="B35" s="93"/>
      <c r="C35" s="93"/>
      <c r="D35" s="93"/>
      <c r="E35" s="93"/>
      <c r="F35" s="93"/>
      <c r="G35" s="93"/>
      <c r="H35" s="93"/>
      <c r="I35" s="93"/>
      <c r="J35" s="93"/>
      <c r="K35" s="92"/>
      <c r="L35" s="92"/>
      <c r="M35" s="92"/>
      <c r="N35" s="92"/>
      <c r="O35" s="92"/>
      <c r="P35" s="92"/>
      <c r="Q35" s="92"/>
      <c r="R35" s="92"/>
      <c r="S35" s="93"/>
      <c r="T35" s="93"/>
      <c r="U35" s="93"/>
      <c r="V35" s="93"/>
      <c r="W35" s="93"/>
      <c r="X35" s="93"/>
      <c r="Y35" s="93"/>
      <c r="Z35" s="93"/>
      <c r="AA35" s="93"/>
      <c r="AB35" s="93"/>
      <c r="AC35" s="93"/>
      <c r="AD35" s="93"/>
      <c r="AG35" s="86" t="s">
        <v>798</v>
      </c>
      <c r="AH35" s="86" t="s">
        <v>799</v>
      </c>
    </row>
    <row r="36" spans="1:39" ht="24" customHeight="1">
      <c r="A36" s="107"/>
      <c r="B36" s="93"/>
      <c r="C36" s="467" t="s">
        <v>164</v>
      </c>
      <c r="D36" s="467"/>
      <c r="E36" s="467"/>
      <c r="F36" s="467"/>
      <c r="G36" s="467"/>
      <c r="H36" s="466" t="s">
        <v>606</v>
      </c>
      <c r="I36" s="466"/>
      <c r="J36" s="466"/>
      <c r="K36" s="466"/>
      <c r="L36" s="466"/>
      <c r="M36" s="466"/>
      <c r="N36" s="466" t="s">
        <v>728</v>
      </c>
      <c r="O36" s="466"/>
      <c r="P36" s="466"/>
      <c r="Q36" s="466"/>
      <c r="R36" s="466"/>
      <c r="S36" s="466"/>
      <c r="T36" s="466"/>
      <c r="U36" s="466"/>
      <c r="V36" s="446" t="s">
        <v>528</v>
      </c>
      <c r="W36" s="446"/>
      <c r="X36" s="446"/>
      <c r="Y36" s="446"/>
      <c r="Z36" s="446"/>
      <c r="AA36" s="446"/>
      <c r="AB36" s="446"/>
      <c r="AC36" s="446"/>
      <c r="AD36" s="446"/>
      <c r="AG36" s="86">
        <f>+COUNTBLANK(V38:AD157)</f>
        <v>1080</v>
      </c>
      <c r="AH36" s="86">
        <v>1080</v>
      </c>
    </row>
    <row r="37" spans="1:39" ht="96" customHeight="1">
      <c r="A37" s="107"/>
      <c r="B37" s="93"/>
      <c r="C37" s="467"/>
      <c r="D37" s="467"/>
      <c r="E37" s="467"/>
      <c r="F37" s="467"/>
      <c r="G37" s="467"/>
      <c r="H37" s="466"/>
      <c r="I37" s="466"/>
      <c r="J37" s="466"/>
      <c r="K37" s="466"/>
      <c r="L37" s="466"/>
      <c r="M37" s="466"/>
      <c r="N37" s="468" t="s">
        <v>726</v>
      </c>
      <c r="O37" s="468"/>
      <c r="P37" s="468"/>
      <c r="Q37" s="468"/>
      <c r="R37" s="468"/>
      <c r="S37" s="468"/>
      <c r="T37" s="469" t="s">
        <v>727</v>
      </c>
      <c r="U37" s="470"/>
      <c r="V37" s="446" t="s">
        <v>165</v>
      </c>
      <c r="W37" s="446"/>
      <c r="X37" s="446"/>
      <c r="Y37" s="465" t="s">
        <v>166</v>
      </c>
      <c r="Z37" s="465"/>
      <c r="AA37" s="465"/>
      <c r="AB37" s="465" t="s">
        <v>167</v>
      </c>
      <c r="AC37" s="465"/>
      <c r="AD37" s="465"/>
      <c r="AG37" s="86" t="s">
        <v>165</v>
      </c>
      <c r="AH37" s="86" t="s">
        <v>800</v>
      </c>
      <c r="AI37" s="86" t="s">
        <v>801</v>
      </c>
      <c r="AJ37" s="86" t="s">
        <v>802</v>
      </c>
      <c r="AL37" s="86" t="s">
        <v>819</v>
      </c>
      <c r="AM37" s="86" t="s">
        <v>820</v>
      </c>
    </row>
    <row r="38" spans="1:39" ht="15" customHeight="1">
      <c r="A38" s="107"/>
      <c r="B38" s="93"/>
      <c r="C38" s="108" t="s">
        <v>86</v>
      </c>
      <c r="D38" s="338"/>
      <c r="E38" s="339"/>
      <c r="F38" s="339"/>
      <c r="G38" s="340"/>
      <c r="H38" s="332"/>
      <c r="I38" s="333"/>
      <c r="J38" s="333"/>
      <c r="K38" s="333"/>
      <c r="L38" s="333"/>
      <c r="M38" s="334"/>
      <c r="N38" s="341"/>
      <c r="O38" s="284"/>
      <c r="P38" s="284"/>
      <c r="Q38" s="284"/>
      <c r="R38" s="284"/>
      <c r="S38" s="342"/>
      <c r="T38" s="341"/>
      <c r="U38" s="342"/>
      <c r="V38" s="335"/>
      <c r="W38" s="336"/>
      <c r="X38" s="337"/>
      <c r="Y38" s="332"/>
      <c r="Z38" s="333"/>
      <c r="AA38" s="334"/>
      <c r="AB38" s="332"/>
      <c r="AC38" s="333"/>
      <c r="AD38" s="334"/>
      <c r="AG38" s="86">
        <f>V38</f>
        <v>0</v>
      </c>
      <c r="AH38" s="86">
        <f>+COUNTIF(Y38:AD38,"NS")</f>
        <v>0</v>
      </c>
      <c r="AI38" s="86">
        <f>SUM(Y38:AD38)</f>
        <v>0</v>
      </c>
      <c r="AJ38" s="86">
        <f>IF($AG$36=1080,0,IF(OR(AND(AG38=0,AH38&gt;0),AND(AG38="NS",AI38&gt;0),AND(AG38="NS",AH38=0,AI38=0)),1,IF(OR(AND(AG38&gt;0,AH38=2),AND(AG38="NS",AH38=2),AND(AG38="NS",AI38=0,AH38&gt;0),AG38=AI38),0,1)))</f>
        <v>0</v>
      </c>
      <c r="AL38" s="86">
        <f>IF(OR(AND(D38="",COUNTA(H38:AD38)&gt;=1),AND(D38&lt;&gt;"",COUNTA(H38:AD38)=0)),1,0)</f>
        <v>0</v>
      </c>
      <c r="AM38" s="86">
        <f>IF(OR(AND(H38=1,COUNTA(N38:AD38)=0),AND(H38=2,COUNTA(N38:AD38)&gt;0),AND(H38=3,COUNTA(N38:AD38)&gt;0),AND(H38=9,COUNTA(N38:AD38)&gt;0)),1,0)</f>
        <v>0</v>
      </c>
    </row>
    <row r="39" spans="1:39" ht="15" customHeight="1">
      <c r="A39" s="107"/>
      <c r="B39" s="93"/>
      <c r="C39" s="109" t="s">
        <v>87</v>
      </c>
      <c r="D39" s="338"/>
      <c r="E39" s="339"/>
      <c r="F39" s="339"/>
      <c r="G39" s="340"/>
      <c r="H39" s="332"/>
      <c r="I39" s="333"/>
      <c r="J39" s="333"/>
      <c r="K39" s="333"/>
      <c r="L39" s="333"/>
      <c r="M39" s="334"/>
      <c r="N39" s="341"/>
      <c r="O39" s="284"/>
      <c r="P39" s="284"/>
      <c r="Q39" s="284"/>
      <c r="R39" s="284"/>
      <c r="S39" s="342"/>
      <c r="T39" s="341"/>
      <c r="U39" s="342"/>
      <c r="V39" s="335"/>
      <c r="W39" s="336"/>
      <c r="X39" s="337"/>
      <c r="Y39" s="332"/>
      <c r="Z39" s="333"/>
      <c r="AA39" s="334"/>
      <c r="AB39" s="332"/>
      <c r="AC39" s="333"/>
      <c r="AD39" s="334"/>
      <c r="AG39" s="86">
        <f t="shared" ref="AG39:AG102" si="0">V39</f>
        <v>0</v>
      </c>
      <c r="AH39" s="86">
        <f t="shared" ref="AH39:AH102" si="1">+COUNTIF(Y39:AD39,"NS")</f>
        <v>0</v>
      </c>
      <c r="AI39" s="86">
        <f t="shared" ref="AI39:AI102" si="2">SUM(Y39:AD39)</f>
        <v>0</v>
      </c>
      <c r="AJ39" s="86">
        <f t="shared" ref="AJ39:AJ102" si="3">IF($AG$36=1080,0,IF(OR(AND(AG39=0,AH39&gt;0),AND(AG39="NS",AI39&gt;0),AND(AG39="NS",AH39=0,AI39=0)),1,IF(OR(AND(AG39&gt;0,AH39=2),AND(AG39="NS",AH39=2),AND(AG39="NS",AI39=0,AH39&gt;0),AG39=AI39),0,1)))</f>
        <v>0</v>
      </c>
      <c r="AL39" s="86">
        <f t="shared" ref="AL39:AL102" si="4">IF(OR(AND(D39="",COUNTA(H39:AD39)&gt;=1),AND(D39&lt;&gt;"",COUNTA(H39:AD39)=0)),1,0)</f>
        <v>0</v>
      </c>
      <c r="AM39" s="86">
        <f t="shared" ref="AM39:AM102" si="5">IF(OR(AND(H39=1,COUNTA(N39:AD39)=0),AND(H39=2,COUNTA(N39:AD39)&gt;0),AND(H39=3,COUNTA(N39:AD39)&gt;0),AND(H39=9,COUNTA(N39:AD39)&gt;0)),1,0)</f>
        <v>0</v>
      </c>
    </row>
    <row r="40" spans="1:39" ht="15" customHeight="1">
      <c r="A40" s="107"/>
      <c r="B40" s="93"/>
      <c r="C40" s="110" t="s">
        <v>88</v>
      </c>
      <c r="D40" s="338"/>
      <c r="E40" s="339"/>
      <c r="F40" s="339"/>
      <c r="G40" s="340"/>
      <c r="H40" s="332"/>
      <c r="I40" s="333"/>
      <c r="J40" s="333"/>
      <c r="K40" s="333"/>
      <c r="L40" s="333"/>
      <c r="M40" s="334"/>
      <c r="N40" s="341"/>
      <c r="O40" s="284"/>
      <c r="P40" s="284"/>
      <c r="Q40" s="284"/>
      <c r="R40" s="284"/>
      <c r="S40" s="342"/>
      <c r="T40" s="341"/>
      <c r="U40" s="342"/>
      <c r="V40" s="335"/>
      <c r="W40" s="336"/>
      <c r="X40" s="337"/>
      <c r="Y40" s="332"/>
      <c r="Z40" s="333"/>
      <c r="AA40" s="334"/>
      <c r="AB40" s="332"/>
      <c r="AC40" s="333"/>
      <c r="AD40" s="334"/>
      <c r="AG40" s="86">
        <f t="shared" si="0"/>
        <v>0</v>
      </c>
      <c r="AH40" s="86">
        <f t="shared" si="1"/>
        <v>0</v>
      </c>
      <c r="AI40" s="86">
        <f t="shared" si="2"/>
        <v>0</v>
      </c>
      <c r="AJ40" s="86">
        <f t="shared" si="3"/>
        <v>0</v>
      </c>
      <c r="AL40" s="86">
        <f t="shared" si="4"/>
        <v>0</v>
      </c>
      <c r="AM40" s="86">
        <f t="shared" si="5"/>
        <v>0</v>
      </c>
    </row>
    <row r="41" spans="1:39" ht="15" customHeight="1">
      <c r="A41" s="107"/>
      <c r="B41" s="93"/>
      <c r="C41" s="110" t="s">
        <v>89</v>
      </c>
      <c r="D41" s="338"/>
      <c r="E41" s="339"/>
      <c r="F41" s="339"/>
      <c r="G41" s="340"/>
      <c r="H41" s="332"/>
      <c r="I41" s="333"/>
      <c r="J41" s="333"/>
      <c r="K41" s="333"/>
      <c r="L41" s="333"/>
      <c r="M41" s="334"/>
      <c r="N41" s="341"/>
      <c r="O41" s="284"/>
      <c r="P41" s="284"/>
      <c r="Q41" s="284"/>
      <c r="R41" s="284"/>
      <c r="S41" s="342"/>
      <c r="T41" s="341"/>
      <c r="U41" s="342"/>
      <c r="V41" s="335"/>
      <c r="W41" s="336"/>
      <c r="X41" s="337"/>
      <c r="Y41" s="332"/>
      <c r="Z41" s="333"/>
      <c r="AA41" s="334"/>
      <c r="AB41" s="332"/>
      <c r="AC41" s="333"/>
      <c r="AD41" s="334"/>
      <c r="AG41" s="86">
        <f t="shared" si="0"/>
        <v>0</v>
      </c>
      <c r="AH41" s="86">
        <f t="shared" si="1"/>
        <v>0</v>
      </c>
      <c r="AI41" s="86">
        <f t="shared" si="2"/>
        <v>0</v>
      </c>
      <c r="AJ41" s="86">
        <f t="shared" si="3"/>
        <v>0</v>
      </c>
      <c r="AL41" s="86">
        <f t="shared" si="4"/>
        <v>0</v>
      </c>
      <c r="AM41" s="86">
        <f t="shared" si="5"/>
        <v>0</v>
      </c>
    </row>
    <row r="42" spans="1:39" ht="15" customHeight="1">
      <c r="A42" s="107"/>
      <c r="B42" s="93"/>
      <c r="C42" s="110" t="s">
        <v>90</v>
      </c>
      <c r="D42" s="338"/>
      <c r="E42" s="339"/>
      <c r="F42" s="339"/>
      <c r="G42" s="340"/>
      <c r="H42" s="332"/>
      <c r="I42" s="333"/>
      <c r="J42" s="333"/>
      <c r="K42" s="333"/>
      <c r="L42" s="333"/>
      <c r="M42" s="334"/>
      <c r="N42" s="341"/>
      <c r="O42" s="284"/>
      <c r="P42" s="284"/>
      <c r="Q42" s="284"/>
      <c r="R42" s="284"/>
      <c r="S42" s="342"/>
      <c r="T42" s="341"/>
      <c r="U42" s="342"/>
      <c r="V42" s="335"/>
      <c r="W42" s="336"/>
      <c r="X42" s="337"/>
      <c r="Y42" s="332"/>
      <c r="Z42" s="333"/>
      <c r="AA42" s="334"/>
      <c r="AB42" s="332"/>
      <c r="AC42" s="333"/>
      <c r="AD42" s="334"/>
      <c r="AG42" s="86">
        <f t="shared" si="0"/>
        <v>0</v>
      </c>
      <c r="AH42" s="86">
        <f t="shared" si="1"/>
        <v>0</v>
      </c>
      <c r="AI42" s="86">
        <f t="shared" si="2"/>
        <v>0</v>
      </c>
      <c r="AJ42" s="86">
        <f t="shared" si="3"/>
        <v>0</v>
      </c>
      <c r="AL42" s="86">
        <f t="shared" si="4"/>
        <v>0</v>
      </c>
      <c r="AM42" s="86">
        <f t="shared" si="5"/>
        <v>0</v>
      </c>
    </row>
    <row r="43" spans="1:39" ht="15" customHeight="1">
      <c r="A43" s="107"/>
      <c r="B43" s="93"/>
      <c r="C43" s="110" t="s">
        <v>91</v>
      </c>
      <c r="D43" s="338"/>
      <c r="E43" s="339"/>
      <c r="F43" s="339"/>
      <c r="G43" s="340"/>
      <c r="H43" s="332"/>
      <c r="I43" s="333"/>
      <c r="J43" s="333"/>
      <c r="K43" s="333"/>
      <c r="L43" s="333"/>
      <c r="M43" s="334"/>
      <c r="N43" s="341"/>
      <c r="O43" s="284"/>
      <c r="P43" s="284"/>
      <c r="Q43" s="284"/>
      <c r="R43" s="284"/>
      <c r="S43" s="342"/>
      <c r="T43" s="341"/>
      <c r="U43" s="342"/>
      <c r="V43" s="335"/>
      <c r="W43" s="336"/>
      <c r="X43" s="337"/>
      <c r="Y43" s="332"/>
      <c r="Z43" s="333"/>
      <c r="AA43" s="334"/>
      <c r="AB43" s="332"/>
      <c r="AC43" s="333"/>
      <c r="AD43" s="334"/>
      <c r="AG43" s="86">
        <f t="shared" si="0"/>
        <v>0</v>
      </c>
      <c r="AH43" s="86">
        <f t="shared" si="1"/>
        <v>0</v>
      </c>
      <c r="AI43" s="86">
        <f t="shared" si="2"/>
        <v>0</v>
      </c>
      <c r="AJ43" s="86">
        <f t="shared" si="3"/>
        <v>0</v>
      </c>
      <c r="AL43" s="86">
        <f t="shared" si="4"/>
        <v>0</v>
      </c>
      <c r="AM43" s="86">
        <f t="shared" si="5"/>
        <v>0</v>
      </c>
    </row>
    <row r="44" spans="1:39" ht="15" customHeight="1">
      <c r="A44" s="107"/>
      <c r="B44" s="93"/>
      <c r="C44" s="110" t="s">
        <v>92</v>
      </c>
      <c r="D44" s="338"/>
      <c r="E44" s="339"/>
      <c r="F44" s="339"/>
      <c r="G44" s="340"/>
      <c r="H44" s="332"/>
      <c r="I44" s="333"/>
      <c r="J44" s="333"/>
      <c r="K44" s="333"/>
      <c r="L44" s="333"/>
      <c r="M44" s="334"/>
      <c r="N44" s="341"/>
      <c r="O44" s="284"/>
      <c r="P44" s="284"/>
      <c r="Q44" s="284"/>
      <c r="R44" s="284"/>
      <c r="S44" s="342"/>
      <c r="T44" s="341"/>
      <c r="U44" s="342"/>
      <c r="V44" s="335"/>
      <c r="W44" s="336"/>
      <c r="X44" s="337"/>
      <c r="Y44" s="332"/>
      <c r="Z44" s="333"/>
      <c r="AA44" s="334"/>
      <c r="AB44" s="332"/>
      <c r="AC44" s="333"/>
      <c r="AD44" s="334"/>
      <c r="AG44" s="86">
        <f t="shared" si="0"/>
        <v>0</v>
      </c>
      <c r="AH44" s="86">
        <f t="shared" si="1"/>
        <v>0</v>
      </c>
      <c r="AI44" s="86">
        <f t="shared" si="2"/>
        <v>0</v>
      </c>
      <c r="AJ44" s="86">
        <f t="shared" si="3"/>
        <v>0</v>
      </c>
      <c r="AL44" s="86">
        <f t="shared" si="4"/>
        <v>0</v>
      </c>
      <c r="AM44" s="86">
        <f t="shared" si="5"/>
        <v>0</v>
      </c>
    </row>
    <row r="45" spans="1:39" ht="15" customHeight="1">
      <c r="A45" s="107"/>
      <c r="B45" s="93"/>
      <c r="C45" s="110" t="s">
        <v>93</v>
      </c>
      <c r="D45" s="338"/>
      <c r="E45" s="339"/>
      <c r="F45" s="339"/>
      <c r="G45" s="340"/>
      <c r="H45" s="332"/>
      <c r="I45" s="333"/>
      <c r="J45" s="333"/>
      <c r="K45" s="333"/>
      <c r="L45" s="333"/>
      <c r="M45" s="334"/>
      <c r="N45" s="341"/>
      <c r="O45" s="284"/>
      <c r="P45" s="284"/>
      <c r="Q45" s="284"/>
      <c r="R45" s="284"/>
      <c r="S45" s="342"/>
      <c r="T45" s="341"/>
      <c r="U45" s="342"/>
      <c r="V45" s="335"/>
      <c r="W45" s="336"/>
      <c r="X45" s="337"/>
      <c r="Y45" s="332"/>
      <c r="Z45" s="333"/>
      <c r="AA45" s="334"/>
      <c r="AB45" s="332"/>
      <c r="AC45" s="333"/>
      <c r="AD45" s="334"/>
      <c r="AG45" s="86">
        <f t="shared" si="0"/>
        <v>0</v>
      </c>
      <c r="AH45" s="86">
        <f t="shared" si="1"/>
        <v>0</v>
      </c>
      <c r="AI45" s="86">
        <f t="shared" si="2"/>
        <v>0</v>
      </c>
      <c r="AJ45" s="86">
        <f t="shared" si="3"/>
        <v>0</v>
      </c>
      <c r="AL45" s="86">
        <f t="shared" si="4"/>
        <v>0</v>
      </c>
      <c r="AM45" s="86">
        <f t="shared" si="5"/>
        <v>0</v>
      </c>
    </row>
    <row r="46" spans="1:39" ht="15" customHeight="1">
      <c r="A46" s="107"/>
      <c r="B46" s="93"/>
      <c r="C46" s="110" t="s">
        <v>94</v>
      </c>
      <c r="D46" s="338"/>
      <c r="E46" s="339"/>
      <c r="F46" s="339"/>
      <c r="G46" s="340"/>
      <c r="H46" s="332"/>
      <c r="I46" s="333"/>
      <c r="J46" s="333"/>
      <c r="K46" s="333"/>
      <c r="L46" s="333"/>
      <c r="M46" s="334"/>
      <c r="N46" s="341"/>
      <c r="O46" s="284"/>
      <c r="P46" s="284"/>
      <c r="Q46" s="284"/>
      <c r="R46" s="284"/>
      <c r="S46" s="342"/>
      <c r="T46" s="341"/>
      <c r="U46" s="342"/>
      <c r="V46" s="335"/>
      <c r="W46" s="336"/>
      <c r="X46" s="337"/>
      <c r="Y46" s="332"/>
      <c r="Z46" s="333"/>
      <c r="AA46" s="334"/>
      <c r="AB46" s="332"/>
      <c r="AC46" s="333"/>
      <c r="AD46" s="334"/>
      <c r="AG46" s="86">
        <f t="shared" si="0"/>
        <v>0</v>
      </c>
      <c r="AH46" s="86">
        <f t="shared" si="1"/>
        <v>0</v>
      </c>
      <c r="AI46" s="86">
        <f t="shared" si="2"/>
        <v>0</v>
      </c>
      <c r="AJ46" s="86">
        <f t="shared" si="3"/>
        <v>0</v>
      </c>
      <c r="AL46" s="86">
        <f t="shared" si="4"/>
        <v>0</v>
      </c>
      <c r="AM46" s="86">
        <f t="shared" si="5"/>
        <v>0</v>
      </c>
    </row>
    <row r="47" spans="1:39" ht="15" customHeight="1">
      <c r="A47" s="107"/>
      <c r="B47" s="93"/>
      <c r="C47" s="110" t="s">
        <v>95</v>
      </c>
      <c r="D47" s="338"/>
      <c r="E47" s="339"/>
      <c r="F47" s="339"/>
      <c r="G47" s="340"/>
      <c r="H47" s="332"/>
      <c r="I47" s="333"/>
      <c r="J47" s="333"/>
      <c r="K47" s="333"/>
      <c r="L47" s="333"/>
      <c r="M47" s="334"/>
      <c r="N47" s="341"/>
      <c r="O47" s="284"/>
      <c r="P47" s="284"/>
      <c r="Q47" s="284"/>
      <c r="R47" s="284"/>
      <c r="S47" s="342"/>
      <c r="T47" s="341"/>
      <c r="U47" s="342"/>
      <c r="V47" s="335"/>
      <c r="W47" s="336"/>
      <c r="X47" s="337"/>
      <c r="Y47" s="332"/>
      <c r="Z47" s="333"/>
      <c r="AA47" s="334"/>
      <c r="AB47" s="332"/>
      <c r="AC47" s="333"/>
      <c r="AD47" s="334"/>
      <c r="AG47" s="86">
        <f t="shared" si="0"/>
        <v>0</v>
      </c>
      <c r="AH47" s="86">
        <f t="shared" si="1"/>
        <v>0</v>
      </c>
      <c r="AI47" s="86">
        <f t="shared" si="2"/>
        <v>0</v>
      </c>
      <c r="AJ47" s="86">
        <f t="shared" si="3"/>
        <v>0</v>
      </c>
      <c r="AL47" s="86">
        <f t="shared" si="4"/>
        <v>0</v>
      </c>
      <c r="AM47" s="86">
        <f t="shared" si="5"/>
        <v>0</v>
      </c>
    </row>
    <row r="48" spans="1:39" ht="15" customHeight="1">
      <c r="A48" s="107"/>
      <c r="B48" s="93"/>
      <c r="C48" s="110" t="s">
        <v>96</v>
      </c>
      <c r="D48" s="338"/>
      <c r="E48" s="339"/>
      <c r="F48" s="339"/>
      <c r="G48" s="340"/>
      <c r="H48" s="332"/>
      <c r="I48" s="333"/>
      <c r="J48" s="333"/>
      <c r="K48" s="333"/>
      <c r="L48" s="333"/>
      <c r="M48" s="334"/>
      <c r="N48" s="341"/>
      <c r="O48" s="284"/>
      <c r="P48" s="284"/>
      <c r="Q48" s="284"/>
      <c r="R48" s="284"/>
      <c r="S48" s="342"/>
      <c r="T48" s="341"/>
      <c r="U48" s="342"/>
      <c r="V48" s="335"/>
      <c r="W48" s="336"/>
      <c r="X48" s="337"/>
      <c r="Y48" s="332"/>
      <c r="Z48" s="333"/>
      <c r="AA48" s="334"/>
      <c r="AB48" s="332"/>
      <c r="AC48" s="333"/>
      <c r="AD48" s="334"/>
      <c r="AG48" s="86">
        <f t="shared" si="0"/>
        <v>0</v>
      </c>
      <c r="AH48" s="86">
        <f t="shared" si="1"/>
        <v>0</v>
      </c>
      <c r="AI48" s="86">
        <f t="shared" si="2"/>
        <v>0</v>
      </c>
      <c r="AJ48" s="86">
        <f t="shared" si="3"/>
        <v>0</v>
      </c>
      <c r="AL48" s="86">
        <f t="shared" si="4"/>
        <v>0</v>
      </c>
      <c r="AM48" s="86">
        <f t="shared" si="5"/>
        <v>0</v>
      </c>
    </row>
    <row r="49" spans="1:39" ht="15" customHeight="1">
      <c r="A49" s="107"/>
      <c r="B49" s="93"/>
      <c r="C49" s="110" t="s">
        <v>97</v>
      </c>
      <c r="D49" s="338"/>
      <c r="E49" s="339"/>
      <c r="F49" s="339"/>
      <c r="G49" s="340"/>
      <c r="H49" s="332"/>
      <c r="I49" s="333"/>
      <c r="J49" s="333"/>
      <c r="K49" s="333"/>
      <c r="L49" s="333"/>
      <c r="M49" s="334"/>
      <c r="N49" s="341"/>
      <c r="O49" s="284"/>
      <c r="P49" s="284"/>
      <c r="Q49" s="284"/>
      <c r="R49" s="284"/>
      <c r="S49" s="342"/>
      <c r="T49" s="341"/>
      <c r="U49" s="342"/>
      <c r="V49" s="335"/>
      <c r="W49" s="336"/>
      <c r="X49" s="337"/>
      <c r="Y49" s="332"/>
      <c r="Z49" s="333"/>
      <c r="AA49" s="334"/>
      <c r="AB49" s="332"/>
      <c r="AC49" s="333"/>
      <c r="AD49" s="334"/>
      <c r="AG49" s="86">
        <f t="shared" si="0"/>
        <v>0</v>
      </c>
      <c r="AH49" s="86">
        <f t="shared" si="1"/>
        <v>0</v>
      </c>
      <c r="AI49" s="86">
        <f t="shared" si="2"/>
        <v>0</v>
      </c>
      <c r="AJ49" s="86">
        <f t="shared" si="3"/>
        <v>0</v>
      </c>
      <c r="AL49" s="86">
        <f t="shared" si="4"/>
        <v>0</v>
      </c>
      <c r="AM49" s="86">
        <f t="shared" si="5"/>
        <v>0</v>
      </c>
    </row>
    <row r="50" spans="1:39" ht="15" customHeight="1">
      <c r="A50" s="107"/>
      <c r="B50" s="93"/>
      <c r="C50" s="110" t="s">
        <v>98</v>
      </c>
      <c r="D50" s="338"/>
      <c r="E50" s="339"/>
      <c r="F50" s="339"/>
      <c r="G50" s="340"/>
      <c r="H50" s="332"/>
      <c r="I50" s="333"/>
      <c r="J50" s="333"/>
      <c r="K50" s="333"/>
      <c r="L50" s="333"/>
      <c r="M50" s="334"/>
      <c r="N50" s="341"/>
      <c r="O50" s="284"/>
      <c r="P50" s="284"/>
      <c r="Q50" s="284"/>
      <c r="R50" s="284"/>
      <c r="S50" s="342"/>
      <c r="T50" s="341"/>
      <c r="U50" s="342"/>
      <c r="V50" s="335"/>
      <c r="W50" s="336"/>
      <c r="X50" s="337"/>
      <c r="Y50" s="332"/>
      <c r="Z50" s="333"/>
      <c r="AA50" s="334"/>
      <c r="AB50" s="332"/>
      <c r="AC50" s="333"/>
      <c r="AD50" s="334"/>
      <c r="AG50" s="86">
        <f t="shared" si="0"/>
        <v>0</v>
      </c>
      <c r="AH50" s="86">
        <f t="shared" si="1"/>
        <v>0</v>
      </c>
      <c r="AI50" s="86">
        <f t="shared" si="2"/>
        <v>0</v>
      </c>
      <c r="AJ50" s="86">
        <f t="shared" si="3"/>
        <v>0</v>
      </c>
      <c r="AL50" s="86">
        <f t="shared" si="4"/>
        <v>0</v>
      </c>
      <c r="AM50" s="86">
        <f t="shared" si="5"/>
        <v>0</v>
      </c>
    </row>
    <row r="51" spans="1:39" ht="15" customHeight="1">
      <c r="A51" s="107"/>
      <c r="B51" s="93"/>
      <c r="C51" s="110" t="s">
        <v>99</v>
      </c>
      <c r="D51" s="338"/>
      <c r="E51" s="339"/>
      <c r="F51" s="339"/>
      <c r="G51" s="340"/>
      <c r="H51" s="332"/>
      <c r="I51" s="333"/>
      <c r="J51" s="333"/>
      <c r="K51" s="333"/>
      <c r="L51" s="333"/>
      <c r="M51" s="334"/>
      <c r="N51" s="341"/>
      <c r="O51" s="284"/>
      <c r="P51" s="284"/>
      <c r="Q51" s="284"/>
      <c r="R51" s="284"/>
      <c r="S51" s="342"/>
      <c r="T51" s="341"/>
      <c r="U51" s="342"/>
      <c r="V51" s="335"/>
      <c r="W51" s="336"/>
      <c r="X51" s="337"/>
      <c r="Y51" s="332"/>
      <c r="Z51" s="333"/>
      <c r="AA51" s="334"/>
      <c r="AB51" s="332"/>
      <c r="AC51" s="333"/>
      <c r="AD51" s="334"/>
      <c r="AG51" s="86">
        <f t="shared" si="0"/>
        <v>0</v>
      </c>
      <c r="AH51" s="86">
        <f t="shared" si="1"/>
        <v>0</v>
      </c>
      <c r="AI51" s="86">
        <f t="shared" si="2"/>
        <v>0</v>
      </c>
      <c r="AJ51" s="86">
        <f t="shared" si="3"/>
        <v>0</v>
      </c>
      <c r="AL51" s="86">
        <f t="shared" si="4"/>
        <v>0</v>
      </c>
      <c r="AM51" s="86">
        <f t="shared" si="5"/>
        <v>0</v>
      </c>
    </row>
    <row r="52" spans="1:39" ht="15" customHeight="1">
      <c r="A52" s="107"/>
      <c r="B52" s="93"/>
      <c r="C52" s="110" t="s">
        <v>100</v>
      </c>
      <c r="D52" s="338"/>
      <c r="E52" s="339"/>
      <c r="F52" s="339"/>
      <c r="G52" s="340"/>
      <c r="H52" s="332"/>
      <c r="I52" s="333"/>
      <c r="J52" s="333"/>
      <c r="K52" s="333"/>
      <c r="L52" s="333"/>
      <c r="M52" s="334"/>
      <c r="N52" s="341"/>
      <c r="O52" s="284"/>
      <c r="P52" s="284"/>
      <c r="Q52" s="284"/>
      <c r="R52" s="284"/>
      <c r="S52" s="342"/>
      <c r="T52" s="341"/>
      <c r="U52" s="342"/>
      <c r="V52" s="335"/>
      <c r="W52" s="336"/>
      <c r="X52" s="337"/>
      <c r="Y52" s="332"/>
      <c r="Z52" s="333"/>
      <c r="AA52" s="334"/>
      <c r="AB52" s="332"/>
      <c r="AC52" s="333"/>
      <c r="AD52" s="334"/>
      <c r="AG52" s="86">
        <f t="shared" si="0"/>
        <v>0</v>
      </c>
      <c r="AH52" s="86">
        <f t="shared" si="1"/>
        <v>0</v>
      </c>
      <c r="AI52" s="86">
        <f t="shared" si="2"/>
        <v>0</v>
      </c>
      <c r="AJ52" s="86">
        <f t="shared" si="3"/>
        <v>0</v>
      </c>
      <c r="AL52" s="86">
        <f t="shared" si="4"/>
        <v>0</v>
      </c>
      <c r="AM52" s="86">
        <f t="shared" si="5"/>
        <v>0</v>
      </c>
    </row>
    <row r="53" spans="1:39" ht="15" customHeight="1">
      <c r="A53" s="107"/>
      <c r="B53" s="93"/>
      <c r="C53" s="110" t="s">
        <v>101</v>
      </c>
      <c r="D53" s="338"/>
      <c r="E53" s="339"/>
      <c r="F53" s="339"/>
      <c r="G53" s="340"/>
      <c r="H53" s="332"/>
      <c r="I53" s="333"/>
      <c r="J53" s="333"/>
      <c r="K53" s="333"/>
      <c r="L53" s="333"/>
      <c r="M53" s="334"/>
      <c r="N53" s="341"/>
      <c r="O53" s="284"/>
      <c r="P53" s="284"/>
      <c r="Q53" s="284"/>
      <c r="R53" s="284"/>
      <c r="S53" s="342"/>
      <c r="T53" s="341"/>
      <c r="U53" s="342"/>
      <c r="V53" s="335"/>
      <c r="W53" s="336"/>
      <c r="X53" s="337"/>
      <c r="Y53" s="332"/>
      <c r="Z53" s="333"/>
      <c r="AA53" s="334"/>
      <c r="AB53" s="332"/>
      <c r="AC53" s="333"/>
      <c r="AD53" s="334"/>
      <c r="AG53" s="86">
        <f t="shared" si="0"/>
        <v>0</v>
      </c>
      <c r="AH53" s="86">
        <f t="shared" si="1"/>
        <v>0</v>
      </c>
      <c r="AI53" s="86">
        <f t="shared" si="2"/>
        <v>0</v>
      </c>
      <c r="AJ53" s="86">
        <f t="shared" si="3"/>
        <v>0</v>
      </c>
      <c r="AL53" s="86">
        <f t="shared" si="4"/>
        <v>0</v>
      </c>
      <c r="AM53" s="86">
        <f t="shared" si="5"/>
        <v>0</v>
      </c>
    </row>
    <row r="54" spans="1:39" ht="15" customHeight="1">
      <c r="A54" s="107"/>
      <c r="B54" s="93"/>
      <c r="C54" s="110" t="s">
        <v>102</v>
      </c>
      <c r="D54" s="338"/>
      <c r="E54" s="339"/>
      <c r="F54" s="339"/>
      <c r="G54" s="340"/>
      <c r="H54" s="332"/>
      <c r="I54" s="333"/>
      <c r="J54" s="333"/>
      <c r="K54" s="333"/>
      <c r="L54" s="333"/>
      <c r="M54" s="334"/>
      <c r="N54" s="341"/>
      <c r="O54" s="284"/>
      <c r="P54" s="284"/>
      <c r="Q54" s="284"/>
      <c r="R54" s="284"/>
      <c r="S54" s="342"/>
      <c r="T54" s="341"/>
      <c r="U54" s="342"/>
      <c r="V54" s="335"/>
      <c r="W54" s="336"/>
      <c r="X54" s="337"/>
      <c r="Y54" s="332"/>
      <c r="Z54" s="333"/>
      <c r="AA54" s="334"/>
      <c r="AB54" s="332"/>
      <c r="AC54" s="333"/>
      <c r="AD54" s="334"/>
      <c r="AG54" s="86">
        <f t="shared" si="0"/>
        <v>0</v>
      </c>
      <c r="AH54" s="86">
        <f t="shared" si="1"/>
        <v>0</v>
      </c>
      <c r="AI54" s="86">
        <f t="shared" si="2"/>
        <v>0</v>
      </c>
      <c r="AJ54" s="86">
        <f t="shared" si="3"/>
        <v>0</v>
      </c>
      <c r="AL54" s="86">
        <f t="shared" si="4"/>
        <v>0</v>
      </c>
      <c r="AM54" s="86">
        <f t="shared" si="5"/>
        <v>0</v>
      </c>
    </row>
    <row r="55" spans="1:39" ht="15" customHeight="1">
      <c r="A55" s="107"/>
      <c r="B55" s="93"/>
      <c r="C55" s="110" t="s">
        <v>103</v>
      </c>
      <c r="D55" s="338"/>
      <c r="E55" s="339"/>
      <c r="F55" s="339"/>
      <c r="G55" s="340"/>
      <c r="H55" s="332"/>
      <c r="I55" s="333"/>
      <c r="J55" s="333"/>
      <c r="K55" s="333"/>
      <c r="L55" s="333"/>
      <c r="M55" s="334"/>
      <c r="N55" s="341"/>
      <c r="O55" s="284"/>
      <c r="P55" s="284"/>
      <c r="Q55" s="284"/>
      <c r="R55" s="284"/>
      <c r="S55" s="342"/>
      <c r="T55" s="341"/>
      <c r="U55" s="342"/>
      <c r="V55" s="335"/>
      <c r="W55" s="336"/>
      <c r="X55" s="337"/>
      <c r="Y55" s="332"/>
      <c r="Z55" s="333"/>
      <c r="AA55" s="334"/>
      <c r="AB55" s="332"/>
      <c r="AC55" s="333"/>
      <c r="AD55" s="334"/>
      <c r="AG55" s="86">
        <f t="shared" si="0"/>
        <v>0</v>
      </c>
      <c r="AH55" s="86">
        <f t="shared" si="1"/>
        <v>0</v>
      </c>
      <c r="AI55" s="86">
        <f t="shared" si="2"/>
        <v>0</v>
      </c>
      <c r="AJ55" s="86">
        <f t="shared" si="3"/>
        <v>0</v>
      </c>
      <c r="AL55" s="86">
        <f t="shared" si="4"/>
        <v>0</v>
      </c>
      <c r="AM55" s="86">
        <f t="shared" si="5"/>
        <v>0</v>
      </c>
    </row>
    <row r="56" spans="1:39" ht="15" customHeight="1">
      <c r="A56" s="107"/>
      <c r="B56" s="93"/>
      <c r="C56" s="110" t="s">
        <v>104</v>
      </c>
      <c r="D56" s="338"/>
      <c r="E56" s="339"/>
      <c r="F56" s="339"/>
      <c r="G56" s="340"/>
      <c r="H56" s="332"/>
      <c r="I56" s="333"/>
      <c r="J56" s="333"/>
      <c r="K56" s="333"/>
      <c r="L56" s="333"/>
      <c r="M56" s="334"/>
      <c r="N56" s="341"/>
      <c r="O56" s="284"/>
      <c r="P56" s="284"/>
      <c r="Q56" s="284"/>
      <c r="R56" s="284"/>
      <c r="S56" s="342"/>
      <c r="T56" s="341"/>
      <c r="U56" s="342"/>
      <c r="V56" s="335"/>
      <c r="W56" s="336"/>
      <c r="X56" s="337"/>
      <c r="Y56" s="332"/>
      <c r="Z56" s="333"/>
      <c r="AA56" s="334"/>
      <c r="AB56" s="332"/>
      <c r="AC56" s="333"/>
      <c r="AD56" s="334"/>
      <c r="AG56" s="86">
        <f t="shared" si="0"/>
        <v>0</v>
      </c>
      <c r="AH56" s="86">
        <f t="shared" si="1"/>
        <v>0</v>
      </c>
      <c r="AI56" s="86">
        <f t="shared" si="2"/>
        <v>0</v>
      </c>
      <c r="AJ56" s="86">
        <f t="shared" si="3"/>
        <v>0</v>
      </c>
      <c r="AL56" s="86">
        <f t="shared" si="4"/>
        <v>0</v>
      </c>
      <c r="AM56" s="86">
        <f t="shared" si="5"/>
        <v>0</v>
      </c>
    </row>
    <row r="57" spans="1:39" ht="15" customHeight="1">
      <c r="A57" s="107"/>
      <c r="B57" s="93"/>
      <c r="C57" s="110" t="s">
        <v>105</v>
      </c>
      <c r="D57" s="338"/>
      <c r="E57" s="339"/>
      <c r="F57" s="339"/>
      <c r="G57" s="340"/>
      <c r="H57" s="332"/>
      <c r="I57" s="333"/>
      <c r="J57" s="333"/>
      <c r="K57" s="333"/>
      <c r="L57" s="333"/>
      <c r="M57" s="334"/>
      <c r="N57" s="341"/>
      <c r="O57" s="284"/>
      <c r="P57" s="284"/>
      <c r="Q57" s="284"/>
      <c r="R57" s="284"/>
      <c r="S57" s="342"/>
      <c r="T57" s="341"/>
      <c r="U57" s="342"/>
      <c r="V57" s="335"/>
      <c r="W57" s="336"/>
      <c r="X57" s="337"/>
      <c r="Y57" s="332"/>
      <c r="Z57" s="333"/>
      <c r="AA57" s="334"/>
      <c r="AB57" s="332"/>
      <c r="AC57" s="333"/>
      <c r="AD57" s="334"/>
      <c r="AG57" s="86">
        <f t="shared" si="0"/>
        <v>0</v>
      </c>
      <c r="AH57" s="86">
        <f t="shared" si="1"/>
        <v>0</v>
      </c>
      <c r="AI57" s="86">
        <f t="shared" si="2"/>
        <v>0</v>
      </c>
      <c r="AJ57" s="86">
        <f t="shared" si="3"/>
        <v>0</v>
      </c>
      <c r="AL57" s="86">
        <f t="shared" si="4"/>
        <v>0</v>
      </c>
      <c r="AM57" s="86">
        <f t="shared" si="5"/>
        <v>0</v>
      </c>
    </row>
    <row r="58" spans="1:39" ht="15" customHeight="1">
      <c r="A58" s="107"/>
      <c r="B58" s="93"/>
      <c r="C58" s="110" t="s">
        <v>106</v>
      </c>
      <c r="D58" s="338"/>
      <c r="E58" s="339"/>
      <c r="F58" s="339"/>
      <c r="G58" s="340"/>
      <c r="H58" s="332"/>
      <c r="I58" s="333"/>
      <c r="J58" s="333"/>
      <c r="K58" s="333"/>
      <c r="L58" s="333"/>
      <c r="M58" s="334"/>
      <c r="N58" s="341"/>
      <c r="O58" s="284"/>
      <c r="P58" s="284"/>
      <c r="Q58" s="284"/>
      <c r="R58" s="284"/>
      <c r="S58" s="342"/>
      <c r="T58" s="341"/>
      <c r="U58" s="342"/>
      <c r="V58" s="335"/>
      <c r="W58" s="336"/>
      <c r="X58" s="337"/>
      <c r="Y58" s="332"/>
      <c r="Z58" s="333"/>
      <c r="AA58" s="334"/>
      <c r="AB58" s="332"/>
      <c r="AC58" s="333"/>
      <c r="AD58" s="334"/>
      <c r="AG58" s="86">
        <f t="shared" si="0"/>
        <v>0</v>
      </c>
      <c r="AH58" s="86">
        <f t="shared" si="1"/>
        <v>0</v>
      </c>
      <c r="AI58" s="86">
        <f t="shared" si="2"/>
        <v>0</v>
      </c>
      <c r="AJ58" s="86">
        <f t="shared" si="3"/>
        <v>0</v>
      </c>
      <c r="AL58" s="86">
        <f t="shared" si="4"/>
        <v>0</v>
      </c>
      <c r="AM58" s="86">
        <f t="shared" si="5"/>
        <v>0</v>
      </c>
    </row>
    <row r="59" spans="1:39" ht="15" customHeight="1">
      <c r="A59" s="107"/>
      <c r="B59" s="93"/>
      <c r="C59" s="110" t="s">
        <v>107</v>
      </c>
      <c r="D59" s="338"/>
      <c r="E59" s="339"/>
      <c r="F59" s="339"/>
      <c r="G59" s="340"/>
      <c r="H59" s="332"/>
      <c r="I59" s="333"/>
      <c r="J59" s="333"/>
      <c r="K59" s="333"/>
      <c r="L59" s="333"/>
      <c r="M59" s="334"/>
      <c r="N59" s="341"/>
      <c r="O59" s="284"/>
      <c r="P59" s="284"/>
      <c r="Q59" s="284"/>
      <c r="R59" s="284"/>
      <c r="S59" s="342"/>
      <c r="T59" s="341"/>
      <c r="U59" s="342"/>
      <c r="V59" s="335"/>
      <c r="W59" s="336"/>
      <c r="X59" s="337"/>
      <c r="Y59" s="332"/>
      <c r="Z59" s="333"/>
      <c r="AA59" s="334"/>
      <c r="AB59" s="332"/>
      <c r="AC59" s="333"/>
      <c r="AD59" s="334"/>
      <c r="AG59" s="86">
        <f t="shared" si="0"/>
        <v>0</v>
      </c>
      <c r="AH59" s="86">
        <f t="shared" si="1"/>
        <v>0</v>
      </c>
      <c r="AI59" s="86">
        <f t="shared" si="2"/>
        <v>0</v>
      </c>
      <c r="AJ59" s="86">
        <f t="shared" si="3"/>
        <v>0</v>
      </c>
      <c r="AL59" s="86">
        <f t="shared" si="4"/>
        <v>0</v>
      </c>
      <c r="AM59" s="86">
        <f t="shared" si="5"/>
        <v>0</v>
      </c>
    </row>
    <row r="60" spans="1:39" ht="15" customHeight="1">
      <c r="A60" s="107"/>
      <c r="B60" s="93"/>
      <c r="C60" s="110" t="s">
        <v>108</v>
      </c>
      <c r="D60" s="338"/>
      <c r="E60" s="339"/>
      <c r="F60" s="339"/>
      <c r="G60" s="340"/>
      <c r="H60" s="332"/>
      <c r="I60" s="333"/>
      <c r="J60" s="333"/>
      <c r="K60" s="333"/>
      <c r="L60" s="333"/>
      <c r="M60" s="334"/>
      <c r="N60" s="341"/>
      <c r="O60" s="284"/>
      <c r="P60" s="284"/>
      <c r="Q60" s="284"/>
      <c r="R60" s="284"/>
      <c r="S60" s="342"/>
      <c r="T60" s="341"/>
      <c r="U60" s="342"/>
      <c r="V60" s="335"/>
      <c r="W60" s="336"/>
      <c r="X60" s="337"/>
      <c r="Y60" s="332"/>
      <c r="Z60" s="333"/>
      <c r="AA60" s="334"/>
      <c r="AB60" s="332"/>
      <c r="AC60" s="333"/>
      <c r="AD60" s="334"/>
      <c r="AG60" s="86">
        <f t="shared" si="0"/>
        <v>0</v>
      </c>
      <c r="AH60" s="86">
        <f t="shared" si="1"/>
        <v>0</v>
      </c>
      <c r="AI60" s="86">
        <f t="shared" si="2"/>
        <v>0</v>
      </c>
      <c r="AJ60" s="86">
        <f t="shared" si="3"/>
        <v>0</v>
      </c>
      <c r="AL60" s="86">
        <f t="shared" si="4"/>
        <v>0</v>
      </c>
      <c r="AM60" s="86">
        <f t="shared" si="5"/>
        <v>0</v>
      </c>
    </row>
    <row r="61" spans="1:39" ht="15" customHeight="1">
      <c r="A61" s="107"/>
      <c r="B61" s="93"/>
      <c r="C61" s="110" t="s">
        <v>109</v>
      </c>
      <c r="D61" s="338"/>
      <c r="E61" s="339"/>
      <c r="F61" s="339"/>
      <c r="G61" s="340"/>
      <c r="H61" s="332"/>
      <c r="I61" s="333"/>
      <c r="J61" s="333"/>
      <c r="K61" s="333"/>
      <c r="L61" s="333"/>
      <c r="M61" s="334"/>
      <c r="N61" s="341"/>
      <c r="O61" s="284"/>
      <c r="P61" s="284"/>
      <c r="Q61" s="284"/>
      <c r="R61" s="284"/>
      <c r="S61" s="342"/>
      <c r="T61" s="341"/>
      <c r="U61" s="342"/>
      <c r="V61" s="335"/>
      <c r="W61" s="336"/>
      <c r="X61" s="337"/>
      <c r="Y61" s="332"/>
      <c r="Z61" s="333"/>
      <c r="AA61" s="334"/>
      <c r="AB61" s="332"/>
      <c r="AC61" s="333"/>
      <c r="AD61" s="334"/>
      <c r="AG61" s="86">
        <f t="shared" si="0"/>
        <v>0</v>
      </c>
      <c r="AH61" s="86">
        <f t="shared" si="1"/>
        <v>0</v>
      </c>
      <c r="AI61" s="86">
        <f t="shared" si="2"/>
        <v>0</v>
      </c>
      <c r="AJ61" s="86">
        <f t="shared" si="3"/>
        <v>0</v>
      </c>
      <c r="AL61" s="86">
        <f t="shared" si="4"/>
        <v>0</v>
      </c>
      <c r="AM61" s="86">
        <f t="shared" si="5"/>
        <v>0</v>
      </c>
    </row>
    <row r="62" spans="1:39" ht="15" customHeight="1">
      <c r="A62" s="107"/>
      <c r="B62" s="93"/>
      <c r="C62" s="110" t="s">
        <v>110</v>
      </c>
      <c r="D62" s="338"/>
      <c r="E62" s="339"/>
      <c r="F62" s="339"/>
      <c r="G62" s="340"/>
      <c r="H62" s="332"/>
      <c r="I62" s="333"/>
      <c r="J62" s="333"/>
      <c r="K62" s="333"/>
      <c r="L62" s="333"/>
      <c r="M62" s="334"/>
      <c r="N62" s="341"/>
      <c r="O62" s="284"/>
      <c r="P62" s="284"/>
      <c r="Q62" s="284"/>
      <c r="R62" s="284"/>
      <c r="S62" s="342"/>
      <c r="T62" s="341"/>
      <c r="U62" s="342"/>
      <c r="V62" s="335"/>
      <c r="W62" s="336"/>
      <c r="X62" s="337"/>
      <c r="Y62" s="332"/>
      <c r="Z62" s="333"/>
      <c r="AA62" s="334"/>
      <c r="AB62" s="332"/>
      <c r="AC62" s="333"/>
      <c r="AD62" s="334"/>
      <c r="AG62" s="86">
        <f t="shared" si="0"/>
        <v>0</v>
      </c>
      <c r="AH62" s="86">
        <f t="shared" si="1"/>
        <v>0</v>
      </c>
      <c r="AI62" s="86">
        <f t="shared" si="2"/>
        <v>0</v>
      </c>
      <c r="AJ62" s="86">
        <f t="shared" si="3"/>
        <v>0</v>
      </c>
      <c r="AL62" s="86">
        <f t="shared" si="4"/>
        <v>0</v>
      </c>
      <c r="AM62" s="86">
        <f t="shared" si="5"/>
        <v>0</v>
      </c>
    </row>
    <row r="63" spans="1:39" ht="15" customHeight="1">
      <c r="A63" s="107"/>
      <c r="B63" s="93"/>
      <c r="C63" s="110" t="s">
        <v>111</v>
      </c>
      <c r="D63" s="338"/>
      <c r="E63" s="339"/>
      <c r="F63" s="339"/>
      <c r="G63" s="340"/>
      <c r="H63" s="332"/>
      <c r="I63" s="333"/>
      <c r="J63" s="333"/>
      <c r="K63" s="333"/>
      <c r="L63" s="333"/>
      <c r="M63" s="334"/>
      <c r="N63" s="341"/>
      <c r="O63" s="284"/>
      <c r="P63" s="284"/>
      <c r="Q63" s="284"/>
      <c r="R63" s="284"/>
      <c r="S63" s="342"/>
      <c r="T63" s="341"/>
      <c r="U63" s="342"/>
      <c r="V63" s="335"/>
      <c r="W63" s="336"/>
      <c r="X63" s="337"/>
      <c r="Y63" s="332"/>
      <c r="Z63" s="333"/>
      <c r="AA63" s="334"/>
      <c r="AB63" s="332"/>
      <c r="AC63" s="333"/>
      <c r="AD63" s="334"/>
      <c r="AG63" s="86">
        <f t="shared" si="0"/>
        <v>0</v>
      </c>
      <c r="AH63" s="86">
        <f t="shared" si="1"/>
        <v>0</v>
      </c>
      <c r="AI63" s="86">
        <f t="shared" si="2"/>
        <v>0</v>
      </c>
      <c r="AJ63" s="86">
        <f t="shared" si="3"/>
        <v>0</v>
      </c>
      <c r="AL63" s="86">
        <f t="shared" si="4"/>
        <v>0</v>
      </c>
      <c r="AM63" s="86">
        <f t="shared" si="5"/>
        <v>0</v>
      </c>
    </row>
    <row r="64" spans="1:39" ht="15" customHeight="1">
      <c r="A64" s="107"/>
      <c r="B64" s="93"/>
      <c r="C64" s="110" t="s">
        <v>112</v>
      </c>
      <c r="D64" s="338"/>
      <c r="E64" s="339"/>
      <c r="F64" s="339"/>
      <c r="G64" s="340"/>
      <c r="H64" s="332"/>
      <c r="I64" s="333"/>
      <c r="J64" s="333"/>
      <c r="K64" s="333"/>
      <c r="L64" s="333"/>
      <c r="M64" s="334"/>
      <c r="N64" s="341"/>
      <c r="O64" s="284"/>
      <c r="P64" s="284"/>
      <c r="Q64" s="284"/>
      <c r="R64" s="284"/>
      <c r="S64" s="342"/>
      <c r="T64" s="341"/>
      <c r="U64" s="342"/>
      <c r="V64" s="335"/>
      <c r="W64" s="336"/>
      <c r="X64" s="337"/>
      <c r="Y64" s="332"/>
      <c r="Z64" s="333"/>
      <c r="AA64" s="334"/>
      <c r="AB64" s="332"/>
      <c r="AC64" s="333"/>
      <c r="AD64" s="334"/>
      <c r="AG64" s="86">
        <f t="shared" si="0"/>
        <v>0</v>
      </c>
      <c r="AH64" s="86">
        <f t="shared" si="1"/>
        <v>0</v>
      </c>
      <c r="AI64" s="86">
        <f t="shared" si="2"/>
        <v>0</v>
      </c>
      <c r="AJ64" s="86">
        <f t="shared" si="3"/>
        <v>0</v>
      </c>
      <c r="AL64" s="86">
        <f t="shared" si="4"/>
        <v>0</v>
      </c>
      <c r="AM64" s="86">
        <f t="shared" si="5"/>
        <v>0</v>
      </c>
    </row>
    <row r="65" spans="1:39" ht="15" customHeight="1">
      <c r="A65" s="107"/>
      <c r="B65" s="93"/>
      <c r="C65" s="110" t="s">
        <v>113</v>
      </c>
      <c r="D65" s="338"/>
      <c r="E65" s="339"/>
      <c r="F65" s="339"/>
      <c r="G65" s="340"/>
      <c r="H65" s="332"/>
      <c r="I65" s="333"/>
      <c r="J65" s="333"/>
      <c r="K65" s="333"/>
      <c r="L65" s="333"/>
      <c r="M65" s="334"/>
      <c r="N65" s="341"/>
      <c r="O65" s="284"/>
      <c r="P65" s="284"/>
      <c r="Q65" s="284"/>
      <c r="R65" s="284"/>
      <c r="S65" s="342"/>
      <c r="T65" s="341"/>
      <c r="U65" s="342"/>
      <c r="V65" s="335"/>
      <c r="W65" s="336"/>
      <c r="X65" s="337"/>
      <c r="Y65" s="332"/>
      <c r="Z65" s="333"/>
      <c r="AA65" s="334"/>
      <c r="AB65" s="332"/>
      <c r="AC65" s="333"/>
      <c r="AD65" s="334"/>
      <c r="AG65" s="86">
        <f t="shared" si="0"/>
        <v>0</v>
      </c>
      <c r="AH65" s="86">
        <f t="shared" si="1"/>
        <v>0</v>
      </c>
      <c r="AI65" s="86">
        <f t="shared" si="2"/>
        <v>0</v>
      </c>
      <c r="AJ65" s="86">
        <f t="shared" si="3"/>
        <v>0</v>
      </c>
      <c r="AL65" s="86">
        <f t="shared" si="4"/>
        <v>0</v>
      </c>
      <c r="AM65" s="86">
        <f t="shared" si="5"/>
        <v>0</v>
      </c>
    </row>
    <row r="66" spans="1:39" ht="15" customHeight="1">
      <c r="A66" s="107"/>
      <c r="B66" s="93"/>
      <c r="C66" s="110" t="s">
        <v>114</v>
      </c>
      <c r="D66" s="338"/>
      <c r="E66" s="339"/>
      <c r="F66" s="339"/>
      <c r="G66" s="340"/>
      <c r="H66" s="332"/>
      <c r="I66" s="333"/>
      <c r="J66" s="333"/>
      <c r="K66" s="333"/>
      <c r="L66" s="333"/>
      <c r="M66" s="334"/>
      <c r="N66" s="341"/>
      <c r="O66" s="284"/>
      <c r="P66" s="284"/>
      <c r="Q66" s="284"/>
      <c r="R66" s="284"/>
      <c r="S66" s="342"/>
      <c r="T66" s="341"/>
      <c r="U66" s="342"/>
      <c r="V66" s="335"/>
      <c r="W66" s="336"/>
      <c r="X66" s="337"/>
      <c r="Y66" s="332"/>
      <c r="Z66" s="333"/>
      <c r="AA66" s="334"/>
      <c r="AB66" s="332"/>
      <c r="AC66" s="333"/>
      <c r="AD66" s="334"/>
      <c r="AG66" s="86">
        <f t="shared" si="0"/>
        <v>0</v>
      </c>
      <c r="AH66" s="86">
        <f t="shared" si="1"/>
        <v>0</v>
      </c>
      <c r="AI66" s="86">
        <f t="shared" si="2"/>
        <v>0</v>
      </c>
      <c r="AJ66" s="86">
        <f t="shared" si="3"/>
        <v>0</v>
      </c>
      <c r="AL66" s="86">
        <f t="shared" si="4"/>
        <v>0</v>
      </c>
      <c r="AM66" s="86">
        <f t="shared" si="5"/>
        <v>0</v>
      </c>
    </row>
    <row r="67" spans="1:39" ht="15" customHeight="1">
      <c r="A67" s="107"/>
      <c r="B67" s="93"/>
      <c r="C67" s="110" t="s">
        <v>115</v>
      </c>
      <c r="D67" s="338"/>
      <c r="E67" s="339"/>
      <c r="F67" s="339"/>
      <c r="G67" s="340"/>
      <c r="H67" s="332"/>
      <c r="I67" s="333"/>
      <c r="J67" s="333"/>
      <c r="K67" s="333"/>
      <c r="L67" s="333"/>
      <c r="M67" s="334"/>
      <c r="N67" s="341"/>
      <c r="O67" s="284"/>
      <c r="P67" s="284"/>
      <c r="Q67" s="284"/>
      <c r="R67" s="284"/>
      <c r="S67" s="342"/>
      <c r="T67" s="341"/>
      <c r="U67" s="342"/>
      <c r="V67" s="335"/>
      <c r="W67" s="336"/>
      <c r="X67" s="337"/>
      <c r="Y67" s="332"/>
      <c r="Z67" s="333"/>
      <c r="AA67" s="334"/>
      <c r="AB67" s="332"/>
      <c r="AC67" s="333"/>
      <c r="AD67" s="334"/>
      <c r="AG67" s="86">
        <f t="shared" si="0"/>
        <v>0</v>
      </c>
      <c r="AH67" s="86">
        <f t="shared" si="1"/>
        <v>0</v>
      </c>
      <c r="AI67" s="86">
        <f t="shared" si="2"/>
        <v>0</v>
      </c>
      <c r="AJ67" s="86">
        <f t="shared" si="3"/>
        <v>0</v>
      </c>
      <c r="AL67" s="86">
        <f t="shared" si="4"/>
        <v>0</v>
      </c>
      <c r="AM67" s="86">
        <f t="shared" si="5"/>
        <v>0</v>
      </c>
    </row>
    <row r="68" spans="1:39" ht="15" customHeight="1">
      <c r="A68" s="107"/>
      <c r="B68" s="93"/>
      <c r="C68" s="110" t="s">
        <v>116</v>
      </c>
      <c r="D68" s="338"/>
      <c r="E68" s="339"/>
      <c r="F68" s="339"/>
      <c r="G68" s="340"/>
      <c r="H68" s="332"/>
      <c r="I68" s="333"/>
      <c r="J68" s="333"/>
      <c r="K68" s="333"/>
      <c r="L68" s="333"/>
      <c r="M68" s="334"/>
      <c r="N68" s="341"/>
      <c r="O68" s="284"/>
      <c r="P68" s="284"/>
      <c r="Q68" s="284"/>
      <c r="R68" s="284"/>
      <c r="S68" s="342"/>
      <c r="T68" s="341"/>
      <c r="U68" s="342"/>
      <c r="V68" s="335"/>
      <c r="W68" s="336"/>
      <c r="X68" s="337"/>
      <c r="Y68" s="332"/>
      <c r="Z68" s="333"/>
      <c r="AA68" s="334"/>
      <c r="AB68" s="332"/>
      <c r="AC68" s="333"/>
      <c r="AD68" s="334"/>
      <c r="AG68" s="86">
        <f t="shared" si="0"/>
        <v>0</v>
      </c>
      <c r="AH68" s="86">
        <f t="shared" si="1"/>
        <v>0</v>
      </c>
      <c r="AI68" s="86">
        <f t="shared" si="2"/>
        <v>0</v>
      </c>
      <c r="AJ68" s="86">
        <f t="shared" si="3"/>
        <v>0</v>
      </c>
      <c r="AL68" s="86">
        <f t="shared" si="4"/>
        <v>0</v>
      </c>
      <c r="AM68" s="86">
        <f t="shared" si="5"/>
        <v>0</v>
      </c>
    </row>
    <row r="69" spans="1:39" ht="15" customHeight="1">
      <c r="A69" s="107"/>
      <c r="B69" s="93"/>
      <c r="C69" s="110" t="s">
        <v>117</v>
      </c>
      <c r="D69" s="338"/>
      <c r="E69" s="339"/>
      <c r="F69" s="339"/>
      <c r="G69" s="340"/>
      <c r="H69" s="332"/>
      <c r="I69" s="333"/>
      <c r="J69" s="333"/>
      <c r="K69" s="333"/>
      <c r="L69" s="333"/>
      <c r="M69" s="334"/>
      <c r="N69" s="341"/>
      <c r="O69" s="284"/>
      <c r="P69" s="284"/>
      <c r="Q69" s="284"/>
      <c r="R69" s="284"/>
      <c r="S69" s="342"/>
      <c r="T69" s="341"/>
      <c r="U69" s="342"/>
      <c r="V69" s="335"/>
      <c r="W69" s="336"/>
      <c r="X69" s="337"/>
      <c r="Y69" s="332"/>
      <c r="Z69" s="333"/>
      <c r="AA69" s="334"/>
      <c r="AB69" s="332"/>
      <c r="AC69" s="333"/>
      <c r="AD69" s="334"/>
      <c r="AG69" s="86">
        <f t="shared" si="0"/>
        <v>0</v>
      </c>
      <c r="AH69" s="86">
        <f t="shared" si="1"/>
        <v>0</v>
      </c>
      <c r="AI69" s="86">
        <f t="shared" si="2"/>
        <v>0</v>
      </c>
      <c r="AJ69" s="86">
        <f t="shared" si="3"/>
        <v>0</v>
      </c>
      <c r="AL69" s="86">
        <f t="shared" si="4"/>
        <v>0</v>
      </c>
      <c r="AM69" s="86">
        <f t="shared" si="5"/>
        <v>0</v>
      </c>
    </row>
    <row r="70" spans="1:39" ht="15" customHeight="1">
      <c r="A70" s="107"/>
      <c r="B70" s="93"/>
      <c r="C70" s="110" t="s">
        <v>118</v>
      </c>
      <c r="D70" s="338"/>
      <c r="E70" s="339"/>
      <c r="F70" s="339"/>
      <c r="G70" s="340"/>
      <c r="H70" s="332"/>
      <c r="I70" s="333"/>
      <c r="J70" s="333"/>
      <c r="K70" s="333"/>
      <c r="L70" s="333"/>
      <c r="M70" s="334"/>
      <c r="N70" s="341"/>
      <c r="O70" s="284"/>
      <c r="P70" s="284"/>
      <c r="Q70" s="284"/>
      <c r="R70" s="284"/>
      <c r="S70" s="342"/>
      <c r="T70" s="341"/>
      <c r="U70" s="342"/>
      <c r="V70" s="335"/>
      <c r="W70" s="336"/>
      <c r="X70" s="337"/>
      <c r="Y70" s="332"/>
      <c r="Z70" s="333"/>
      <c r="AA70" s="334"/>
      <c r="AB70" s="332"/>
      <c r="AC70" s="333"/>
      <c r="AD70" s="334"/>
      <c r="AG70" s="86">
        <f t="shared" si="0"/>
        <v>0</v>
      </c>
      <c r="AH70" s="86">
        <f t="shared" si="1"/>
        <v>0</v>
      </c>
      <c r="AI70" s="86">
        <f t="shared" si="2"/>
        <v>0</v>
      </c>
      <c r="AJ70" s="86">
        <f t="shared" si="3"/>
        <v>0</v>
      </c>
      <c r="AL70" s="86">
        <f t="shared" si="4"/>
        <v>0</v>
      </c>
      <c r="AM70" s="86">
        <f t="shared" si="5"/>
        <v>0</v>
      </c>
    </row>
    <row r="71" spans="1:39" ht="15" customHeight="1">
      <c r="A71" s="107"/>
      <c r="B71" s="93"/>
      <c r="C71" s="110" t="s">
        <v>119</v>
      </c>
      <c r="D71" s="338"/>
      <c r="E71" s="339"/>
      <c r="F71" s="339"/>
      <c r="G71" s="340"/>
      <c r="H71" s="332"/>
      <c r="I71" s="333"/>
      <c r="J71" s="333"/>
      <c r="K71" s="333"/>
      <c r="L71" s="333"/>
      <c r="M71" s="334"/>
      <c r="N71" s="341"/>
      <c r="O71" s="284"/>
      <c r="P71" s="284"/>
      <c r="Q71" s="284"/>
      <c r="R71" s="284"/>
      <c r="S71" s="342"/>
      <c r="T71" s="341"/>
      <c r="U71" s="342"/>
      <c r="V71" s="335"/>
      <c r="W71" s="336"/>
      <c r="X71" s="337"/>
      <c r="Y71" s="332"/>
      <c r="Z71" s="333"/>
      <c r="AA71" s="334"/>
      <c r="AB71" s="332"/>
      <c r="AC71" s="333"/>
      <c r="AD71" s="334"/>
      <c r="AG71" s="86">
        <f t="shared" si="0"/>
        <v>0</v>
      </c>
      <c r="AH71" s="86">
        <f t="shared" si="1"/>
        <v>0</v>
      </c>
      <c r="AI71" s="86">
        <f t="shared" si="2"/>
        <v>0</v>
      </c>
      <c r="AJ71" s="86">
        <f t="shared" si="3"/>
        <v>0</v>
      </c>
      <c r="AL71" s="86">
        <f t="shared" si="4"/>
        <v>0</v>
      </c>
      <c r="AM71" s="86">
        <f t="shared" si="5"/>
        <v>0</v>
      </c>
    </row>
    <row r="72" spans="1:39" ht="15" customHeight="1">
      <c r="A72" s="107"/>
      <c r="B72" s="93"/>
      <c r="C72" s="110" t="s">
        <v>120</v>
      </c>
      <c r="D72" s="338"/>
      <c r="E72" s="339"/>
      <c r="F72" s="339"/>
      <c r="G72" s="340"/>
      <c r="H72" s="332"/>
      <c r="I72" s="333"/>
      <c r="J72" s="333"/>
      <c r="K72" s="333"/>
      <c r="L72" s="333"/>
      <c r="M72" s="334"/>
      <c r="N72" s="341"/>
      <c r="O72" s="284"/>
      <c r="P72" s="284"/>
      <c r="Q72" s="284"/>
      <c r="R72" s="284"/>
      <c r="S72" s="342"/>
      <c r="T72" s="341"/>
      <c r="U72" s="342"/>
      <c r="V72" s="335"/>
      <c r="W72" s="336"/>
      <c r="X72" s="337"/>
      <c r="Y72" s="332"/>
      <c r="Z72" s="333"/>
      <c r="AA72" s="334"/>
      <c r="AB72" s="332"/>
      <c r="AC72" s="333"/>
      <c r="AD72" s="334"/>
      <c r="AG72" s="86">
        <f t="shared" si="0"/>
        <v>0</v>
      </c>
      <c r="AH72" s="86">
        <f t="shared" si="1"/>
        <v>0</v>
      </c>
      <c r="AI72" s="86">
        <f t="shared" si="2"/>
        <v>0</v>
      </c>
      <c r="AJ72" s="86">
        <f t="shared" si="3"/>
        <v>0</v>
      </c>
      <c r="AL72" s="86">
        <f t="shared" si="4"/>
        <v>0</v>
      </c>
      <c r="AM72" s="86">
        <f t="shared" si="5"/>
        <v>0</v>
      </c>
    </row>
    <row r="73" spans="1:39" ht="15" customHeight="1">
      <c r="A73" s="107"/>
      <c r="B73" s="93"/>
      <c r="C73" s="110" t="s">
        <v>168</v>
      </c>
      <c r="D73" s="338"/>
      <c r="E73" s="339"/>
      <c r="F73" s="339"/>
      <c r="G73" s="340"/>
      <c r="H73" s="332"/>
      <c r="I73" s="333"/>
      <c r="J73" s="333"/>
      <c r="K73" s="333"/>
      <c r="L73" s="333"/>
      <c r="M73" s="334"/>
      <c r="N73" s="341"/>
      <c r="O73" s="284"/>
      <c r="P73" s="284"/>
      <c r="Q73" s="284"/>
      <c r="R73" s="284"/>
      <c r="S73" s="342"/>
      <c r="T73" s="341"/>
      <c r="U73" s="342"/>
      <c r="V73" s="335"/>
      <c r="W73" s="336"/>
      <c r="X73" s="337"/>
      <c r="Y73" s="332"/>
      <c r="Z73" s="333"/>
      <c r="AA73" s="334"/>
      <c r="AB73" s="332"/>
      <c r="AC73" s="333"/>
      <c r="AD73" s="334"/>
      <c r="AG73" s="86">
        <f t="shared" si="0"/>
        <v>0</v>
      </c>
      <c r="AH73" s="86">
        <f t="shared" si="1"/>
        <v>0</v>
      </c>
      <c r="AI73" s="86">
        <f t="shared" si="2"/>
        <v>0</v>
      </c>
      <c r="AJ73" s="86">
        <f t="shared" si="3"/>
        <v>0</v>
      </c>
      <c r="AL73" s="86">
        <f t="shared" si="4"/>
        <v>0</v>
      </c>
      <c r="AM73" s="86">
        <f t="shared" si="5"/>
        <v>0</v>
      </c>
    </row>
    <row r="74" spans="1:39" ht="15" customHeight="1">
      <c r="A74" s="107"/>
      <c r="B74" s="93"/>
      <c r="C74" s="110" t="s">
        <v>169</v>
      </c>
      <c r="D74" s="338"/>
      <c r="E74" s="339"/>
      <c r="F74" s="339"/>
      <c r="G74" s="340"/>
      <c r="H74" s="332"/>
      <c r="I74" s="333"/>
      <c r="J74" s="333"/>
      <c r="K74" s="333"/>
      <c r="L74" s="333"/>
      <c r="M74" s="334"/>
      <c r="N74" s="341"/>
      <c r="O74" s="284"/>
      <c r="P74" s="284"/>
      <c r="Q74" s="284"/>
      <c r="R74" s="284"/>
      <c r="S74" s="342"/>
      <c r="T74" s="341"/>
      <c r="U74" s="342"/>
      <c r="V74" s="335"/>
      <c r="W74" s="336"/>
      <c r="X74" s="337"/>
      <c r="Y74" s="332"/>
      <c r="Z74" s="333"/>
      <c r="AA74" s="334"/>
      <c r="AB74" s="332"/>
      <c r="AC74" s="333"/>
      <c r="AD74" s="334"/>
      <c r="AG74" s="86">
        <f t="shared" si="0"/>
        <v>0</v>
      </c>
      <c r="AH74" s="86">
        <f t="shared" si="1"/>
        <v>0</v>
      </c>
      <c r="AI74" s="86">
        <f t="shared" si="2"/>
        <v>0</v>
      </c>
      <c r="AJ74" s="86">
        <f t="shared" si="3"/>
        <v>0</v>
      </c>
      <c r="AL74" s="86">
        <f t="shared" si="4"/>
        <v>0</v>
      </c>
      <c r="AM74" s="86">
        <f t="shared" si="5"/>
        <v>0</v>
      </c>
    </row>
    <row r="75" spans="1:39" ht="15" customHeight="1">
      <c r="A75" s="107"/>
      <c r="B75" s="93"/>
      <c r="C75" s="110" t="s">
        <v>170</v>
      </c>
      <c r="D75" s="338"/>
      <c r="E75" s="339"/>
      <c r="F75" s="339"/>
      <c r="G75" s="340"/>
      <c r="H75" s="332"/>
      <c r="I75" s="333"/>
      <c r="J75" s="333"/>
      <c r="K75" s="333"/>
      <c r="L75" s="333"/>
      <c r="M75" s="334"/>
      <c r="N75" s="341"/>
      <c r="O75" s="284"/>
      <c r="P75" s="284"/>
      <c r="Q75" s="284"/>
      <c r="R75" s="284"/>
      <c r="S75" s="342"/>
      <c r="T75" s="341"/>
      <c r="U75" s="342"/>
      <c r="V75" s="335"/>
      <c r="W75" s="336"/>
      <c r="X75" s="337"/>
      <c r="Y75" s="332"/>
      <c r="Z75" s="333"/>
      <c r="AA75" s="334"/>
      <c r="AB75" s="332"/>
      <c r="AC75" s="333"/>
      <c r="AD75" s="334"/>
      <c r="AG75" s="86">
        <f t="shared" si="0"/>
        <v>0</v>
      </c>
      <c r="AH75" s="86">
        <f t="shared" si="1"/>
        <v>0</v>
      </c>
      <c r="AI75" s="86">
        <f t="shared" si="2"/>
        <v>0</v>
      </c>
      <c r="AJ75" s="86">
        <f t="shared" si="3"/>
        <v>0</v>
      </c>
      <c r="AL75" s="86">
        <f t="shared" si="4"/>
        <v>0</v>
      </c>
      <c r="AM75" s="86">
        <f t="shared" si="5"/>
        <v>0</v>
      </c>
    </row>
    <row r="76" spans="1:39" ht="15" customHeight="1">
      <c r="A76" s="107"/>
      <c r="B76" s="93"/>
      <c r="C76" s="110" t="s">
        <v>171</v>
      </c>
      <c r="D76" s="338"/>
      <c r="E76" s="339"/>
      <c r="F76" s="339"/>
      <c r="G76" s="340"/>
      <c r="H76" s="332"/>
      <c r="I76" s="333"/>
      <c r="J76" s="333"/>
      <c r="K76" s="333"/>
      <c r="L76" s="333"/>
      <c r="M76" s="334"/>
      <c r="N76" s="341"/>
      <c r="O76" s="284"/>
      <c r="P76" s="284"/>
      <c r="Q76" s="284"/>
      <c r="R76" s="284"/>
      <c r="S76" s="342"/>
      <c r="T76" s="341"/>
      <c r="U76" s="342"/>
      <c r="V76" s="335"/>
      <c r="W76" s="336"/>
      <c r="X76" s="337"/>
      <c r="Y76" s="332"/>
      <c r="Z76" s="333"/>
      <c r="AA76" s="334"/>
      <c r="AB76" s="332"/>
      <c r="AC76" s="333"/>
      <c r="AD76" s="334"/>
      <c r="AG76" s="86">
        <f t="shared" si="0"/>
        <v>0</v>
      </c>
      <c r="AH76" s="86">
        <f t="shared" si="1"/>
        <v>0</v>
      </c>
      <c r="AI76" s="86">
        <f t="shared" si="2"/>
        <v>0</v>
      </c>
      <c r="AJ76" s="86">
        <f t="shared" si="3"/>
        <v>0</v>
      </c>
      <c r="AL76" s="86">
        <f t="shared" si="4"/>
        <v>0</v>
      </c>
      <c r="AM76" s="86">
        <f t="shared" si="5"/>
        <v>0</v>
      </c>
    </row>
    <row r="77" spans="1:39" ht="15" customHeight="1">
      <c r="A77" s="107"/>
      <c r="B77" s="93"/>
      <c r="C77" s="110" t="s">
        <v>172</v>
      </c>
      <c r="D77" s="338"/>
      <c r="E77" s="339"/>
      <c r="F77" s="339"/>
      <c r="G77" s="340"/>
      <c r="H77" s="332"/>
      <c r="I77" s="333"/>
      <c r="J77" s="333"/>
      <c r="K77" s="333"/>
      <c r="L77" s="333"/>
      <c r="M77" s="334"/>
      <c r="N77" s="341"/>
      <c r="O77" s="284"/>
      <c r="P77" s="284"/>
      <c r="Q77" s="284"/>
      <c r="R77" s="284"/>
      <c r="S77" s="342"/>
      <c r="T77" s="341"/>
      <c r="U77" s="342"/>
      <c r="V77" s="335"/>
      <c r="W77" s="336"/>
      <c r="X77" s="337"/>
      <c r="Y77" s="332"/>
      <c r="Z77" s="333"/>
      <c r="AA77" s="334"/>
      <c r="AB77" s="332"/>
      <c r="AC77" s="333"/>
      <c r="AD77" s="334"/>
      <c r="AG77" s="86">
        <f t="shared" si="0"/>
        <v>0</v>
      </c>
      <c r="AH77" s="86">
        <f t="shared" si="1"/>
        <v>0</v>
      </c>
      <c r="AI77" s="86">
        <f t="shared" si="2"/>
        <v>0</v>
      </c>
      <c r="AJ77" s="86">
        <f t="shared" si="3"/>
        <v>0</v>
      </c>
      <c r="AL77" s="86">
        <f t="shared" si="4"/>
        <v>0</v>
      </c>
      <c r="AM77" s="86">
        <f t="shared" si="5"/>
        <v>0</v>
      </c>
    </row>
    <row r="78" spans="1:39" ht="15" customHeight="1">
      <c r="A78" s="107"/>
      <c r="B78" s="93"/>
      <c r="C78" s="110" t="s">
        <v>173</v>
      </c>
      <c r="D78" s="338"/>
      <c r="E78" s="339"/>
      <c r="F78" s="339"/>
      <c r="G78" s="340"/>
      <c r="H78" s="332"/>
      <c r="I78" s="333"/>
      <c r="J78" s="333"/>
      <c r="K78" s="333"/>
      <c r="L78" s="333"/>
      <c r="M78" s="334"/>
      <c r="N78" s="341"/>
      <c r="O78" s="284"/>
      <c r="P78" s="284"/>
      <c r="Q78" s="284"/>
      <c r="R78" s="284"/>
      <c r="S78" s="342"/>
      <c r="T78" s="341"/>
      <c r="U78" s="342"/>
      <c r="V78" s="335"/>
      <c r="W78" s="336"/>
      <c r="X78" s="337"/>
      <c r="Y78" s="332"/>
      <c r="Z78" s="333"/>
      <c r="AA78" s="334"/>
      <c r="AB78" s="332"/>
      <c r="AC78" s="333"/>
      <c r="AD78" s="334"/>
      <c r="AG78" s="86">
        <f t="shared" si="0"/>
        <v>0</v>
      </c>
      <c r="AH78" s="86">
        <f t="shared" si="1"/>
        <v>0</v>
      </c>
      <c r="AI78" s="86">
        <f t="shared" si="2"/>
        <v>0</v>
      </c>
      <c r="AJ78" s="86">
        <f t="shared" si="3"/>
        <v>0</v>
      </c>
      <c r="AL78" s="86">
        <f t="shared" si="4"/>
        <v>0</v>
      </c>
      <c r="AM78" s="86">
        <f t="shared" si="5"/>
        <v>0</v>
      </c>
    </row>
    <row r="79" spans="1:39" ht="15" customHeight="1">
      <c r="A79" s="107"/>
      <c r="B79" s="93"/>
      <c r="C79" s="110" t="s">
        <v>174</v>
      </c>
      <c r="D79" s="338"/>
      <c r="E79" s="339"/>
      <c r="F79" s="339"/>
      <c r="G79" s="340"/>
      <c r="H79" s="332"/>
      <c r="I79" s="333"/>
      <c r="J79" s="333"/>
      <c r="K79" s="333"/>
      <c r="L79" s="333"/>
      <c r="M79" s="334"/>
      <c r="N79" s="341"/>
      <c r="O79" s="284"/>
      <c r="P79" s="284"/>
      <c r="Q79" s="284"/>
      <c r="R79" s="284"/>
      <c r="S79" s="342"/>
      <c r="T79" s="341"/>
      <c r="U79" s="342"/>
      <c r="V79" s="335"/>
      <c r="W79" s="336"/>
      <c r="X79" s="337"/>
      <c r="Y79" s="332"/>
      <c r="Z79" s="333"/>
      <c r="AA79" s="334"/>
      <c r="AB79" s="332"/>
      <c r="AC79" s="333"/>
      <c r="AD79" s="334"/>
      <c r="AG79" s="86">
        <f t="shared" si="0"/>
        <v>0</v>
      </c>
      <c r="AH79" s="86">
        <f t="shared" si="1"/>
        <v>0</v>
      </c>
      <c r="AI79" s="86">
        <f t="shared" si="2"/>
        <v>0</v>
      </c>
      <c r="AJ79" s="86">
        <f t="shared" si="3"/>
        <v>0</v>
      </c>
      <c r="AL79" s="86">
        <f t="shared" si="4"/>
        <v>0</v>
      </c>
      <c r="AM79" s="86">
        <f t="shared" si="5"/>
        <v>0</v>
      </c>
    </row>
    <row r="80" spans="1:39" ht="15" customHeight="1">
      <c r="A80" s="107"/>
      <c r="B80" s="93"/>
      <c r="C80" s="110" t="s">
        <v>175</v>
      </c>
      <c r="D80" s="338"/>
      <c r="E80" s="339"/>
      <c r="F80" s="339"/>
      <c r="G80" s="340"/>
      <c r="H80" s="332"/>
      <c r="I80" s="333"/>
      <c r="J80" s="333"/>
      <c r="K80" s="333"/>
      <c r="L80" s="333"/>
      <c r="M80" s="334"/>
      <c r="N80" s="341"/>
      <c r="O80" s="284"/>
      <c r="P80" s="284"/>
      <c r="Q80" s="284"/>
      <c r="R80" s="284"/>
      <c r="S80" s="342"/>
      <c r="T80" s="341"/>
      <c r="U80" s="342"/>
      <c r="V80" s="335"/>
      <c r="W80" s="336"/>
      <c r="X80" s="337"/>
      <c r="Y80" s="332"/>
      <c r="Z80" s="333"/>
      <c r="AA80" s="334"/>
      <c r="AB80" s="332"/>
      <c r="AC80" s="333"/>
      <c r="AD80" s="334"/>
      <c r="AG80" s="86">
        <f t="shared" si="0"/>
        <v>0</v>
      </c>
      <c r="AH80" s="86">
        <f t="shared" si="1"/>
        <v>0</v>
      </c>
      <c r="AI80" s="86">
        <f t="shared" si="2"/>
        <v>0</v>
      </c>
      <c r="AJ80" s="86">
        <f t="shared" si="3"/>
        <v>0</v>
      </c>
      <c r="AL80" s="86">
        <f t="shared" si="4"/>
        <v>0</v>
      </c>
      <c r="AM80" s="86">
        <f t="shared" si="5"/>
        <v>0</v>
      </c>
    </row>
    <row r="81" spans="1:39" ht="15" customHeight="1">
      <c r="A81" s="107"/>
      <c r="B81" s="93"/>
      <c r="C81" s="110" t="s">
        <v>176</v>
      </c>
      <c r="D81" s="338"/>
      <c r="E81" s="339"/>
      <c r="F81" s="339"/>
      <c r="G81" s="340"/>
      <c r="H81" s="332"/>
      <c r="I81" s="333"/>
      <c r="J81" s="333"/>
      <c r="K81" s="333"/>
      <c r="L81" s="333"/>
      <c r="M81" s="334"/>
      <c r="N81" s="341"/>
      <c r="O81" s="284"/>
      <c r="P81" s="284"/>
      <c r="Q81" s="284"/>
      <c r="R81" s="284"/>
      <c r="S81" s="342"/>
      <c r="T81" s="341"/>
      <c r="U81" s="342"/>
      <c r="V81" s="335"/>
      <c r="W81" s="336"/>
      <c r="X81" s="337"/>
      <c r="Y81" s="332"/>
      <c r="Z81" s="333"/>
      <c r="AA81" s="334"/>
      <c r="AB81" s="332"/>
      <c r="AC81" s="333"/>
      <c r="AD81" s="334"/>
      <c r="AG81" s="86">
        <f t="shared" si="0"/>
        <v>0</v>
      </c>
      <c r="AH81" s="86">
        <f t="shared" si="1"/>
        <v>0</v>
      </c>
      <c r="AI81" s="86">
        <f t="shared" si="2"/>
        <v>0</v>
      </c>
      <c r="AJ81" s="86">
        <f t="shared" si="3"/>
        <v>0</v>
      </c>
      <c r="AL81" s="86">
        <f t="shared" si="4"/>
        <v>0</v>
      </c>
      <c r="AM81" s="86">
        <f t="shared" si="5"/>
        <v>0</v>
      </c>
    </row>
    <row r="82" spans="1:39" ht="15" customHeight="1">
      <c r="A82" s="107"/>
      <c r="B82" s="93"/>
      <c r="C82" s="110" t="s">
        <v>177</v>
      </c>
      <c r="D82" s="338"/>
      <c r="E82" s="339"/>
      <c r="F82" s="339"/>
      <c r="G82" s="340"/>
      <c r="H82" s="332"/>
      <c r="I82" s="333"/>
      <c r="J82" s="333"/>
      <c r="K82" s="333"/>
      <c r="L82" s="333"/>
      <c r="M82" s="334"/>
      <c r="N82" s="341"/>
      <c r="O82" s="284"/>
      <c r="P82" s="284"/>
      <c r="Q82" s="284"/>
      <c r="R82" s="284"/>
      <c r="S82" s="342"/>
      <c r="T82" s="341"/>
      <c r="U82" s="342"/>
      <c r="V82" s="335"/>
      <c r="W82" s="336"/>
      <c r="X82" s="337"/>
      <c r="Y82" s="332"/>
      <c r="Z82" s="333"/>
      <c r="AA82" s="334"/>
      <c r="AB82" s="332"/>
      <c r="AC82" s="333"/>
      <c r="AD82" s="334"/>
      <c r="AG82" s="86">
        <f t="shared" si="0"/>
        <v>0</v>
      </c>
      <c r="AH82" s="86">
        <f t="shared" si="1"/>
        <v>0</v>
      </c>
      <c r="AI82" s="86">
        <f t="shared" si="2"/>
        <v>0</v>
      </c>
      <c r="AJ82" s="86">
        <f t="shared" si="3"/>
        <v>0</v>
      </c>
      <c r="AL82" s="86">
        <f t="shared" si="4"/>
        <v>0</v>
      </c>
      <c r="AM82" s="86">
        <f t="shared" si="5"/>
        <v>0</v>
      </c>
    </row>
    <row r="83" spans="1:39" ht="15" customHeight="1">
      <c r="A83" s="107"/>
      <c r="B83" s="93"/>
      <c r="C83" s="110" t="s">
        <v>178</v>
      </c>
      <c r="D83" s="338"/>
      <c r="E83" s="339"/>
      <c r="F83" s="339"/>
      <c r="G83" s="340"/>
      <c r="H83" s="332"/>
      <c r="I83" s="333"/>
      <c r="J83" s="333"/>
      <c r="K83" s="333"/>
      <c r="L83" s="333"/>
      <c r="M83" s="334"/>
      <c r="N83" s="341"/>
      <c r="O83" s="284"/>
      <c r="P83" s="284"/>
      <c r="Q83" s="284"/>
      <c r="R83" s="284"/>
      <c r="S83" s="342"/>
      <c r="T83" s="341"/>
      <c r="U83" s="342"/>
      <c r="V83" s="335"/>
      <c r="W83" s="336"/>
      <c r="X83" s="337"/>
      <c r="Y83" s="332"/>
      <c r="Z83" s="333"/>
      <c r="AA83" s="334"/>
      <c r="AB83" s="332"/>
      <c r="AC83" s="333"/>
      <c r="AD83" s="334"/>
      <c r="AG83" s="86">
        <f t="shared" si="0"/>
        <v>0</v>
      </c>
      <c r="AH83" s="86">
        <f t="shared" si="1"/>
        <v>0</v>
      </c>
      <c r="AI83" s="86">
        <f t="shared" si="2"/>
        <v>0</v>
      </c>
      <c r="AJ83" s="86">
        <f t="shared" si="3"/>
        <v>0</v>
      </c>
      <c r="AL83" s="86">
        <f t="shared" si="4"/>
        <v>0</v>
      </c>
      <c r="AM83" s="86">
        <f t="shared" si="5"/>
        <v>0</v>
      </c>
    </row>
    <row r="84" spans="1:39" ht="15" customHeight="1">
      <c r="A84" s="107"/>
      <c r="B84" s="93"/>
      <c r="C84" s="110" t="s">
        <v>179</v>
      </c>
      <c r="D84" s="338"/>
      <c r="E84" s="339"/>
      <c r="F84" s="339"/>
      <c r="G84" s="340"/>
      <c r="H84" s="332"/>
      <c r="I84" s="333"/>
      <c r="J84" s="333"/>
      <c r="K84" s="333"/>
      <c r="L84" s="333"/>
      <c r="M84" s="334"/>
      <c r="N84" s="341"/>
      <c r="O84" s="284"/>
      <c r="P84" s="284"/>
      <c r="Q84" s="284"/>
      <c r="R84" s="284"/>
      <c r="S84" s="342"/>
      <c r="T84" s="341"/>
      <c r="U84" s="342"/>
      <c r="V84" s="335"/>
      <c r="W84" s="336"/>
      <c r="X84" s="337"/>
      <c r="Y84" s="332"/>
      <c r="Z84" s="333"/>
      <c r="AA84" s="334"/>
      <c r="AB84" s="332"/>
      <c r="AC84" s="333"/>
      <c r="AD84" s="334"/>
      <c r="AG84" s="86">
        <f t="shared" si="0"/>
        <v>0</v>
      </c>
      <c r="AH84" s="86">
        <f t="shared" si="1"/>
        <v>0</v>
      </c>
      <c r="AI84" s="86">
        <f t="shared" si="2"/>
        <v>0</v>
      </c>
      <c r="AJ84" s="86">
        <f t="shared" si="3"/>
        <v>0</v>
      </c>
      <c r="AL84" s="86">
        <f t="shared" si="4"/>
        <v>0</v>
      </c>
      <c r="AM84" s="86">
        <f t="shared" si="5"/>
        <v>0</v>
      </c>
    </row>
    <row r="85" spans="1:39" ht="15" customHeight="1">
      <c r="A85" s="107"/>
      <c r="B85" s="93"/>
      <c r="C85" s="110" t="s">
        <v>180</v>
      </c>
      <c r="D85" s="338"/>
      <c r="E85" s="339"/>
      <c r="F85" s="339"/>
      <c r="G85" s="340"/>
      <c r="H85" s="332"/>
      <c r="I85" s="333"/>
      <c r="J85" s="333"/>
      <c r="K85" s="333"/>
      <c r="L85" s="333"/>
      <c r="M85" s="334"/>
      <c r="N85" s="341"/>
      <c r="O85" s="284"/>
      <c r="P85" s="284"/>
      <c r="Q85" s="284"/>
      <c r="R85" s="284"/>
      <c r="S85" s="342"/>
      <c r="T85" s="341"/>
      <c r="U85" s="342"/>
      <c r="V85" s="335"/>
      <c r="W85" s="336"/>
      <c r="X85" s="337"/>
      <c r="Y85" s="332"/>
      <c r="Z85" s="333"/>
      <c r="AA85" s="334"/>
      <c r="AB85" s="332"/>
      <c r="AC85" s="333"/>
      <c r="AD85" s="334"/>
      <c r="AG85" s="86">
        <f t="shared" si="0"/>
        <v>0</v>
      </c>
      <c r="AH85" s="86">
        <f t="shared" si="1"/>
        <v>0</v>
      </c>
      <c r="AI85" s="86">
        <f t="shared" si="2"/>
        <v>0</v>
      </c>
      <c r="AJ85" s="86">
        <f t="shared" si="3"/>
        <v>0</v>
      </c>
      <c r="AL85" s="86">
        <f t="shared" si="4"/>
        <v>0</v>
      </c>
      <c r="AM85" s="86">
        <f t="shared" si="5"/>
        <v>0</v>
      </c>
    </row>
    <row r="86" spans="1:39" ht="15" customHeight="1">
      <c r="A86" s="107"/>
      <c r="B86" s="93"/>
      <c r="C86" s="110" t="s">
        <v>181</v>
      </c>
      <c r="D86" s="338"/>
      <c r="E86" s="339"/>
      <c r="F86" s="339"/>
      <c r="G86" s="340"/>
      <c r="H86" s="332"/>
      <c r="I86" s="333"/>
      <c r="J86" s="333"/>
      <c r="K86" s="333"/>
      <c r="L86" s="333"/>
      <c r="M86" s="334"/>
      <c r="N86" s="341"/>
      <c r="O86" s="284"/>
      <c r="P86" s="284"/>
      <c r="Q86" s="284"/>
      <c r="R86" s="284"/>
      <c r="S86" s="342"/>
      <c r="T86" s="341"/>
      <c r="U86" s="342"/>
      <c r="V86" s="335"/>
      <c r="W86" s="336"/>
      <c r="X86" s="337"/>
      <c r="Y86" s="332"/>
      <c r="Z86" s="333"/>
      <c r="AA86" s="334"/>
      <c r="AB86" s="332"/>
      <c r="AC86" s="333"/>
      <c r="AD86" s="334"/>
      <c r="AG86" s="86">
        <f t="shared" si="0"/>
        <v>0</v>
      </c>
      <c r="AH86" s="86">
        <f t="shared" si="1"/>
        <v>0</v>
      </c>
      <c r="AI86" s="86">
        <f t="shared" si="2"/>
        <v>0</v>
      </c>
      <c r="AJ86" s="86">
        <f t="shared" si="3"/>
        <v>0</v>
      </c>
      <c r="AL86" s="86">
        <f t="shared" si="4"/>
        <v>0</v>
      </c>
      <c r="AM86" s="86">
        <f t="shared" si="5"/>
        <v>0</v>
      </c>
    </row>
    <row r="87" spans="1:39" ht="15" customHeight="1">
      <c r="A87" s="107"/>
      <c r="B87" s="93"/>
      <c r="C87" s="110" t="s">
        <v>182</v>
      </c>
      <c r="D87" s="338"/>
      <c r="E87" s="339"/>
      <c r="F87" s="339"/>
      <c r="G87" s="340"/>
      <c r="H87" s="332"/>
      <c r="I87" s="333"/>
      <c r="J87" s="333"/>
      <c r="K87" s="333"/>
      <c r="L87" s="333"/>
      <c r="M87" s="334"/>
      <c r="N87" s="341"/>
      <c r="O87" s="284"/>
      <c r="P87" s="284"/>
      <c r="Q87" s="284"/>
      <c r="R87" s="284"/>
      <c r="S87" s="342"/>
      <c r="T87" s="341"/>
      <c r="U87" s="342"/>
      <c r="V87" s="335"/>
      <c r="W87" s="336"/>
      <c r="X87" s="337"/>
      <c r="Y87" s="332"/>
      <c r="Z87" s="333"/>
      <c r="AA87" s="334"/>
      <c r="AB87" s="332"/>
      <c r="AC87" s="333"/>
      <c r="AD87" s="334"/>
      <c r="AG87" s="86">
        <f t="shared" si="0"/>
        <v>0</v>
      </c>
      <c r="AH87" s="86">
        <f t="shared" si="1"/>
        <v>0</v>
      </c>
      <c r="AI87" s="86">
        <f t="shared" si="2"/>
        <v>0</v>
      </c>
      <c r="AJ87" s="86">
        <f t="shared" si="3"/>
        <v>0</v>
      </c>
      <c r="AL87" s="86">
        <f t="shared" si="4"/>
        <v>0</v>
      </c>
      <c r="AM87" s="86">
        <f t="shared" si="5"/>
        <v>0</v>
      </c>
    </row>
    <row r="88" spans="1:39" ht="15" customHeight="1">
      <c r="A88" s="107"/>
      <c r="B88" s="93"/>
      <c r="C88" s="110" t="s">
        <v>183</v>
      </c>
      <c r="D88" s="338"/>
      <c r="E88" s="339"/>
      <c r="F88" s="339"/>
      <c r="G88" s="340"/>
      <c r="H88" s="332"/>
      <c r="I88" s="333"/>
      <c r="J88" s="333"/>
      <c r="K88" s="333"/>
      <c r="L88" s="333"/>
      <c r="M88" s="334"/>
      <c r="N88" s="341"/>
      <c r="O88" s="284"/>
      <c r="P88" s="284"/>
      <c r="Q88" s="284"/>
      <c r="R88" s="284"/>
      <c r="S88" s="342"/>
      <c r="T88" s="341"/>
      <c r="U88" s="342"/>
      <c r="V88" s="335"/>
      <c r="W88" s="336"/>
      <c r="X88" s="337"/>
      <c r="Y88" s="332"/>
      <c r="Z88" s="333"/>
      <c r="AA88" s="334"/>
      <c r="AB88" s="332"/>
      <c r="AC88" s="333"/>
      <c r="AD88" s="334"/>
      <c r="AG88" s="86">
        <f t="shared" si="0"/>
        <v>0</v>
      </c>
      <c r="AH88" s="86">
        <f t="shared" si="1"/>
        <v>0</v>
      </c>
      <c r="AI88" s="86">
        <f t="shared" si="2"/>
        <v>0</v>
      </c>
      <c r="AJ88" s="86">
        <f t="shared" si="3"/>
        <v>0</v>
      </c>
      <c r="AL88" s="86">
        <f t="shared" si="4"/>
        <v>0</v>
      </c>
      <c r="AM88" s="86">
        <f t="shared" si="5"/>
        <v>0</v>
      </c>
    </row>
    <row r="89" spans="1:39" ht="15" customHeight="1">
      <c r="A89" s="107"/>
      <c r="B89" s="93"/>
      <c r="C89" s="110" t="s">
        <v>184</v>
      </c>
      <c r="D89" s="338"/>
      <c r="E89" s="339"/>
      <c r="F89" s="339"/>
      <c r="G89" s="340"/>
      <c r="H89" s="332"/>
      <c r="I89" s="333"/>
      <c r="J89" s="333"/>
      <c r="K89" s="333"/>
      <c r="L89" s="333"/>
      <c r="M89" s="334"/>
      <c r="N89" s="341"/>
      <c r="O89" s="284"/>
      <c r="P89" s="284"/>
      <c r="Q89" s="284"/>
      <c r="R89" s="284"/>
      <c r="S89" s="342"/>
      <c r="T89" s="341"/>
      <c r="U89" s="342"/>
      <c r="V89" s="335"/>
      <c r="W89" s="336"/>
      <c r="X89" s="337"/>
      <c r="Y89" s="332"/>
      <c r="Z89" s="333"/>
      <c r="AA89" s="334"/>
      <c r="AB89" s="332"/>
      <c r="AC89" s="333"/>
      <c r="AD89" s="334"/>
      <c r="AG89" s="86">
        <f t="shared" si="0"/>
        <v>0</v>
      </c>
      <c r="AH89" s="86">
        <f t="shared" si="1"/>
        <v>0</v>
      </c>
      <c r="AI89" s="86">
        <f t="shared" si="2"/>
        <v>0</v>
      </c>
      <c r="AJ89" s="86">
        <f t="shared" si="3"/>
        <v>0</v>
      </c>
      <c r="AL89" s="86">
        <f t="shared" si="4"/>
        <v>0</v>
      </c>
      <c r="AM89" s="86">
        <f t="shared" si="5"/>
        <v>0</v>
      </c>
    </row>
    <row r="90" spans="1:39" ht="15" customHeight="1">
      <c r="A90" s="107"/>
      <c r="B90" s="93"/>
      <c r="C90" s="110" t="s">
        <v>185</v>
      </c>
      <c r="D90" s="338"/>
      <c r="E90" s="339"/>
      <c r="F90" s="339"/>
      <c r="G90" s="340"/>
      <c r="H90" s="332"/>
      <c r="I90" s="333"/>
      <c r="J90" s="333"/>
      <c r="K90" s="333"/>
      <c r="L90" s="333"/>
      <c r="M90" s="334"/>
      <c r="N90" s="341"/>
      <c r="O90" s="284"/>
      <c r="P90" s="284"/>
      <c r="Q90" s="284"/>
      <c r="R90" s="284"/>
      <c r="S90" s="342"/>
      <c r="T90" s="341"/>
      <c r="U90" s="342"/>
      <c r="V90" s="335"/>
      <c r="W90" s="336"/>
      <c r="X90" s="337"/>
      <c r="Y90" s="332"/>
      <c r="Z90" s="333"/>
      <c r="AA90" s="334"/>
      <c r="AB90" s="332"/>
      <c r="AC90" s="333"/>
      <c r="AD90" s="334"/>
      <c r="AG90" s="86">
        <f t="shared" si="0"/>
        <v>0</v>
      </c>
      <c r="AH90" s="86">
        <f t="shared" si="1"/>
        <v>0</v>
      </c>
      <c r="AI90" s="86">
        <f t="shared" si="2"/>
        <v>0</v>
      </c>
      <c r="AJ90" s="86">
        <f t="shared" si="3"/>
        <v>0</v>
      </c>
      <c r="AL90" s="86">
        <f t="shared" si="4"/>
        <v>0</v>
      </c>
      <c r="AM90" s="86">
        <f t="shared" si="5"/>
        <v>0</v>
      </c>
    </row>
    <row r="91" spans="1:39" ht="15" customHeight="1">
      <c r="A91" s="107"/>
      <c r="B91" s="93"/>
      <c r="C91" s="110" t="s">
        <v>186</v>
      </c>
      <c r="D91" s="338"/>
      <c r="E91" s="339"/>
      <c r="F91" s="339"/>
      <c r="G91" s="340"/>
      <c r="H91" s="332"/>
      <c r="I91" s="333"/>
      <c r="J91" s="333"/>
      <c r="K91" s="333"/>
      <c r="L91" s="333"/>
      <c r="M91" s="334"/>
      <c r="N91" s="341"/>
      <c r="O91" s="284"/>
      <c r="P91" s="284"/>
      <c r="Q91" s="284"/>
      <c r="R91" s="284"/>
      <c r="S91" s="342"/>
      <c r="T91" s="341"/>
      <c r="U91" s="342"/>
      <c r="V91" s="335"/>
      <c r="W91" s="336"/>
      <c r="X91" s="337"/>
      <c r="Y91" s="332"/>
      <c r="Z91" s="333"/>
      <c r="AA91" s="334"/>
      <c r="AB91" s="332"/>
      <c r="AC91" s="333"/>
      <c r="AD91" s="334"/>
      <c r="AG91" s="86">
        <f t="shared" si="0"/>
        <v>0</v>
      </c>
      <c r="AH91" s="86">
        <f t="shared" si="1"/>
        <v>0</v>
      </c>
      <c r="AI91" s="86">
        <f t="shared" si="2"/>
        <v>0</v>
      </c>
      <c r="AJ91" s="86">
        <f t="shared" si="3"/>
        <v>0</v>
      </c>
      <c r="AL91" s="86">
        <f t="shared" si="4"/>
        <v>0</v>
      </c>
      <c r="AM91" s="86">
        <f t="shared" si="5"/>
        <v>0</v>
      </c>
    </row>
    <row r="92" spans="1:39" ht="15" customHeight="1">
      <c r="A92" s="107"/>
      <c r="B92" s="93"/>
      <c r="C92" s="110" t="s">
        <v>187</v>
      </c>
      <c r="D92" s="338"/>
      <c r="E92" s="339"/>
      <c r="F92" s="339"/>
      <c r="G92" s="340"/>
      <c r="H92" s="332"/>
      <c r="I92" s="333"/>
      <c r="J92" s="333"/>
      <c r="K92" s="333"/>
      <c r="L92" s="333"/>
      <c r="M92" s="334"/>
      <c r="N92" s="341"/>
      <c r="O92" s="284"/>
      <c r="P92" s="284"/>
      <c r="Q92" s="284"/>
      <c r="R92" s="284"/>
      <c r="S92" s="342"/>
      <c r="T92" s="341"/>
      <c r="U92" s="342"/>
      <c r="V92" s="335"/>
      <c r="W92" s="336"/>
      <c r="X92" s="337"/>
      <c r="Y92" s="332"/>
      <c r="Z92" s="333"/>
      <c r="AA92" s="334"/>
      <c r="AB92" s="332"/>
      <c r="AC92" s="333"/>
      <c r="AD92" s="334"/>
      <c r="AG92" s="86">
        <f t="shared" si="0"/>
        <v>0</v>
      </c>
      <c r="AH92" s="86">
        <f t="shared" si="1"/>
        <v>0</v>
      </c>
      <c r="AI92" s="86">
        <f t="shared" si="2"/>
        <v>0</v>
      </c>
      <c r="AJ92" s="86">
        <f t="shared" si="3"/>
        <v>0</v>
      </c>
      <c r="AL92" s="86">
        <f t="shared" si="4"/>
        <v>0</v>
      </c>
      <c r="AM92" s="86">
        <f t="shared" si="5"/>
        <v>0</v>
      </c>
    </row>
    <row r="93" spans="1:39" ht="15" customHeight="1">
      <c r="A93" s="107"/>
      <c r="B93" s="93"/>
      <c r="C93" s="110" t="s">
        <v>188</v>
      </c>
      <c r="D93" s="338"/>
      <c r="E93" s="339"/>
      <c r="F93" s="339"/>
      <c r="G93" s="340"/>
      <c r="H93" s="332"/>
      <c r="I93" s="333"/>
      <c r="J93" s="333"/>
      <c r="K93" s="333"/>
      <c r="L93" s="333"/>
      <c r="M93" s="334"/>
      <c r="N93" s="341"/>
      <c r="O93" s="284"/>
      <c r="P93" s="284"/>
      <c r="Q93" s="284"/>
      <c r="R93" s="284"/>
      <c r="S93" s="342"/>
      <c r="T93" s="341"/>
      <c r="U93" s="342"/>
      <c r="V93" s="335"/>
      <c r="W93" s="336"/>
      <c r="X93" s="337"/>
      <c r="Y93" s="332"/>
      <c r="Z93" s="333"/>
      <c r="AA93" s="334"/>
      <c r="AB93" s="332"/>
      <c r="AC93" s="333"/>
      <c r="AD93" s="334"/>
      <c r="AG93" s="86">
        <f t="shared" si="0"/>
        <v>0</v>
      </c>
      <c r="AH93" s="86">
        <f t="shared" si="1"/>
        <v>0</v>
      </c>
      <c r="AI93" s="86">
        <f t="shared" si="2"/>
        <v>0</v>
      </c>
      <c r="AJ93" s="86">
        <f t="shared" si="3"/>
        <v>0</v>
      </c>
      <c r="AL93" s="86">
        <f t="shared" si="4"/>
        <v>0</v>
      </c>
      <c r="AM93" s="86">
        <f t="shared" si="5"/>
        <v>0</v>
      </c>
    </row>
    <row r="94" spans="1:39" ht="15" customHeight="1">
      <c r="A94" s="107"/>
      <c r="B94" s="93"/>
      <c r="C94" s="110" t="s">
        <v>189</v>
      </c>
      <c r="D94" s="338"/>
      <c r="E94" s="339"/>
      <c r="F94" s="339"/>
      <c r="G94" s="340"/>
      <c r="H94" s="332"/>
      <c r="I94" s="333"/>
      <c r="J94" s="333"/>
      <c r="K94" s="333"/>
      <c r="L94" s="333"/>
      <c r="M94" s="334"/>
      <c r="N94" s="341"/>
      <c r="O94" s="284"/>
      <c r="P94" s="284"/>
      <c r="Q94" s="284"/>
      <c r="R94" s="284"/>
      <c r="S94" s="342"/>
      <c r="T94" s="341"/>
      <c r="U94" s="342"/>
      <c r="V94" s="335"/>
      <c r="W94" s="336"/>
      <c r="X94" s="337"/>
      <c r="Y94" s="332"/>
      <c r="Z94" s="333"/>
      <c r="AA94" s="334"/>
      <c r="AB94" s="332"/>
      <c r="AC94" s="333"/>
      <c r="AD94" s="334"/>
      <c r="AG94" s="86">
        <f t="shared" si="0"/>
        <v>0</v>
      </c>
      <c r="AH94" s="86">
        <f t="shared" si="1"/>
        <v>0</v>
      </c>
      <c r="AI94" s="86">
        <f t="shared" si="2"/>
        <v>0</v>
      </c>
      <c r="AJ94" s="86">
        <f t="shared" si="3"/>
        <v>0</v>
      </c>
      <c r="AL94" s="86">
        <f t="shared" si="4"/>
        <v>0</v>
      </c>
      <c r="AM94" s="86">
        <f t="shared" si="5"/>
        <v>0</v>
      </c>
    </row>
    <row r="95" spans="1:39" ht="15" customHeight="1">
      <c r="A95" s="107"/>
      <c r="B95" s="93"/>
      <c r="C95" s="110" t="s">
        <v>190</v>
      </c>
      <c r="D95" s="338"/>
      <c r="E95" s="339"/>
      <c r="F95" s="339"/>
      <c r="G95" s="340"/>
      <c r="H95" s="332"/>
      <c r="I95" s="333"/>
      <c r="J95" s="333"/>
      <c r="K95" s="333"/>
      <c r="L95" s="333"/>
      <c r="M95" s="334"/>
      <c r="N95" s="341"/>
      <c r="O95" s="284"/>
      <c r="P95" s="284"/>
      <c r="Q95" s="284"/>
      <c r="R95" s="284"/>
      <c r="S95" s="342"/>
      <c r="T95" s="341"/>
      <c r="U95" s="342"/>
      <c r="V95" s="335"/>
      <c r="W95" s="336"/>
      <c r="X95" s="337"/>
      <c r="Y95" s="332"/>
      <c r="Z95" s="333"/>
      <c r="AA95" s="334"/>
      <c r="AB95" s="332"/>
      <c r="AC95" s="333"/>
      <c r="AD95" s="334"/>
      <c r="AG95" s="86">
        <f t="shared" si="0"/>
        <v>0</v>
      </c>
      <c r="AH95" s="86">
        <f t="shared" si="1"/>
        <v>0</v>
      </c>
      <c r="AI95" s="86">
        <f t="shared" si="2"/>
        <v>0</v>
      </c>
      <c r="AJ95" s="86">
        <f t="shared" si="3"/>
        <v>0</v>
      </c>
      <c r="AL95" s="86">
        <f t="shared" si="4"/>
        <v>0</v>
      </c>
      <c r="AM95" s="86">
        <f t="shared" si="5"/>
        <v>0</v>
      </c>
    </row>
    <row r="96" spans="1:39" ht="15" customHeight="1">
      <c r="A96" s="107"/>
      <c r="B96" s="93"/>
      <c r="C96" s="110" t="s">
        <v>191</v>
      </c>
      <c r="D96" s="338"/>
      <c r="E96" s="339"/>
      <c r="F96" s="339"/>
      <c r="G96" s="340"/>
      <c r="H96" s="332"/>
      <c r="I96" s="333"/>
      <c r="J96" s="333"/>
      <c r="K96" s="333"/>
      <c r="L96" s="333"/>
      <c r="M96" s="334"/>
      <c r="N96" s="341"/>
      <c r="O96" s="284"/>
      <c r="P96" s="284"/>
      <c r="Q96" s="284"/>
      <c r="R96" s="284"/>
      <c r="S96" s="342"/>
      <c r="T96" s="341"/>
      <c r="U96" s="342"/>
      <c r="V96" s="335"/>
      <c r="W96" s="336"/>
      <c r="X96" s="337"/>
      <c r="Y96" s="332"/>
      <c r="Z96" s="333"/>
      <c r="AA96" s="334"/>
      <c r="AB96" s="332"/>
      <c r="AC96" s="333"/>
      <c r="AD96" s="334"/>
      <c r="AG96" s="86">
        <f t="shared" si="0"/>
        <v>0</v>
      </c>
      <c r="AH96" s="86">
        <f t="shared" si="1"/>
        <v>0</v>
      </c>
      <c r="AI96" s="86">
        <f t="shared" si="2"/>
        <v>0</v>
      </c>
      <c r="AJ96" s="86">
        <f t="shared" si="3"/>
        <v>0</v>
      </c>
      <c r="AL96" s="86">
        <f t="shared" si="4"/>
        <v>0</v>
      </c>
      <c r="AM96" s="86">
        <f t="shared" si="5"/>
        <v>0</v>
      </c>
    </row>
    <row r="97" spans="1:39" ht="15" customHeight="1">
      <c r="A97" s="107"/>
      <c r="B97" s="93"/>
      <c r="C97" s="110" t="s">
        <v>192</v>
      </c>
      <c r="D97" s="338"/>
      <c r="E97" s="339"/>
      <c r="F97" s="339"/>
      <c r="G97" s="340"/>
      <c r="H97" s="332"/>
      <c r="I97" s="333"/>
      <c r="J97" s="333"/>
      <c r="K97" s="333"/>
      <c r="L97" s="333"/>
      <c r="M97" s="334"/>
      <c r="N97" s="341"/>
      <c r="O97" s="284"/>
      <c r="P97" s="284"/>
      <c r="Q97" s="284"/>
      <c r="R97" s="284"/>
      <c r="S97" s="342"/>
      <c r="T97" s="341"/>
      <c r="U97" s="342"/>
      <c r="V97" s="335"/>
      <c r="W97" s="336"/>
      <c r="X97" s="337"/>
      <c r="Y97" s="332"/>
      <c r="Z97" s="333"/>
      <c r="AA97" s="334"/>
      <c r="AB97" s="332"/>
      <c r="AC97" s="333"/>
      <c r="AD97" s="334"/>
      <c r="AG97" s="86">
        <f t="shared" si="0"/>
        <v>0</v>
      </c>
      <c r="AH97" s="86">
        <f t="shared" si="1"/>
        <v>0</v>
      </c>
      <c r="AI97" s="86">
        <f t="shared" si="2"/>
        <v>0</v>
      </c>
      <c r="AJ97" s="86">
        <f t="shared" si="3"/>
        <v>0</v>
      </c>
      <c r="AL97" s="86">
        <f t="shared" si="4"/>
        <v>0</v>
      </c>
      <c r="AM97" s="86">
        <f t="shared" si="5"/>
        <v>0</v>
      </c>
    </row>
    <row r="98" spans="1:39" ht="15" customHeight="1">
      <c r="A98" s="107"/>
      <c r="B98" s="93"/>
      <c r="C98" s="110" t="s">
        <v>193</v>
      </c>
      <c r="D98" s="338"/>
      <c r="E98" s="339"/>
      <c r="F98" s="339"/>
      <c r="G98" s="340"/>
      <c r="H98" s="332"/>
      <c r="I98" s="333"/>
      <c r="J98" s="333"/>
      <c r="K98" s="333"/>
      <c r="L98" s="333"/>
      <c r="M98" s="334"/>
      <c r="N98" s="341"/>
      <c r="O98" s="284"/>
      <c r="P98" s="284"/>
      <c r="Q98" s="284"/>
      <c r="R98" s="284"/>
      <c r="S98" s="342"/>
      <c r="T98" s="341"/>
      <c r="U98" s="342"/>
      <c r="V98" s="335"/>
      <c r="W98" s="336"/>
      <c r="X98" s="337"/>
      <c r="Y98" s="332"/>
      <c r="Z98" s="333"/>
      <c r="AA98" s="334"/>
      <c r="AB98" s="332"/>
      <c r="AC98" s="333"/>
      <c r="AD98" s="334"/>
      <c r="AG98" s="86">
        <f t="shared" si="0"/>
        <v>0</v>
      </c>
      <c r="AH98" s="86">
        <f t="shared" si="1"/>
        <v>0</v>
      </c>
      <c r="AI98" s="86">
        <f t="shared" si="2"/>
        <v>0</v>
      </c>
      <c r="AJ98" s="86">
        <f t="shared" si="3"/>
        <v>0</v>
      </c>
      <c r="AL98" s="86">
        <f t="shared" si="4"/>
        <v>0</v>
      </c>
      <c r="AM98" s="86">
        <f t="shared" si="5"/>
        <v>0</v>
      </c>
    </row>
    <row r="99" spans="1:39" ht="15" customHeight="1">
      <c r="A99" s="107"/>
      <c r="B99" s="93"/>
      <c r="C99" s="110" t="s">
        <v>194</v>
      </c>
      <c r="D99" s="338"/>
      <c r="E99" s="339"/>
      <c r="F99" s="339"/>
      <c r="G99" s="340"/>
      <c r="H99" s="332"/>
      <c r="I99" s="333"/>
      <c r="J99" s="333"/>
      <c r="K99" s="333"/>
      <c r="L99" s="333"/>
      <c r="M99" s="334"/>
      <c r="N99" s="341"/>
      <c r="O99" s="284"/>
      <c r="P99" s="284"/>
      <c r="Q99" s="284"/>
      <c r="R99" s="284"/>
      <c r="S99" s="342"/>
      <c r="T99" s="341"/>
      <c r="U99" s="342"/>
      <c r="V99" s="335"/>
      <c r="W99" s="336"/>
      <c r="X99" s="337"/>
      <c r="Y99" s="332"/>
      <c r="Z99" s="333"/>
      <c r="AA99" s="334"/>
      <c r="AB99" s="332"/>
      <c r="AC99" s="333"/>
      <c r="AD99" s="334"/>
      <c r="AG99" s="86">
        <f t="shared" si="0"/>
        <v>0</v>
      </c>
      <c r="AH99" s="86">
        <f t="shared" si="1"/>
        <v>0</v>
      </c>
      <c r="AI99" s="86">
        <f t="shared" si="2"/>
        <v>0</v>
      </c>
      <c r="AJ99" s="86">
        <f t="shared" si="3"/>
        <v>0</v>
      </c>
      <c r="AL99" s="86">
        <f t="shared" si="4"/>
        <v>0</v>
      </c>
      <c r="AM99" s="86">
        <f t="shared" si="5"/>
        <v>0</v>
      </c>
    </row>
    <row r="100" spans="1:39" ht="15" customHeight="1">
      <c r="A100" s="107"/>
      <c r="B100" s="93"/>
      <c r="C100" s="110" t="s">
        <v>195</v>
      </c>
      <c r="D100" s="338"/>
      <c r="E100" s="339"/>
      <c r="F100" s="339"/>
      <c r="G100" s="340"/>
      <c r="H100" s="332"/>
      <c r="I100" s="333"/>
      <c r="J100" s="333"/>
      <c r="K100" s="333"/>
      <c r="L100" s="333"/>
      <c r="M100" s="334"/>
      <c r="N100" s="341"/>
      <c r="O100" s="284"/>
      <c r="P100" s="284"/>
      <c r="Q100" s="284"/>
      <c r="R100" s="284"/>
      <c r="S100" s="342"/>
      <c r="T100" s="341"/>
      <c r="U100" s="342"/>
      <c r="V100" s="335"/>
      <c r="W100" s="336"/>
      <c r="X100" s="337"/>
      <c r="Y100" s="332"/>
      <c r="Z100" s="333"/>
      <c r="AA100" s="334"/>
      <c r="AB100" s="332"/>
      <c r="AC100" s="333"/>
      <c r="AD100" s="334"/>
      <c r="AG100" s="86">
        <f t="shared" si="0"/>
        <v>0</v>
      </c>
      <c r="AH100" s="86">
        <f t="shared" si="1"/>
        <v>0</v>
      </c>
      <c r="AI100" s="86">
        <f t="shared" si="2"/>
        <v>0</v>
      </c>
      <c r="AJ100" s="86">
        <f t="shared" si="3"/>
        <v>0</v>
      </c>
      <c r="AL100" s="86">
        <f t="shared" si="4"/>
        <v>0</v>
      </c>
      <c r="AM100" s="86">
        <f t="shared" si="5"/>
        <v>0</v>
      </c>
    </row>
    <row r="101" spans="1:39" ht="15" customHeight="1">
      <c r="A101" s="107"/>
      <c r="B101" s="93"/>
      <c r="C101" s="110" t="s">
        <v>196</v>
      </c>
      <c r="D101" s="338"/>
      <c r="E101" s="339"/>
      <c r="F101" s="339"/>
      <c r="G101" s="340"/>
      <c r="H101" s="332"/>
      <c r="I101" s="333"/>
      <c r="J101" s="333"/>
      <c r="K101" s="333"/>
      <c r="L101" s="333"/>
      <c r="M101" s="334"/>
      <c r="N101" s="341"/>
      <c r="O101" s="284"/>
      <c r="P101" s="284"/>
      <c r="Q101" s="284"/>
      <c r="R101" s="284"/>
      <c r="S101" s="342"/>
      <c r="T101" s="341"/>
      <c r="U101" s="342"/>
      <c r="V101" s="335"/>
      <c r="W101" s="336"/>
      <c r="X101" s="337"/>
      <c r="Y101" s="332"/>
      <c r="Z101" s="333"/>
      <c r="AA101" s="334"/>
      <c r="AB101" s="332"/>
      <c r="AC101" s="333"/>
      <c r="AD101" s="334"/>
      <c r="AG101" s="86">
        <f t="shared" si="0"/>
        <v>0</v>
      </c>
      <c r="AH101" s="86">
        <f t="shared" si="1"/>
        <v>0</v>
      </c>
      <c r="AI101" s="86">
        <f t="shared" si="2"/>
        <v>0</v>
      </c>
      <c r="AJ101" s="86">
        <f t="shared" si="3"/>
        <v>0</v>
      </c>
      <c r="AL101" s="86">
        <f t="shared" si="4"/>
        <v>0</v>
      </c>
      <c r="AM101" s="86">
        <f t="shared" si="5"/>
        <v>0</v>
      </c>
    </row>
    <row r="102" spans="1:39" ht="15" customHeight="1">
      <c r="A102" s="107"/>
      <c r="B102" s="93"/>
      <c r="C102" s="110" t="s">
        <v>197</v>
      </c>
      <c r="D102" s="338"/>
      <c r="E102" s="339"/>
      <c r="F102" s="339"/>
      <c r="G102" s="340"/>
      <c r="H102" s="332"/>
      <c r="I102" s="333"/>
      <c r="J102" s="333"/>
      <c r="K102" s="333"/>
      <c r="L102" s="333"/>
      <c r="M102" s="334"/>
      <c r="N102" s="341"/>
      <c r="O102" s="284"/>
      <c r="P102" s="284"/>
      <c r="Q102" s="284"/>
      <c r="R102" s="284"/>
      <c r="S102" s="342"/>
      <c r="T102" s="341"/>
      <c r="U102" s="342"/>
      <c r="V102" s="335"/>
      <c r="W102" s="336"/>
      <c r="X102" s="337"/>
      <c r="Y102" s="332"/>
      <c r="Z102" s="333"/>
      <c r="AA102" s="334"/>
      <c r="AB102" s="332"/>
      <c r="AC102" s="333"/>
      <c r="AD102" s="334"/>
      <c r="AG102" s="86">
        <f t="shared" si="0"/>
        <v>0</v>
      </c>
      <c r="AH102" s="86">
        <f t="shared" si="1"/>
        <v>0</v>
      </c>
      <c r="AI102" s="86">
        <f t="shared" si="2"/>
        <v>0</v>
      </c>
      <c r="AJ102" s="86">
        <f t="shared" si="3"/>
        <v>0</v>
      </c>
      <c r="AL102" s="86">
        <f t="shared" si="4"/>
        <v>0</v>
      </c>
      <c r="AM102" s="86">
        <f t="shared" si="5"/>
        <v>0</v>
      </c>
    </row>
    <row r="103" spans="1:39" ht="15" customHeight="1">
      <c r="A103" s="107"/>
      <c r="B103" s="93"/>
      <c r="C103" s="110" t="s">
        <v>198</v>
      </c>
      <c r="D103" s="338"/>
      <c r="E103" s="339"/>
      <c r="F103" s="339"/>
      <c r="G103" s="340"/>
      <c r="H103" s="332"/>
      <c r="I103" s="333"/>
      <c r="J103" s="333"/>
      <c r="K103" s="333"/>
      <c r="L103" s="333"/>
      <c r="M103" s="334"/>
      <c r="N103" s="341"/>
      <c r="O103" s="284"/>
      <c r="P103" s="284"/>
      <c r="Q103" s="284"/>
      <c r="R103" s="284"/>
      <c r="S103" s="342"/>
      <c r="T103" s="341"/>
      <c r="U103" s="342"/>
      <c r="V103" s="335"/>
      <c r="W103" s="336"/>
      <c r="X103" s="337"/>
      <c r="Y103" s="332"/>
      <c r="Z103" s="333"/>
      <c r="AA103" s="334"/>
      <c r="AB103" s="332"/>
      <c r="AC103" s="333"/>
      <c r="AD103" s="334"/>
      <c r="AG103" s="86">
        <f t="shared" ref="AG103:AG157" si="6">V103</f>
        <v>0</v>
      </c>
      <c r="AH103" s="86">
        <f t="shared" ref="AH103:AH157" si="7">+COUNTIF(Y103:AD103,"NS")</f>
        <v>0</v>
      </c>
      <c r="AI103" s="86">
        <f t="shared" ref="AI103:AI157" si="8">SUM(Y103:AD103)</f>
        <v>0</v>
      </c>
      <c r="AJ103" s="86">
        <f t="shared" ref="AJ103:AJ157" si="9">IF($AG$36=1080,0,IF(OR(AND(AG103=0,AH103&gt;0),AND(AG103="NS",AI103&gt;0),AND(AG103="NS",AH103=0,AI103=0)),1,IF(OR(AND(AG103&gt;0,AH103=2),AND(AG103="NS",AH103=2),AND(AG103="NS",AI103=0,AH103&gt;0),AG103=AI103),0,1)))</f>
        <v>0</v>
      </c>
      <c r="AL103" s="86">
        <f t="shared" ref="AL103:AL157" si="10">IF(OR(AND(D103="",COUNTA(H103:AD103)&gt;=1),AND(D103&lt;&gt;"",COUNTA(H103:AD103)=0)),1,0)</f>
        <v>0</v>
      </c>
      <c r="AM103" s="86">
        <f t="shared" ref="AM103:AM157" si="11">IF(OR(AND(H103=1,COUNTA(N103:AD103)=0),AND(H103=2,COUNTA(N103:AD103)&gt;0),AND(H103=3,COUNTA(N103:AD103)&gt;0),AND(H103=9,COUNTA(N103:AD103)&gt;0)),1,0)</f>
        <v>0</v>
      </c>
    </row>
    <row r="104" spans="1:39" ht="15" customHeight="1">
      <c r="A104" s="107"/>
      <c r="B104" s="93"/>
      <c r="C104" s="110" t="s">
        <v>199</v>
      </c>
      <c r="D104" s="338"/>
      <c r="E104" s="339"/>
      <c r="F104" s="339"/>
      <c r="G104" s="340"/>
      <c r="H104" s="332"/>
      <c r="I104" s="333"/>
      <c r="J104" s="333"/>
      <c r="K104" s="333"/>
      <c r="L104" s="333"/>
      <c r="M104" s="334"/>
      <c r="N104" s="341"/>
      <c r="O104" s="284"/>
      <c r="P104" s="284"/>
      <c r="Q104" s="284"/>
      <c r="R104" s="284"/>
      <c r="S104" s="342"/>
      <c r="T104" s="341"/>
      <c r="U104" s="342"/>
      <c r="V104" s="335"/>
      <c r="W104" s="336"/>
      <c r="X104" s="337"/>
      <c r="Y104" s="332"/>
      <c r="Z104" s="333"/>
      <c r="AA104" s="334"/>
      <c r="AB104" s="332"/>
      <c r="AC104" s="333"/>
      <c r="AD104" s="334"/>
      <c r="AG104" s="86">
        <f t="shared" si="6"/>
        <v>0</v>
      </c>
      <c r="AH104" s="86">
        <f t="shared" si="7"/>
        <v>0</v>
      </c>
      <c r="AI104" s="86">
        <f t="shared" si="8"/>
        <v>0</v>
      </c>
      <c r="AJ104" s="86">
        <f t="shared" si="9"/>
        <v>0</v>
      </c>
      <c r="AL104" s="86">
        <f t="shared" si="10"/>
        <v>0</v>
      </c>
      <c r="AM104" s="86">
        <f t="shared" si="11"/>
        <v>0</v>
      </c>
    </row>
    <row r="105" spans="1:39" ht="15" customHeight="1">
      <c r="A105" s="107"/>
      <c r="B105" s="93"/>
      <c r="C105" s="110" t="s">
        <v>200</v>
      </c>
      <c r="D105" s="338"/>
      <c r="E105" s="339"/>
      <c r="F105" s="339"/>
      <c r="G105" s="340"/>
      <c r="H105" s="332"/>
      <c r="I105" s="333"/>
      <c r="J105" s="333"/>
      <c r="K105" s="333"/>
      <c r="L105" s="333"/>
      <c r="M105" s="334"/>
      <c r="N105" s="341"/>
      <c r="O105" s="284"/>
      <c r="P105" s="284"/>
      <c r="Q105" s="284"/>
      <c r="R105" s="284"/>
      <c r="S105" s="342"/>
      <c r="T105" s="341"/>
      <c r="U105" s="342"/>
      <c r="V105" s="335"/>
      <c r="W105" s="336"/>
      <c r="X105" s="337"/>
      <c r="Y105" s="332"/>
      <c r="Z105" s="333"/>
      <c r="AA105" s="334"/>
      <c r="AB105" s="332"/>
      <c r="AC105" s="333"/>
      <c r="AD105" s="334"/>
      <c r="AG105" s="86">
        <f t="shared" si="6"/>
        <v>0</v>
      </c>
      <c r="AH105" s="86">
        <f t="shared" si="7"/>
        <v>0</v>
      </c>
      <c r="AI105" s="86">
        <f t="shared" si="8"/>
        <v>0</v>
      </c>
      <c r="AJ105" s="86">
        <f t="shared" si="9"/>
        <v>0</v>
      </c>
      <c r="AL105" s="86">
        <f t="shared" si="10"/>
        <v>0</v>
      </c>
      <c r="AM105" s="86">
        <f t="shared" si="11"/>
        <v>0</v>
      </c>
    </row>
    <row r="106" spans="1:39" ht="15" customHeight="1">
      <c r="A106" s="107"/>
      <c r="B106" s="93"/>
      <c r="C106" s="110" t="s">
        <v>201</v>
      </c>
      <c r="D106" s="338"/>
      <c r="E106" s="339"/>
      <c r="F106" s="339"/>
      <c r="G106" s="340"/>
      <c r="H106" s="332"/>
      <c r="I106" s="333"/>
      <c r="J106" s="333"/>
      <c r="K106" s="333"/>
      <c r="L106" s="333"/>
      <c r="M106" s="334"/>
      <c r="N106" s="341"/>
      <c r="O106" s="284"/>
      <c r="P106" s="284"/>
      <c r="Q106" s="284"/>
      <c r="R106" s="284"/>
      <c r="S106" s="342"/>
      <c r="T106" s="341"/>
      <c r="U106" s="342"/>
      <c r="V106" s="335"/>
      <c r="W106" s="336"/>
      <c r="X106" s="337"/>
      <c r="Y106" s="332"/>
      <c r="Z106" s="333"/>
      <c r="AA106" s="334"/>
      <c r="AB106" s="332"/>
      <c r="AC106" s="333"/>
      <c r="AD106" s="334"/>
      <c r="AG106" s="86">
        <f t="shared" si="6"/>
        <v>0</v>
      </c>
      <c r="AH106" s="86">
        <f t="shared" si="7"/>
        <v>0</v>
      </c>
      <c r="AI106" s="86">
        <f t="shared" si="8"/>
        <v>0</v>
      </c>
      <c r="AJ106" s="86">
        <f t="shared" si="9"/>
        <v>0</v>
      </c>
      <c r="AL106" s="86">
        <f t="shared" si="10"/>
        <v>0</v>
      </c>
      <c r="AM106" s="86">
        <f t="shared" si="11"/>
        <v>0</v>
      </c>
    </row>
    <row r="107" spans="1:39" ht="15" customHeight="1">
      <c r="A107" s="107"/>
      <c r="B107" s="93"/>
      <c r="C107" s="110" t="s">
        <v>202</v>
      </c>
      <c r="D107" s="338"/>
      <c r="E107" s="339"/>
      <c r="F107" s="339"/>
      <c r="G107" s="340"/>
      <c r="H107" s="332"/>
      <c r="I107" s="333"/>
      <c r="J107" s="333"/>
      <c r="K107" s="333"/>
      <c r="L107" s="333"/>
      <c r="M107" s="334"/>
      <c r="N107" s="341"/>
      <c r="O107" s="284"/>
      <c r="P107" s="284"/>
      <c r="Q107" s="284"/>
      <c r="R107" s="284"/>
      <c r="S107" s="342"/>
      <c r="T107" s="341"/>
      <c r="U107" s="342"/>
      <c r="V107" s="335"/>
      <c r="W107" s="336"/>
      <c r="X107" s="337"/>
      <c r="Y107" s="332"/>
      <c r="Z107" s="333"/>
      <c r="AA107" s="334"/>
      <c r="AB107" s="332"/>
      <c r="AC107" s="333"/>
      <c r="AD107" s="334"/>
      <c r="AG107" s="86">
        <f t="shared" si="6"/>
        <v>0</v>
      </c>
      <c r="AH107" s="86">
        <f t="shared" si="7"/>
        <v>0</v>
      </c>
      <c r="AI107" s="86">
        <f t="shared" si="8"/>
        <v>0</v>
      </c>
      <c r="AJ107" s="86">
        <f t="shared" si="9"/>
        <v>0</v>
      </c>
      <c r="AL107" s="86">
        <f t="shared" si="10"/>
        <v>0</v>
      </c>
      <c r="AM107" s="86">
        <f t="shared" si="11"/>
        <v>0</v>
      </c>
    </row>
    <row r="108" spans="1:39" ht="15" customHeight="1">
      <c r="A108" s="107"/>
      <c r="B108" s="93"/>
      <c r="C108" s="110" t="s">
        <v>203</v>
      </c>
      <c r="D108" s="338"/>
      <c r="E108" s="339"/>
      <c r="F108" s="339"/>
      <c r="G108" s="340"/>
      <c r="H108" s="332"/>
      <c r="I108" s="333"/>
      <c r="J108" s="333"/>
      <c r="K108" s="333"/>
      <c r="L108" s="333"/>
      <c r="M108" s="334"/>
      <c r="N108" s="341"/>
      <c r="O108" s="284"/>
      <c r="P108" s="284"/>
      <c r="Q108" s="284"/>
      <c r="R108" s="284"/>
      <c r="S108" s="342"/>
      <c r="T108" s="341"/>
      <c r="U108" s="342"/>
      <c r="V108" s="335"/>
      <c r="W108" s="336"/>
      <c r="X108" s="337"/>
      <c r="Y108" s="332"/>
      <c r="Z108" s="333"/>
      <c r="AA108" s="334"/>
      <c r="AB108" s="332"/>
      <c r="AC108" s="333"/>
      <c r="AD108" s="334"/>
      <c r="AG108" s="86">
        <f t="shared" si="6"/>
        <v>0</v>
      </c>
      <c r="AH108" s="86">
        <f t="shared" si="7"/>
        <v>0</v>
      </c>
      <c r="AI108" s="86">
        <f t="shared" si="8"/>
        <v>0</v>
      </c>
      <c r="AJ108" s="86">
        <f t="shared" si="9"/>
        <v>0</v>
      </c>
      <c r="AL108" s="86">
        <f t="shared" si="10"/>
        <v>0</v>
      </c>
      <c r="AM108" s="86">
        <f t="shared" si="11"/>
        <v>0</v>
      </c>
    </row>
    <row r="109" spans="1:39" ht="15" customHeight="1">
      <c r="A109" s="107"/>
      <c r="B109" s="93"/>
      <c r="C109" s="110" t="s">
        <v>204</v>
      </c>
      <c r="D109" s="338"/>
      <c r="E109" s="339"/>
      <c r="F109" s="339"/>
      <c r="G109" s="340"/>
      <c r="H109" s="332"/>
      <c r="I109" s="333"/>
      <c r="J109" s="333"/>
      <c r="K109" s="333"/>
      <c r="L109" s="333"/>
      <c r="M109" s="334"/>
      <c r="N109" s="341"/>
      <c r="O109" s="284"/>
      <c r="P109" s="284"/>
      <c r="Q109" s="284"/>
      <c r="R109" s="284"/>
      <c r="S109" s="342"/>
      <c r="T109" s="341"/>
      <c r="U109" s="342"/>
      <c r="V109" s="335"/>
      <c r="W109" s="336"/>
      <c r="X109" s="337"/>
      <c r="Y109" s="332"/>
      <c r="Z109" s="333"/>
      <c r="AA109" s="334"/>
      <c r="AB109" s="332"/>
      <c r="AC109" s="333"/>
      <c r="AD109" s="334"/>
      <c r="AG109" s="86">
        <f t="shared" si="6"/>
        <v>0</v>
      </c>
      <c r="AH109" s="86">
        <f t="shared" si="7"/>
        <v>0</v>
      </c>
      <c r="AI109" s="86">
        <f t="shared" si="8"/>
        <v>0</v>
      </c>
      <c r="AJ109" s="86">
        <f t="shared" si="9"/>
        <v>0</v>
      </c>
      <c r="AL109" s="86">
        <f t="shared" si="10"/>
        <v>0</v>
      </c>
      <c r="AM109" s="86">
        <f t="shared" si="11"/>
        <v>0</v>
      </c>
    </row>
    <row r="110" spans="1:39" ht="15" customHeight="1">
      <c r="A110" s="107"/>
      <c r="B110" s="93"/>
      <c r="C110" s="110" t="s">
        <v>205</v>
      </c>
      <c r="D110" s="338"/>
      <c r="E110" s="339"/>
      <c r="F110" s="339"/>
      <c r="G110" s="340"/>
      <c r="H110" s="332"/>
      <c r="I110" s="333"/>
      <c r="J110" s="333"/>
      <c r="K110" s="333"/>
      <c r="L110" s="333"/>
      <c r="M110" s="334"/>
      <c r="N110" s="341"/>
      <c r="O110" s="284"/>
      <c r="P110" s="284"/>
      <c r="Q110" s="284"/>
      <c r="R110" s="284"/>
      <c r="S110" s="342"/>
      <c r="T110" s="341"/>
      <c r="U110" s="342"/>
      <c r="V110" s="335"/>
      <c r="W110" s="336"/>
      <c r="X110" s="337"/>
      <c r="Y110" s="332"/>
      <c r="Z110" s="333"/>
      <c r="AA110" s="334"/>
      <c r="AB110" s="332"/>
      <c r="AC110" s="333"/>
      <c r="AD110" s="334"/>
      <c r="AG110" s="86">
        <f t="shared" si="6"/>
        <v>0</v>
      </c>
      <c r="AH110" s="86">
        <f t="shared" si="7"/>
        <v>0</v>
      </c>
      <c r="AI110" s="86">
        <f t="shared" si="8"/>
        <v>0</v>
      </c>
      <c r="AJ110" s="86">
        <f t="shared" si="9"/>
        <v>0</v>
      </c>
      <c r="AL110" s="86">
        <f t="shared" si="10"/>
        <v>0</v>
      </c>
      <c r="AM110" s="86">
        <f t="shared" si="11"/>
        <v>0</v>
      </c>
    </row>
    <row r="111" spans="1:39" ht="15" customHeight="1">
      <c r="A111" s="107"/>
      <c r="B111" s="93"/>
      <c r="C111" s="110" t="s">
        <v>206</v>
      </c>
      <c r="D111" s="338"/>
      <c r="E111" s="339"/>
      <c r="F111" s="339"/>
      <c r="G111" s="340"/>
      <c r="H111" s="332"/>
      <c r="I111" s="333"/>
      <c r="J111" s="333"/>
      <c r="K111" s="333"/>
      <c r="L111" s="333"/>
      <c r="M111" s="334"/>
      <c r="N111" s="341"/>
      <c r="O111" s="284"/>
      <c r="P111" s="284"/>
      <c r="Q111" s="284"/>
      <c r="R111" s="284"/>
      <c r="S111" s="342"/>
      <c r="T111" s="341"/>
      <c r="U111" s="342"/>
      <c r="V111" s="335"/>
      <c r="W111" s="336"/>
      <c r="X111" s="337"/>
      <c r="Y111" s="332"/>
      <c r="Z111" s="333"/>
      <c r="AA111" s="334"/>
      <c r="AB111" s="332"/>
      <c r="AC111" s="333"/>
      <c r="AD111" s="334"/>
      <c r="AG111" s="86">
        <f t="shared" si="6"/>
        <v>0</v>
      </c>
      <c r="AH111" s="86">
        <f t="shared" si="7"/>
        <v>0</v>
      </c>
      <c r="AI111" s="86">
        <f t="shared" si="8"/>
        <v>0</v>
      </c>
      <c r="AJ111" s="86">
        <f t="shared" si="9"/>
        <v>0</v>
      </c>
      <c r="AL111" s="86">
        <f t="shared" si="10"/>
        <v>0</v>
      </c>
      <c r="AM111" s="86">
        <f t="shared" si="11"/>
        <v>0</v>
      </c>
    </row>
    <row r="112" spans="1:39" ht="15" customHeight="1">
      <c r="A112" s="107"/>
      <c r="B112" s="93"/>
      <c r="C112" s="110" t="s">
        <v>207</v>
      </c>
      <c r="D112" s="338"/>
      <c r="E112" s="339"/>
      <c r="F112" s="339"/>
      <c r="G112" s="340"/>
      <c r="H112" s="332"/>
      <c r="I112" s="333"/>
      <c r="J112" s="333"/>
      <c r="K112" s="333"/>
      <c r="L112" s="333"/>
      <c r="M112" s="334"/>
      <c r="N112" s="341"/>
      <c r="O112" s="284"/>
      <c r="P112" s="284"/>
      <c r="Q112" s="284"/>
      <c r="R112" s="284"/>
      <c r="S112" s="342"/>
      <c r="T112" s="341"/>
      <c r="U112" s="342"/>
      <c r="V112" s="335"/>
      <c r="W112" s="336"/>
      <c r="X112" s="337"/>
      <c r="Y112" s="332"/>
      <c r="Z112" s="333"/>
      <c r="AA112" s="334"/>
      <c r="AB112" s="332"/>
      <c r="AC112" s="333"/>
      <c r="AD112" s="334"/>
      <c r="AG112" s="86">
        <f t="shared" si="6"/>
        <v>0</v>
      </c>
      <c r="AH112" s="86">
        <f t="shared" si="7"/>
        <v>0</v>
      </c>
      <c r="AI112" s="86">
        <f t="shared" si="8"/>
        <v>0</v>
      </c>
      <c r="AJ112" s="86">
        <f t="shared" si="9"/>
        <v>0</v>
      </c>
      <c r="AL112" s="86">
        <f t="shared" si="10"/>
        <v>0</v>
      </c>
      <c r="AM112" s="86">
        <f t="shared" si="11"/>
        <v>0</v>
      </c>
    </row>
    <row r="113" spans="1:39" ht="15" customHeight="1">
      <c r="A113" s="107"/>
      <c r="B113" s="93"/>
      <c r="C113" s="110" t="s">
        <v>208</v>
      </c>
      <c r="D113" s="338"/>
      <c r="E113" s="339"/>
      <c r="F113" s="339"/>
      <c r="G113" s="340"/>
      <c r="H113" s="332"/>
      <c r="I113" s="333"/>
      <c r="J113" s="333"/>
      <c r="K113" s="333"/>
      <c r="L113" s="333"/>
      <c r="M113" s="334"/>
      <c r="N113" s="341"/>
      <c r="O113" s="284"/>
      <c r="P113" s="284"/>
      <c r="Q113" s="284"/>
      <c r="R113" s="284"/>
      <c r="S113" s="342"/>
      <c r="T113" s="341"/>
      <c r="U113" s="342"/>
      <c r="V113" s="335"/>
      <c r="W113" s="336"/>
      <c r="X113" s="337"/>
      <c r="Y113" s="332"/>
      <c r="Z113" s="333"/>
      <c r="AA113" s="334"/>
      <c r="AB113" s="332"/>
      <c r="AC113" s="333"/>
      <c r="AD113" s="334"/>
      <c r="AG113" s="86">
        <f t="shared" si="6"/>
        <v>0</v>
      </c>
      <c r="AH113" s="86">
        <f t="shared" si="7"/>
        <v>0</v>
      </c>
      <c r="AI113" s="86">
        <f t="shared" si="8"/>
        <v>0</v>
      </c>
      <c r="AJ113" s="86">
        <f t="shared" si="9"/>
        <v>0</v>
      </c>
      <c r="AL113" s="86">
        <f t="shared" si="10"/>
        <v>0</v>
      </c>
      <c r="AM113" s="86">
        <f t="shared" si="11"/>
        <v>0</v>
      </c>
    </row>
    <row r="114" spans="1:39" ht="15" customHeight="1">
      <c r="A114" s="107"/>
      <c r="B114" s="93"/>
      <c r="C114" s="110" t="s">
        <v>209</v>
      </c>
      <c r="D114" s="338"/>
      <c r="E114" s="339"/>
      <c r="F114" s="339"/>
      <c r="G114" s="340"/>
      <c r="H114" s="332"/>
      <c r="I114" s="333"/>
      <c r="J114" s="333"/>
      <c r="K114" s="333"/>
      <c r="L114" s="333"/>
      <c r="M114" s="334"/>
      <c r="N114" s="341"/>
      <c r="O114" s="284"/>
      <c r="P114" s="284"/>
      <c r="Q114" s="284"/>
      <c r="R114" s="284"/>
      <c r="S114" s="342"/>
      <c r="T114" s="341"/>
      <c r="U114" s="342"/>
      <c r="V114" s="335"/>
      <c r="W114" s="336"/>
      <c r="X114" s="337"/>
      <c r="Y114" s="332"/>
      <c r="Z114" s="333"/>
      <c r="AA114" s="334"/>
      <c r="AB114" s="332"/>
      <c r="AC114" s="333"/>
      <c r="AD114" s="334"/>
      <c r="AG114" s="86">
        <f t="shared" si="6"/>
        <v>0</v>
      </c>
      <c r="AH114" s="86">
        <f t="shared" si="7"/>
        <v>0</v>
      </c>
      <c r="AI114" s="86">
        <f t="shared" si="8"/>
        <v>0</v>
      </c>
      <c r="AJ114" s="86">
        <f t="shared" si="9"/>
        <v>0</v>
      </c>
      <c r="AL114" s="86">
        <f t="shared" si="10"/>
        <v>0</v>
      </c>
      <c r="AM114" s="86">
        <f t="shared" si="11"/>
        <v>0</v>
      </c>
    </row>
    <row r="115" spans="1:39" ht="15" customHeight="1">
      <c r="A115" s="107"/>
      <c r="B115" s="93"/>
      <c r="C115" s="110" t="s">
        <v>210</v>
      </c>
      <c r="D115" s="338"/>
      <c r="E115" s="339"/>
      <c r="F115" s="339"/>
      <c r="G115" s="340"/>
      <c r="H115" s="332"/>
      <c r="I115" s="333"/>
      <c r="J115" s="333"/>
      <c r="K115" s="333"/>
      <c r="L115" s="333"/>
      <c r="M115" s="334"/>
      <c r="N115" s="341"/>
      <c r="O115" s="284"/>
      <c r="P115" s="284"/>
      <c r="Q115" s="284"/>
      <c r="R115" s="284"/>
      <c r="S115" s="342"/>
      <c r="T115" s="341"/>
      <c r="U115" s="342"/>
      <c r="V115" s="335"/>
      <c r="W115" s="336"/>
      <c r="X115" s="337"/>
      <c r="Y115" s="332"/>
      <c r="Z115" s="333"/>
      <c r="AA115" s="334"/>
      <c r="AB115" s="332"/>
      <c r="AC115" s="333"/>
      <c r="AD115" s="334"/>
      <c r="AG115" s="86">
        <f t="shared" si="6"/>
        <v>0</v>
      </c>
      <c r="AH115" s="86">
        <f t="shared" si="7"/>
        <v>0</v>
      </c>
      <c r="AI115" s="86">
        <f t="shared" si="8"/>
        <v>0</v>
      </c>
      <c r="AJ115" s="86">
        <f t="shared" si="9"/>
        <v>0</v>
      </c>
      <c r="AL115" s="86">
        <f t="shared" si="10"/>
        <v>0</v>
      </c>
      <c r="AM115" s="86">
        <f t="shared" si="11"/>
        <v>0</v>
      </c>
    </row>
    <row r="116" spans="1:39" ht="15" customHeight="1">
      <c r="A116" s="107"/>
      <c r="B116" s="93"/>
      <c r="C116" s="111" t="s">
        <v>211</v>
      </c>
      <c r="D116" s="338"/>
      <c r="E116" s="339"/>
      <c r="F116" s="339"/>
      <c r="G116" s="340"/>
      <c r="H116" s="332"/>
      <c r="I116" s="333"/>
      <c r="J116" s="333"/>
      <c r="K116" s="333"/>
      <c r="L116" s="333"/>
      <c r="M116" s="334"/>
      <c r="N116" s="341"/>
      <c r="O116" s="284"/>
      <c r="P116" s="284"/>
      <c r="Q116" s="284"/>
      <c r="R116" s="284"/>
      <c r="S116" s="342"/>
      <c r="T116" s="341"/>
      <c r="U116" s="342"/>
      <c r="V116" s="335"/>
      <c r="W116" s="336"/>
      <c r="X116" s="337"/>
      <c r="Y116" s="332"/>
      <c r="Z116" s="333"/>
      <c r="AA116" s="334"/>
      <c r="AB116" s="332"/>
      <c r="AC116" s="333"/>
      <c r="AD116" s="334"/>
      <c r="AG116" s="86">
        <f t="shared" si="6"/>
        <v>0</v>
      </c>
      <c r="AH116" s="86">
        <f t="shared" si="7"/>
        <v>0</v>
      </c>
      <c r="AI116" s="86">
        <f t="shared" si="8"/>
        <v>0</v>
      </c>
      <c r="AJ116" s="86">
        <f t="shared" si="9"/>
        <v>0</v>
      </c>
      <c r="AL116" s="86">
        <f t="shared" si="10"/>
        <v>0</v>
      </c>
      <c r="AM116" s="86">
        <f t="shared" si="11"/>
        <v>0</v>
      </c>
    </row>
    <row r="117" spans="1:39" ht="15" customHeight="1">
      <c r="A117" s="107"/>
      <c r="B117" s="93"/>
      <c r="C117" s="110" t="s">
        <v>212</v>
      </c>
      <c r="D117" s="338"/>
      <c r="E117" s="339"/>
      <c r="F117" s="339"/>
      <c r="G117" s="340"/>
      <c r="H117" s="332"/>
      <c r="I117" s="333"/>
      <c r="J117" s="333"/>
      <c r="K117" s="333"/>
      <c r="L117" s="333"/>
      <c r="M117" s="334"/>
      <c r="N117" s="341"/>
      <c r="O117" s="284"/>
      <c r="P117" s="284"/>
      <c r="Q117" s="284"/>
      <c r="R117" s="284"/>
      <c r="S117" s="342"/>
      <c r="T117" s="341"/>
      <c r="U117" s="342"/>
      <c r="V117" s="335"/>
      <c r="W117" s="336"/>
      <c r="X117" s="337"/>
      <c r="Y117" s="332"/>
      <c r="Z117" s="333"/>
      <c r="AA117" s="334"/>
      <c r="AB117" s="332"/>
      <c r="AC117" s="333"/>
      <c r="AD117" s="334"/>
      <c r="AG117" s="86">
        <f t="shared" si="6"/>
        <v>0</v>
      </c>
      <c r="AH117" s="86">
        <f t="shared" si="7"/>
        <v>0</v>
      </c>
      <c r="AI117" s="86">
        <f t="shared" si="8"/>
        <v>0</v>
      </c>
      <c r="AJ117" s="86">
        <f t="shared" si="9"/>
        <v>0</v>
      </c>
      <c r="AL117" s="86">
        <f t="shared" si="10"/>
        <v>0</v>
      </c>
      <c r="AM117" s="86">
        <f t="shared" si="11"/>
        <v>0</v>
      </c>
    </row>
    <row r="118" spans="1:39" ht="15" customHeight="1">
      <c r="A118" s="107"/>
      <c r="B118" s="93"/>
      <c r="C118" s="110" t="s">
        <v>213</v>
      </c>
      <c r="D118" s="338"/>
      <c r="E118" s="339"/>
      <c r="F118" s="339"/>
      <c r="G118" s="340"/>
      <c r="H118" s="332"/>
      <c r="I118" s="333"/>
      <c r="J118" s="333"/>
      <c r="K118" s="333"/>
      <c r="L118" s="333"/>
      <c r="M118" s="334"/>
      <c r="N118" s="341"/>
      <c r="O118" s="284"/>
      <c r="P118" s="284"/>
      <c r="Q118" s="284"/>
      <c r="R118" s="284"/>
      <c r="S118" s="342"/>
      <c r="T118" s="341"/>
      <c r="U118" s="342"/>
      <c r="V118" s="335"/>
      <c r="W118" s="336"/>
      <c r="X118" s="337"/>
      <c r="Y118" s="332"/>
      <c r="Z118" s="333"/>
      <c r="AA118" s="334"/>
      <c r="AB118" s="332"/>
      <c r="AC118" s="333"/>
      <c r="AD118" s="334"/>
      <c r="AG118" s="86">
        <f t="shared" si="6"/>
        <v>0</v>
      </c>
      <c r="AH118" s="86">
        <f t="shared" si="7"/>
        <v>0</v>
      </c>
      <c r="AI118" s="86">
        <f t="shared" si="8"/>
        <v>0</v>
      </c>
      <c r="AJ118" s="86">
        <f t="shared" si="9"/>
        <v>0</v>
      </c>
      <c r="AL118" s="86">
        <f t="shared" si="10"/>
        <v>0</v>
      </c>
      <c r="AM118" s="86">
        <f t="shared" si="11"/>
        <v>0</v>
      </c>
    </row>
    <row r="119" spans="1:39" ht="15" customHeight="1">
      <c r="A119" s="107"/>
      <c r="B119" s="93"/>
      <c r="C119" s="110" t="s">
        <v>214</v>
      </c>
      <c r="D119" s="338"/>
      <c r="E119" s="339"/>
      <c r="F119" s="339"/>
      <c r="G119" s="340"/>
      <c r="H119" s="332"/>
      <c r="I119" s="333"/>
      <c r="J119" s="333"/>
      <c r="K119" s="333"/>
      <c r="L119" s="333"/>
      <c r="M119" s="334"/>
      <c r="N119" s="341"/>
      <c r="O119" s="284"/>
      <c r="P119" s="284"/>
      <c r="Q119" s="284"/>
      <c r="R119" s="284"/>
      <c r="S119" s="342"/>
      <c r="T119" s="341"/>
      <c r="U119" s="342"/>
      <c r="V119" s="335"/>
      <c r="W119" s="336"/>
      <c r="X119" s="337"/>
      <c r="Y119" s="332"/>
      <c r="Z119" s="333"/>
      <c r="AA119" s="334"/>
      <c r="AB119" s="332"/>
      <c r="AC119" s="333"/>
      <c r="AD119" s="334"/>
      <c r="AG119" s="86">
        <f t="shared" si="6"/>
        <v>0</v>
      </c>
      <c r="AH119" s="86">
        <f t="shared" si="7"/>
        <v>0</v>
      </c>
      <c r="AI119" s="86">
        <f t="shared" si="8"/>
        <v>0</v>
      </c>
      <c r="AJ119" s="86">
        <f t="shared" si="9"/>
        <v>0</v>
      </c>
      <c r="AL119" s="86">
        <f t="shared" si="10"/>
        <v>0</v>
      </c>
      <c r="AM119" s="86">
        <f t="shared" si="11"/>
        <v>0</v>
      </c>
    </row>
    <row r="120" spans="1:39" ht="15" customHeight="1">
      <c r="A120" s="107"/>
      <c r="B120" s="93"/>
      <c r="C120" s="110" t="s">
        <v>215</v>
      </c>
      <c r="D120" s="338"/>
      <c r="E120" s="339"/>
      <c r="F120" s="339"/>
      <c r="G120" s="340"/>
      <c r="H120" s="332"/>
      <c r="I120" s="333"/>
      <c r="J120" s="333"/>
      <c r="K120" s="333"/>
      <c r="L120" s="333"/>
      <c r="M120" s="334"/>
      <c r="N120" s="341"/>
      <c r="O120" s="284"/>
      <c r="P120" s="284"/>
      <c r="Q120" s="284"/>
      <c r="R120" s="284"/>
      <c r="S120" s="342"/>
      <c r="T120" s="341"/>
      <c r="U120" s="342"/>
      <c r="V120" s="335"/>
      <c r="W120" s="336"/>
      <c r="X120" s="337"/>
      <c r="Y120" s="332"/>
      <c r="Z120" s="333"/>
      <c r="AA120" s="334"/>
      <c r="AB120" s="332"/>
      <c r="AC120" s="333"/>
      <c r="AD120" s="334"/>
      <c r="AG120" s="86">
        <f t="shared" si="6"/>
        <v>0</v>
      </c>
      <c r="AH120" s="86">
        <f t="shared" si="7"/>
        <v>0</v>
      </c>
      <c r="AI120" s="86">
        <f t="shared" si="8"/>
        <v>0</v>
      </c>
      <c r="AJ120" s="86">
        <f t="shared" si="9"/>
        <v>0</v>
      </c>
      <c r="AL120" s="86">
        <f t="shared" si="10"/>
        <v>0</v>
      </c>
      <c r="AM120" s="86">
        <f t="shared" si="11"/>
        <v>0</v>
      </c>
    </row>
    <row r="121" spans="1:39" ht="15" customHeight="1">
      <c r="A121" s="107"/>
      <c r="B121" s="93"/>
      <c r="C121" s="110" t="s">
        <v>216</v>
      </c>
      <c r="D121" s="338"/>
      <c r="E121" s="339"/>
      <c r="F121" s="339"/>
      <c r="G121" s="340"/>
      <c r="H121" s="332"/>
      <c r="I121" s="333"/>
      <c r="J121" s="333"/>
      <c r="K121" s="333"/>
      <c r="L121" s="333"/>
      <c r="M121" s="334"/>
      <c r="N121" s="341"/>
      <c r="O121" s="284"/>
      <c r="P121" s="284"/>
      <c r="Q121" s="284"/>
      <c r="R121" s="284"/>
      <c r="S121" s="342"/>
      <c r="T121" s="341"/>
      <c r="U121" s="342"/>
      <c r="V121" s="335"/>
      <c r="W121" s="336"/>
      <c r="X121" s="337"/>
      <c r="Y121" s="332"/>
      <c r="Z121" s="333"/>
      <c r="AA121" s="334"/>
      <c r="AB121" s="332"/>
      <c r="AC121" s="333"/>
      <c r="AD121" s="334"/>
      <c r="AG121" s="86">
        <f t="shared" si="6"/>
        <v>0</v>
      </c>
      <c r="AH121" s="86">
        <f t="shared" si="7"/>
        <v>0</v>
      </c>
      <c r="AI121" s="86">
        <f t="shared" si="8"/>
        <v>0</v>
      </c>
      <c r="AJ121" s="86">
        <f t="shared" si="9"/>
        <v>0</v>
      </c>
      <c r="AL121" s="86">
        <f t="shared" si="10"/>
        <v>0</v>
      </c>
      <c r="AM121" s="86">
        <f t="shared" si="11"/>
        <v>0</v>
      </c>
    </row>
    <row r="122" spans="1:39" ht="15" customHeight="1">
      <c r="A122" s="107"/>
      <c r="B122" s="93"/>
      <c r="C122" s="110" t="s">
        <v>217</v>
      </c>
      <c r="D122" s="338"/>
      <c r="E122" s="339"/>
      <c r="F122" s="339"/>
      <c r="G122" s="340"/>
      <c r="H122" s="332"/>
      <c r="I122" s="333"/>
      <c r="J122" s="333"/>
      <c r="K122" s="333"/>
      <c r="L122" s="333"/>
      <c r="M122" s="334"/>
      <c r="N122" s="341"/>
      <c r="O122" s="284"/>
      <c r="P122" s="284"/>
      <c r="Q122" s="284"/>
      <c r="R122" s="284"/>
      <c r="S122" s="342"/>
      <c r="T122" s="341"/>
      <c r="U122" s="342"/>
      <c r="V122" s="335"/>
      <c r="W122" s="336"/>
      <c r="X122" s="337"/>
      <c r="Y122" s="332"/>
      <c r="Z122" s="333"/>
      <c r="AA122" s="334"/>
      <c r="AB122" s="332"/>
      <c r="AC122" s="333"/>
      <c r="AD122" s="334"/>
      <c r="AG122" s="86">
        <f t="shared" si="6"/>
        <v>0</v>
      </c>
      <c r="AH122" s="86">
        <f t="shared" si="7"/>
        <v>0</v>
      </c>
      <c r="AI122" s="86">
        <f t="shared" si="8"/>
        <v>0</v>
      </c>
      <c r="AJ122" s="86">
        <f t="shared" si="9"/>
        <v>0</v>
      </c>
      <c r="AL122" s="86">
        <f t="shared" si="10"/>
        <v>0</v>
      </c>
      <c r="AM122" s="86">
        <f t="shared" si="11"/>
        <v>0</v>
      </c>
    </row>
    <row r="123" spans="1:39" ht="15" customHeight="1">
      <c r="A123" s="107"/>
      <c r="B123" s="93"/>
      <c r="C123" s="110" t="s">
        <v>218</v>
      </c>
      <c r="D123" s="338"/>
      <c r="E123" s="339"/>
      <c r="F123" s="339"/>
      <c r="G123" s="340"/>
      <c r="H123" s="332"/>
      <c r="I123" s="333"/>
      <c r="J123" s="333"/>
      <c r="K123" s="333"/>
      <c r="L123" s="333"/>
      <c r="M123" s="334"/>
      <c r="N123" s="341"/>
      <c r="O123" s="284"/>
      <c r="P123" s="284"/>
      <c r="Q123" s="284"/>
      <c r="R123" s="284"/>
      <c r="S123" s="342"/>
      <c r="T123" s="341"/>
      <c r="U123" s="342"/>
      <c r="V123" s="335"/>
      <c r="W123" s="336"/>
      <c r="X123" s="337"/>
      <c r="Y123" s="332"/>
      <c r="Z123" s="333"/>
      <c r="AA123" s="334"/>
      <c r="AB123" s="332"/>
      <c r="AC123" s="333"/>
      <c r="AD123" s="334"/>
      <c r="AG123" s="86">
        <f t="shared" si="6"/>
        <v>0</v>
      </c>
      <c r="AH123" s="86">
        <f t="shared" si="7"/>
        <v>0</v>
      </c>
      <c r="AI123" s="86">
        <f t="shared" si="8"/>
        <v>0</v>
      </c>
      <c r="AJ123" s="86">
        <f t="shared" si="9"/>
        <v>0</v>
      </c>
      <c r="AL123" s="86">
        <f t="shared" si="10"/>
        <v>0</v>
      </c>
      <c r="AM123" s="86">
        <f t="shared" si="11"/>
        <v>0</v>
      </c>
    </row>
    <row r="124" spans="1:39" ht="15" customHeight="1">
      <c r="A124" s="107"/>
      <c r="B124" s="93"/>
      <c r="C124" s="110" t="s">
        <v>219</v>
      </c>
      <c r="D124" s="338"/>
      <c r="E124" s="339"/>
      <c r="F124" s="339"/>
      <c r="G124" s="340"/>
      <c r="H124" s="332"/>
      <c r="I124" s="333"/>
      <c r="J124" s="333"/>
      <c r="K124" s="333"/>
      <c r="L124" s="333"/>
      <c r="M124" s="334"/>
      <c r="N124" s="341"/>
      <c r="O124" s="284"/>
      <c r="P124" s="284"/>
      <c r="Q124" s="284"/>
      <c r="R124" s="284"/>
      <c r="S124" s="342"/>
      <c r="T124" s="341"/>
      <c r="U124" s="342"/>
      <c r="V124" s="335"/>
      <c r="W124" s="336"/>
      <c r="X124" s="337"/>
      <c r="Y124" s="332"/>
      <c r="Z124" s="333"/>
      <c r="AA124" s="334"/>
      <c r="AB124" s="332"/>
      <c r="AC124" s="333"/>
      <c r="AD124" s="334"/>
      <c r="AG124" s="86">
        <f t="shared" si="6"/>
        <v>0</v>
      </c>
      <c r="AH124" s="86">
        <f t="shared" si="7"/>
        <v>0</v>
      </c>
      <c r="AI124" s="86">
        <f t="shared" si="8"/>
        <v>0</v>
      </c>
      <c r="AJ124" s="86">
        <f t="shared" si="9"/>
        <v>0</v>
      </c>
      <c r="AL124" s="86">
        <f t="shared" si="10"/>
        <v>0</v>
      </c>
      <c r="AM124" s="86">
        <f t="shared" si="11"/>
        <v>0</v>
      </c>
    </row>
    <row r="125" spans="1:39" ht="15" customHeight="1">
      <c r="A125" s="107"/>
      <c r="B125" s="93"/>
      <c r="C125" s="110" t="s">
        <v>220</v>
      </c>
      <c r="D125" s="338"/>
      <c r="E125" s="339"/>
      <c r="F125" s="339"/>
      <c r="G125" s="340"/>
      <c r="H125" s="332"/>
      <c r="I125" s="333"/>
      <c r="J125" s="333"/>
      <c r="K125" s="333"/>
      <c r="L125" s="333"/>
      <c r="M125" s="334"/>
      <c r="N125" s="341"/>
      <c r="O125" s="284"/>
      <c r="P125" s="284"/>
      <c r="Q125" s="284"/>
      <c r="R125" s="284"/>
      <c r="S125" s="342"/>
      <c r="T125" s="341"/>
      <c r="U125" s="342"/>
      <c r="V125" s="335"/>
      <c r="W125" s="336"/>
      <c r="X125" s="337"/>
      <c r="Y125" s="332"/>
      <c r="Z125" s="333"/>
      <c r="AA125" s="334"/>
      <c r="AB125" s="332"/>
      <c r="AC125" s="333"/>
      <c r="AD125" s="334"/>
      <c r="AG125" s="86">
        <f t="shared" si="6"/>
        <v>0</v>
      </c>
      <c r="AH125" s="86">
        <f t="shared" si="7"/>
        <v>0</v>
      </c>
      <c r="AI125" s="86">
        <f t="shared" si="8"/>
        <v>0</v>
      </c>
      <c r="AJ125" s="86">
        <f t="shared" si="9"/>
        <v>0</v>
      </c>
      <c r="AL125" s="86">
        <f t="shared" si="10"/>
        <v>0</v>
      </c>
      <c r="AM125" s="86">
        <f t="shared" si="11"/>
        <v>0</v>
      </c>
    </row>
    <row r="126" spans="1:39" ht="15" customHeight="1">
      <c r="A126" s="107"/>
      <c r="B126" s="93"/>
      <c r="C126" s="110" t="s">
        <v>221</v>
      </c>
      <c r="D126" s="338"/>
      <c r="E126" s="339"/>
      <c r="F126" s="339"/>
      <c r="G126" s="340"/>
      <c r="H126" s="332"/>
      <c r="I126" s="333"/>
      <c r="J126" s="333"/>
      <c r="K126" s="333"/>
      <c r="L126" s="333"/>
      <c r="M126" s="334"/>
      <c r="N126" s="341"/>
      <c r="O126" s="284"/>
      <c r="P126" s="284"/>
      <c r="Q126" s="284"/>
      <c r="R126" s="284"/>
      <c r="S126" s="342"/>
      <c r="T126" s="341"/>
      <c r="U126" s="342"/>
      <c r="V126" s="335"/>
      <c r="W126" s="336"/>
      <c r="X126" s="337"/>
      <c r="Y126" s="332"/>
      <c r="Z126" s="333"/>
      <c r="AA126" s="334"/>
      <c r="AB126" s="332"/>
      <c r="AC126" s="333"/>
      <c r="AD126" s="334"/>
      <c r="AG126" s="86">
        <f t="shared" si="6"/>
        <v>0</v>
      </c>
      <c r="AH126" s="86">
        <f t="shared" si="7"/>
        <v>0</v>
      </c>
      <c r="AI126" s="86">
        <f t="shared" si="8"/>
        <v>0</v>
      </c>
      <c r="AJ126" s="86">
        <f t="shared" si="9"/>
        <v>0</v>
      </c>
      <c r="AL126" s="86">
        <f t="shared" si="10"/>
        <v>0</v>
      </c>
      <c r="AM126" s="86">
        <f t="shared" si="11"/>
        <v>0</v>
      </c>
    </row>
    <row r="127" spans="1:39" ht="15" customHeight="1">
      <c r="A127" s="107"/>
      <c r="B127" s="93"/>
      <c r="C127" s="110" t="s">
        <v>222</v>
      </c>
      <c r="D127" s="338"/>
      <c r="E127" s="339"/>
      <c r="F127" s="339"/>
      <c r="G127" s="340"/>
      <c r="H127" s="332"/>
      <c r="I127" s="333"/>
      <c r="J127" s="333"/>
      <c r="K127" s="333"/>
      <c r="L127" s="333"/>
      <c r="M127" s="334"/>
      <c r="N127" s="341"/>
      <c r="O127" s="284"/>
      <c r="P127" s="284"/>
      <c r="Q127" s="284"/>
      <c r="R127" s="284"/>
      <c r="S127" s="342"/>
      <c r="T127" s="341"/>
      <c r="U127" s="342"/>
      <c r="V127" s="335"/>
      <c r="W127" s="336"/>
      <c r="X127" s="337"/>
      <c r="Y127" s="332"/>
      <c r="Z127" s="333"/>
      <c r="AA127" s="334"/>
      <c r="AB127" s="332"/>
      <c r="AC127" s="333"/>
      <c r="AD127" s="334"/>
      <c r="AG127" s="86">
        <f t="shared" si="6"/>
        <v>0</v>
      </c>
      <c r="AH127" s="86">
        <f t="shared" si="7"/>
        <v>0</v>
      </c>
      <c r="AI127" s="86">
        <f t="shared" si="8"/>
        <v>0</v>
      </c>
      <c r="AJ127" s="86">
        <f t="shared" si="9"/>
        <v>0</v>
      </c>
      <c r="AL127" s="86">
        <f t="shared" si="10"/>
        <v>0</v>
      </c>
      <c r="AM127" s="86">
        <f t="shared" si="11"/>
        <v>0</v>
      </c>
    </row>
    <row r="128" spans="1:39" ht="15" customHeight="1">
      <c r="A128" s="107"/>
      <c r="B128" s="93"/>
      <c r="C128" s="110" t="s">
        <v>223</v>
      </c>
      <c r="D128" s="338"/>
      <c r="E128" s="339"/>
      <c r="F128" s="339"/>
      <c r="G128" s="340"/>
      <c r="H128" s="332"/>
      <c r="I128" s="333"/>
      <c r="J128" s="333"/>
      <c r="K128" s="333"/>
      <c r="L128" s="333"/>
      <c r="M128" s="334"/>
      <c r="N128" s="341"/>
      <c r="O128" s="284"/>
      <c r="P128" s="284"/>
      <c r="Q128" s="284"/>
      <c r="R128" s="284"/>
      <c r="S128" s="342"/>
      <c r="T128" s="341"/>
      <c r="U128" s="342"/>
      <c r="V128" s="335"/>
      <c r="W128" s="336"/>
      <c r="X128" s="337"/>
      <c r="Y128" s="332"/>
      <c r="Z128" s="333"/>
      <c r="AA128" s="334"/>
      <c r="AB128" s="332"/>
      <c r="AC128" s="333"/>
      <c r="AD128" s="334"/>
      <c r="AG128" s="86">
        <f t="shared" si="6"/>
        <v>0</v>
      </c>
      <c r="AH128" s="86">
        <f t="shared" si="7"/>
        <v>0</v>
      </c>
      <c r="AI128" s="86">
        <f t="shared" si="8"/>
        <v>0</v>
      </c>
      <c r="AJ128" s="86">
        <f t="shared" si="9"/>
        <v>0</v>
      </c>
      <c r="AL128" s="86">
        <f t="shared" si="10"/>
        <v>0</v>
      </c>
      <c r="AM128" s="86">
        <f t="shared" si="11"/>
        <v>0</v>
      </c>
    </row>
    <row r="129" spans="1:39" ht="15" customHeight="1">
      <c r="A129" s="107"/>
      <c r="B129" s="93"/>
      <c r="C129" s="110" t="s">
        <v>224</v>
      </c>
      <c r="D129" s="338"/>
      <c r="E129" s="339"/>
      <c r="F129" s="339"/>
      <c r="G129" s="340"/>
      <c r="H129" s="332"/>
      <c r="I129" s="333"/>
      <c r="J129" s="333"/>
      <c r="K129" s="333"/>
      <c r="L129" s="333"/>
      <c r="M129" s="334"/>
      <c r="N129" s="341"/>
      <c r="O129" s="284"/>
      <c r="P129" s="284"/>
      <c r="Q129" s="284"/>
      <c r="R129" s="284"/>
      <c r="S129" s="342"/>
      <c r="T129" s="341"/>
      <c r="U129" s="342"/>
      <c r="V129" s="335"/>
      <c r="W129" s="336"/>
      <c r="X129" s="337"/>
      <c r="Y129" s="332"/>
      <c r="Z129" s="333"/>
      <c r="AA129" s="334"/>
      <c r="AB129" s="332"/>
      <c r="AC129" s="333"/>
      <c r="AD129" s="334"/>
      <c r="AG129" s="86">
        <f t="shared" si="6"/>
        <v>0</v>
      </c>
      <c r="AH129" s="86">
        <f t="shared" si="7"/>
        <v>0</v>
      </c>
      <c r="AI129" s="86">
        <f t="shared" si="8"/>
        <v>0</v>
      </c>
      <c r="AJ129" s="86">
        <f t="shared" si="9"/>
        <v>0</v>
      </c>
      <c r="AL129" s="86">
        <f t="shared" si="10"/>
        <v>0</v>
      </c>
      <c r="AM129" s="86">
        <f t="shared" si="11"/>
        <v>0</v>
      </c>
    </row>
    <row r="130" spans="1:39" ht="15" customHeight="1">
      <c r="A130" s="107"/>
      <c r="B130" s="93"/>
      <c r="C130" s="110" t="s">
        <v>225</v>
      </c>
      <c r="D130" s="338"/>
      <c r="E130" s="339"/>
      <c r="F130" s="339"/>
      <c r="G130" s="340"/>
      <c r="H130" s="332"/>
      <c r="I130" s="333"/>
      <c r="J130" s="333"/>
      <c r="K130" s="333"/>
      <c r="L130" s="333"/>
      <c r="M130" s="334"/>
      <c r="N130" s="341"/>
      <c r="O130" s="284"/>
      <c r="P130" s="284"/>
      <c r="Q130" s="284"/>
      <c r="R130" s="284"/>
      <c r="S130" s="342"/>
      <c r="T130" s="341"/>
      <c r="U130" s="342"/>
      <c r="V130" s="335"/>
      <c r="W130" s="336"/>
      <c r="X130" s="337"/>
      <c r="Y130" s="332"/>
      <c r="Z130" s="333"/>
      <c r="AA130" s="334"/>
      <c r="AB130" s="332"/>
      <c r="AC130" s="333"/>
      <c r="AD130" s="334"/>
      <c r="AG130" s="86">
        <f t="shared" si="6"/>
        <v>0</v>
      </c>
      <c r="AH130" s="86">
        <f t="shared" si="7"/>
        <v>0</v>
      </c>
      <c r="AI130" s="86">
        <f t="shared" si="8"/>
        <v>0</v>
      </c>
      <c r="AJ130" s="86">
        <f t="shared" si="9"/>
        <v>0</v>
      </c>
      <c r="AL130" s="86">
        <f t="shared" si="10"/>
        <v>0</v>
      </c>
      <c r="AM130" s="86">
        <f t="shared" si="11"/>
        <v>0</v>
      </c>
    </row>
    <row r="131" spans="1:39" ht="15" customHeight="1">
      <c r="A131" s="107"/>
      <c r="B131" s="93"/>
      <c r="C131" s="110" t="s">
        <v>226</v>
      </c>
      <c r="D131" s="338"/>
      <c r="E131" s="339"/>
      <c r="F131" s="339"/>
      <c r="G131" s="340"/>
      <c r="H131" s="332"/>
      <c r="I131" s="333"/>
      <c r="J131" s="333"/>
      <c r="K131" s="333"/>
      <c r="L131" s="333"/>
      <c r="M131" s="334"/>
      <c r="N131" s="341"/>
      <c r="O131" s="284"/>
      <c r="P131" s="284"/>
      <c r="Q131" s="284"/>
      <c r="R131" s="284"/>
      <c r="S131" s="342"/>
      <c r="T131" s="341"/>
      <c r="U131" s="342"/>
      <c r="V131" s="335"/>
      <c r="W131" s="336"/>
      <c r="X131" s="337"/>
      <c r="Y131" s="332"/>
      <c r="Z131" s="333"/>
      <c r="AA131" s="334"/>
      <c r="AB131" s="332"/>
      <c r="AC131" s="333"/>
      <c r="AD131" s="334"/>
      <c r="AG131" s="86">
        <f t="shared" si="6"/>
        <v>0</v>
      </c>
      <c r="AH131" s="86">
        <f t="shared" si="7"/>
        <v>0</v>
      </c>
      <c r="AI131" s="86">
        <f t="shared" si="8"/>
        <v>0</v>
      </c>
      <c r="AJ131" s="86">
        <f t="shared" si="9"/>
        <v>0</v>
      </c>
      <c r="AL131" s="86">
        <f t="shared" si="10"/>
        <v>0</v>
      </c>
      <c r="AM131" s="86">
        <f t="shared" si="11"/>
        <v>0</v>
      </c>
    </row>
    <row r="132" spans="1:39" ht="15" customHeight="1">
      <c r="A132" s="107"/>
      <c r="B132" s="93"/>
      <c r="C132" s="110" t="s">
        <v>227</v>
      </c>
      <c r="D132" s="338"/>
      <c r="E132" s="339"/>
      <c r="F132" s="339"/>
      <c r="G132" s="340"/>
      <c r="H132" s="332"/>
      <c r="I132" s="333"/>
      <c r="J132" s="333"/>
      <c r="K132" s="333"/>
      <c r="L132" s="333"/>
      <c r="M132" s="334"/>
      <c r="N132" s="341"/>
      <c r="O132" s="284"/>
      <c r="P132" s="284"/>
      <c r="Q132" s="284"/>
      <c r="R132" s="284"/>
      <c r="S132" s="342"/>
      <c r="T132" s="341"/>
      <c r="U132" s="342"/>
      <c r="V132" s="335"/>
      <c r="W132" s="336"/>
      <c r="X132" s="337"/>
      <c r="Y132" s="332"/>
      <c r="Z132" s="333"/>
      <c r="AA132" s="334"/>
      <c r="AB132" s="332"/>
      <c r="AC132" s="333"/>
      <c r="AD132" s="334"/>
      <c r="AG132" s="86">
        <f t="shared" si="6"/>
        <v>0</v>
      </c>
      <c r="AH132" s="86">
        <f t="shared" si="7"/>
        <v>0</v>
      </c>
      <c r="AI132" s="86">
        <f t="shared" si="8"/>
        <v>0</v>
      </c>
      <c r="AJ132" s="86">
        <f t="shared" si="9"/>
        <v>0</v>
      </c>
      <c r="AL132" s="86">
        <f t="shared" si="10"/>
        <v>0</v>
      </c>
      <c r="AM132" s="86">
        <f t="shared" si="11"/>
        <v>0</v>
      </c>
    </row>
    <row r="133" spans="1:39" ht="15" customHeight="1">
      <c r="A133" s="107"/>
      <c r="B133" s="93"/>
      <c r="C133" s="110" t="s">
        <v>228</v>
      </c>
      <c r="D133" s="338"/>
      <c r="E133" s="339"/>
      <c r="F133" s="339"/>
      <c r="G133" s="340"/>
      <c r="H133" s="332"/>
      <c r="I133" s="333"/>
      <c r="J133" s="333"/>
      <c r="K133" s="333"/>
      <c r="L133" s="333"/>
      <c r="M133" s="334"/>
      <c r="N133" s="341"/>
      <c r="O133" s="284"/>
      <c r="P133" s="284"/>
      <c r="Q133" s="284"/>
      <c r="R133" s="284"/>
      <c r="S133" s="342"/>
      <c r="T133" s="341"/>
      <c r="U133" s="342"/>
      <c r="V133" s="335"/>
      <c r="W133" s="336"/>
      <c r="X133" s="337"/>
      <c r="Y133" s="332"/>
      <c r="Z133" s="333"/>
      <c r="AA133" s="334"/>
      <c r="AB133" s="332"/>
      <c r="AC133" s="333"/>
      <c r="AD133" s="334"/>
      <c r="AG133" s="86">
        <f t="shared" si="6"/>
        <v>0</v>
      </c>
      <c r="AH133" s="86">
        <f t="shared" si="7"/>
        <v>0</v>
      </c>
      <c r="AI133" s="86">
        <f t="shared" si="8"/>
        <v>0</v>
      </c>
      <c r="AJ133" s="86">
        <f t="shared" si="9"/>
        <v>0</v>
      </c>
      <c r="AL133" s="86">
        <f t="shared" si="10"/>
        <v>0</v>
      </c>
      <c r="AM133" s="86">
        <f t="shared" si="11"/>
        <v>0</v>
      </c>
    </row>
    <row r="134" spans="1:39" ht="15" customHeight="1">
      <c r="A134" s="107"/>
      <c r="B134" s="93"/>
      <c r="C134" s="110" t="s">
        <v>229</v>
      </c>
      <c r="D134" s="338"/>
      <c r="E134" s="339"/>
      <c r="F134" s="339"/>
      <c r="G134" s="340"/>
      <c r="H134" s="332"/>
      <c r="I134" s="333"/>
      <c r="J134" s="333"/>
      <c r="K134" s="333"/>
      <c r="L134" s="333"/>
      <c r="M134" s="334"/>
      <c r="N134" s="341"/>
      <c r="O134" s="284"/>
      <c r="P134" s="284"/>
      <c r="Q134" s="284"/>
      <c r="R134" s="284"/>
      <c r="S134" s="342"/>
      <c r="T134" s="341"/>
      <c r="U134" s="342"/>
      <c r="V134" s="335"/>
      <c r="W134" s="336"/>
      <c r="X134" s="337"/>
      <c r="Y134" s="332"/>
      <c r="Z134" s="333"/>
      <c r="AA134" s="334"/>
      <c r="AB134" s="332"/>
      <c r="AC134" s="333"/>
      <c r="AD134" s="334"/>
      <c r="AG134" s="86">
        <f t="shared" si="6"/>
        <v>0</v>
      </c>
      <c r="AH134" s="86">
        <f t="shared" si="7"/>
        <v>0</v>
      </c>
      <c r="AI134" s="86">
        <f t="shared" si="8"/>
        <v>0</v>
      </c>
      <c r="AJ134" s="86">
        <f t="shared" si="9"/>
        <v>0</v>
      </c>
      <c r="AL134" s="86">
        <f t="shared" si="10"/>
        <v>0</v>
      </c>
      <c r="AM134" s="86">
        <f t="shared" si="11"/>
        <v>0</v>
      </c>
    </row>
    <row r="135" spans="1:39" ht="15" customHeight="1">
      <c r="A135" s="107"/>
      <c r="B135" s="93"/>
      <c r="C135" s="110" t="s">
        <v>230</v>
      </c>
      <c r="D135" s="338"/>
      <c r="E135" s="339"/>
      <c r="F135" s="339"/>
      <c r="G135" s="340"/>
      <c r="H135" s="332"/>
      <c r="I135" s="333"/>
      <c r="J135" s="333"/>
      <c r="K135" s="333"/>
      <c r="L135" s="333"/>
      <c r="M135" s="334"/>
      <c r="N135" s="341"/>
      <c r="O135" s="284"/>
      <c r="P135" s="284"/>
      <c r="Q135" s="284"/>
      <c r="R135" s="284"/>
      <c r="S135" s="342"/>
      <c r="T135" s="341"/>
      <c r="U135" s="342"/>
      <c r="V135" s="335"/>
      <c r="W135" s="336"/>
      <c r="X135" s="337"/>
      <c r="Y135" s="332"/>
      <c r="Z135" s="333"/>
      <c r="AA135" s="334"/>
      <c r="AB135" s="332"/>
      <c r="AC135" s="333"/>
      <c r="AD135" s="334"/>
      <c r="AG135" s="86">
        <f t="shared" si="6"/>
        <v>0</v>
      </c>
      <c r="AH135" s="86">
        <f t="shared" si="7"/>
        <v>0</v>
      </c>
      <c r="AI135" s="86">
        <f t="shared" si="8"/>
        <v>0</v>
      </c>
      <c r="AJ135" s="86">
        <f t="shared" si="9"/>
        <v>0</v>
      </c>
      <c r="AL135" s="86">
        <f t="shared" si="10"/>
        <v>0</v>
      </c>
      <c r="AM135" s="86">
        <f t="shared" si="11"/>
        <v>0</v>
      </c>
    </row>
    <row r="136" spans="1:39" ht="15" customHeight="1">
      <c r="A136" s="107"/>
      <c r="B136" s="93"/>
      <c r="C136" s="110" t="s">
        <v>231</v>
      </c>
      <c r="D136" s="338"/>
      <c r="E136" s="339"/>
      <c r="F136" s="339"/>
      <c r="G136" s="340"/>
      <c r="H136" s="332"/>
      <c r="I136" s="333"/>
      <c r="J136" s="333"/>
      <c r="K136" s="333"/>
      <c r="L136" s="333"/>
      <c r="M136" s="334"/>
      <c r="N136" s="341"/>
      <c r="O136" s="284"/>
      <c r="P136" s="284"/>
      <c r="Q136" s="284"/>
      <c r="R136" s="284"/>
      <c r="S136" s="342"/>
      <c r="T136" s="341"/>
      <c r="U136" s="342"/>
      <c r="V136" s="335"/>
      <c r="W136" s="336"/>
      <c r="X136" s="337"/>
      <c r="Y136" s="332"/>
      <c r="Z136" s="333"/>
      <c r="AA136" s="334"/>
      <c r="AB136" s="332"/>
      <c r="AC136" s="333"/>
      <c r="AD136" s="334"/>
      <c r="AG136" s="86">
        <f t="shared" si="6"/>
        <v>0</v>
      </c>
      <c r="AH136" s="86">
        <f t="shared" si="7"/>
        <v>0</v>
      </c>
      <c r="AI136" s="86">
        <f t="shared" si="8"/>
        <v>0</v>
      </c>
      <c r="AJ136" s="86">
        <f t="shared" si="9"/>
        <v>0</v>
      </c>
      <c r="AL136" s="86">
        <f t="shared" si="10"/>
        <v>0</v>
      </c>
      <c r="AM136" s="86">
        <f t="shared" si="11"/>
        <v>0</v>
      </c>
    </row>
    <row r="137" spans="1:39" ht="15" customHeight="1">
      <c r="A137" s="107"/>
      <c r="B137" s="93"/>
      <c r="C137" s="112" t="s">
        <v>232</v>
      </c>
      <c r="D137" s="338"/>
      <c r="E137" s="339"/>
      <c r="F137" s="339"/>
      <c r="G137" s="340"/>
      <c r="H137" s="332"/>
      <c r="I137" s="333"/>
      <c r="J137" s="333"/>
      <c r="K137" s="333"/>
      <c r="L137" s="333"/>
      <c r="M137" s="334"/>
      <c r="N137" s="341"/>
      <c r="O137" s="284"/>
      <c r="P137" s="284"/>
      <c r="Q137" s="284"/>
      <c r="R137" s="284"/>
      <c r="S137" s="342"/>
      <c r="T137" s="341"/>
      <c r="U137" s="342"/>
      <c r="V137" s="335"/>
      <c r="W137" s="336"/>
      <c r="X137" s="337"/>
      <c r="Y137" s="332"/>
      <c r="Z137" s="333"/>
      <c r="AA137" s="334"/>
      <c r="AB137" s="332"/>
      <c r="AC137" s="333"/>
      <c r="AD137" s="334"/>
      <c r="AG137" s="86">
        <f t="shared" si="6"/>
        <v>0</v>
      </c>
      <c r="AH137" s="86">
        <f t="shared" si="7"/>
        <v>0</v>
      </c>
      <c r="AI137" s="86">
        <f t="shared" si="8"/>
        <v>0</v>
      </c>
      <c r="AJ137" s="86">
        <f t="shared" si="9"/>
        <v>0</v>
      </c>
      <c r="AL137" s="86">
        <f t="shared" si="10"/>
        <v>0</v>
      </c>
      <c r="AM137" s="86">
        <f t="shared" si="11"/>
        <v>0</v>
      </c>
    </row>
    <row r="138" spans="1:39" ht="15" customHeight="1">
      <c r="A138" s="107"/>
      <c r="B138" s="93"/>
      <c r="C138" s="112" t="s">
        <v>233</v>
      </c>
      <c r="D138" s="338"/>
      <c r="E138" s="339"/>
      <c r="F138" s="339"/>
      <c r="G138" s="340"/>
      <c r="H138" s="332"/>
      <c r="I138" s="333"/>
      <c r="J138" s="333"/>
      <c r="K138" s="333"/>
      <c r="L138" s="333"/>
      <c r="M138" s="334"/>
      <c r="N138" s="341"/>
      <c r="O138" s="284"/>
      <c r="P138" s="284"/>
      <c r="Q138" s="284"/>
      <c r="R138" s="284"/>
      <c r="S138" s="342"/>
      <c r="T138" s="341"/>
      <c r="U138" s="342"/>
      <c r="V138" s="335"/>
      <c r="W138" s="336"/>
      <c r="X138" s="337"/>
      <c r="Y138" s="332"/>
      <c r="Z138" s="333"/>
      <c r="AA138" s="334"/>
      <c r="AB138" s="332"/>
      <c r="AC138" s="333"/>
      <c r="AD138" s="334"/>
      <c r="AG138" s="86">
        <f t="shared" si="6"/>
        <v>0</v>
      </c>
      <c r="AH138" s="86">
        <f t="shared" si="7"/>
        <v>0</v>
      </c>
      <c r="AI138" s="86">
        <f t="shared" si="8"/>
        <v>0</v>
      </c>
      <c r="AJ138" s="86">
        <f t="shared" si="9"/>
        <v>0</v>
      </c>
      <c r="AL138" s="86">
        <f t="shared" si="10"/>
        <v>0</v>
      </c>
      <c r="AM138" s="86">
        <f t="shared" si="11"/>
        <v>0</v>
      </c>
    </row>
    <row r="139" spans="1:39" ht="15" customHeight="1">
      <c r="A139" s="107"/>
      <c r="B139" s="93"/>
      <c r="C139" s="112" t="s">
        <v>234</v>
      </c>
      <c r="D139" s="338"/>
      <c r="E139" s="339"/>
      <c r="F139" s="339"/>
      <c r="G139" s="340"/>
      <c r="H139" s="332"/>
      <c r="I139" s="333"/>
      <c r="J139" s="333"/>
      <c r="K139" s="333"/>
      <c r="L139" s="333"/>
      <c r="M139" s="334"/>
      <c r="N139" s="341"/>
      <c r="O139" s="284"/>
      <c r="P139" s="284"/>
      <c r="Q139" s="284"/>
      <c r="R139" s="284"/>
      <c r="S139" s="342"/>
      <c r="T139" s="341"/>
      <c r="U139" s="342"/>
      <c r="V139" s="335"/>
      <c r="W139" s="336"/>
      <c r="X139" s="337"/>
      <c r="Y139" s="332"/>
      <c r="Z139" s="333"/>
      <c r="AA139" s="334"/>
      <c r="AB139" s="332"/>
      <c r="AC139" s="333"/>
      <c r="AD139" s="334"/>
      <c r="AG139" s="86">
        <f t="shared" si="6"/>
        <v>0</v>
      </c>
      <c r="AH139" s="86">
        <f t="shared" si="7"/>
        <v>0</v>
      </c>
      <c r="AI139" s="86">
        <f t="shared" si="8"/>
        <v>0</v>
      </c>
      <c r="AJ139" s="86">
        <f t="shared" si="9"/>
        <v>0</v>
      </c>
      <c r="AL139" s="86">
        <f t="shared" si="10"/>
        <v>0</v>
      </c>
      <c r="AM139" s="86">
        <f t="shared" si="11"/>
        <v>0</v>
      </c>
    </row>
    <row r="140" spans="1:39" ht="15" customHeight="1">
      <c r="A140" s="107"/>
      <c r="B140" s="93"/>
      <c r="C140" s="112" t="s">
        <v>235</v>
      </c>
      <c r="D140" s="338"/>
      <c r="E140" s="339"/>
      <c r="F140" s="339"/>
      <c r="G140" s="340"/>
      <c r="H140" s="332"/>
      <c r="I140" s="333"/>
      <c r="J140" s="333"/>
      <c r="K140" s="333"/>
      <c r="L140" s="333"/>
      <c r="M140" s="334"/>
      <c r="N140" s="341"/>
      <c r="O140" s="284"/>
      <c r="P140" s="284"/>
      <c r="Q140" s="284"/>
      <c r="R140" s="284"/>
      <c r="S140" s="342"/>
      <c r="T140" s="341"/>
      <c r="U140" s="342"/>
      <c r="V140" s="335"/>
      <c r="W140" s="336"/>
      <c r="X140" s="337"/>
      <c r="Y140" s="332"/>
      <c r="Z140" s="333"/>
      <c r="AA140" s="334"/>
      <c r="AB140" s="332"/>
      <c r="AC140" s="333"/>
      <c r="AD140" s="334"/>
      <c r="AG140" s="86">
        <f t="shared" si="6"/>
        <v>0</v>
      </c>
      <c r="AH140" s="86">
        <f t="shared" si="7"/>
        <v>0</v>
      </c>
      <c r="AI140" s="86">
        <f t="shared" si="8"/>
        <v>0</v>
      </c>
      <c r="AJ140" s="86">
        <f t="shared" si="9"/>
        <v>0</v>
      </c>
      <c r="AL140" s="86">
        <f t="shared" si="10"/>
        <v>0</v>
      </c>
      <c r="AM140" s="86">
        <f t="shared" si="11"/>
        <v>0</v>
      </c>
    </row>
    <row r="141" spans="1:39" ht="15" customHeight="1">
      <c r="A141" s="107"/>
      <c r="B141" s="93"/>
      <c r="C141" s="112" t="s">
        <v>236</v>
      </c>
      <c r="D141" s="338"/>
      <c r="E141" s="339"/>
      <c r="F141" s="339"/>
      <c r="G141" s="340"/>
      <c r="H141" s="332"/>
      <c r="I141" s="333"/>
      <c r="J141" s="333"/>
      <c r="K141" s="333"/>
      <c r="L141" s="333"/>
      <c r="M141" s="334"/>
      <c r="N141" s="341"/>
      <c r="O141" s="284"/>
      <c r="P141" s="284"/>
      <c r="Q141" s="284"/>
      <c r="R141" s="284"/>
      <c r="S141" s="342"/>
      <c r="T141" s="341"/>
      <c r="U141" s="342"/>
      <c r="V141" s="335"/>
      <c r="W141" s="336"/>
      <c r="X141" s="337"/>
      <c r="Y141" s="332"/>
      <c r="Z141" s="333"/>
      <c r="AA141" s="334"/>
      <c r="AB141" s="332"/>
      <c r="AC141" s="333"/>
      <c r="AD141" s="334"/>
      <c r="AG141" s="86">
        <f t="shared" si="6"/>
        <v>0</v>
      </c>
      <c r="AH141" s="86">
        <f t="shared" si="7"/>
        <v>0</v>
      </c>
      <c r="AI141" s="86">
        <f t="shared" si="8"/>
        <v>0</v>
      </c>
      <c r="AJ141" s="86">
        <f t="shared" si="9"/>
        <v>0</v>
      </c>
      <c r="AL141" s="86">
        <f t="shared" si="10"/>
        <v>0</v>
      </c>
      <c r="AM141" s="86">
        <f t="shared" si="11"/>
        <v>0</v>
      </c>
    </row>
    <row r="142" spans="1:39" ht="15" customHeight="1">
      <c r="A142" s="107"/>
      <c r="B142" s="93"/>
      <c r="C142" s="112" t="s">
        <v>237</v>
      </c>
      <c r="D142" s="338"/>
      <c r="E142" s="339"/>
      <c r="F142" s="339"/>
      <c r="G142" s="340"/>
      <c r="H142" s="332"/>
      <c r="I142" s="333"/>
      <c r="J142" s="333"/>
      <c r="K142" s="333"/>
      <c r="L142" s="333"/>
      <c r="M142" s="334"/>
      <c r="N142" s="341"/>
      <c r="O142" s="284"/>
      <c r="P142" s="284"/>
      <c r="Q142" s="284"/>
      <c r="R142" s="284"/>
      <c r="S142" s="342"/>
      <c r="T142" s="341"/>
      <c r="U142" s="342"/>
      <c r="V142" s="335"/>
      <c r="W142" s="336"/>
      <c r="X142" s="337"/>
      <c r="Y142" s="332"/>
      <c r="Z142" s="333"/>
      <c r="AA142" s="334"/>
      <c r="AB142" s="332"/>
      <c r="AC142" s="333"/>
      <c r="AD142" s="334"/>
      <c r="AG142" s="86">
        <f t="shared" si="6"/>
        <v>0</v>
      </c>
      <c r="AH142" s="86">
        <f t="shared" si="7"/>
        <v>0</v>
      </c>
      <c r="AI142" s="86">
        <f t="shared" si="8"/>
        <v>0</v>
      </c>
      <c r="AJ142" s="86">
        <f t="shared" si="9"/>
        <v>0</v>
      </c>
      <c r="AL142" s="86">
        <f t="shared" si="10"/>
        <v>0</v>
      </c>
      <c r="AM142" s="86">
        <f t="shared" si="11"/>
        <v>0</v>
      </c>
    </row>
    <row r="143" spans="1:39" ht="15" customHeight="1">
      <c r="A143" s="107"/>
      <c r="B143" s="93"/>
      <c r="C143" s="112" t="s">
        <v>238</v>
      </c>
      <c r="D143" s="338"/>
      <c r="E143" s="339"/>
      <c r="F143" s="339"/>
      <c r="G143" s="340"/>
      <c r="H143" s="332"/>
      <c r="I143" s="333"/>
      <c r="J143" s="333"/>
      <c r="K143" s="333"/>
      <c r="L143" s="333"/>
      <c r="M143" s="334"/>
      <c r="N143" s="341"/>
      <c r="O143" s="284"/>
      <c r="P143" s="284"/>
      <c r="Q143" s="284"/>
      <c r="R143" s="284"/>
      <c r="S143" s="342"/>
      <c r="T143" s="341"/>
      <c r="U143" s="342"/>
      <c r="V143" s="335"/>
      <c r="W143" s="336"/>
      <c r="X143" s="337"/>
      <c r="Y143" s="332"/>
      <c r="Z143" s="333"/>
      <c r="AA143" s="334"/>
      <c r="AB143" s="332"/>
      <c r="AC143" s="333"/>
      <c r="AD143" s="334"/>
      <c r="AG143" s="86">
        <f t="shared" si="6"/>
        <v>0</v>
      </c>
      <c r="AH143" s="86">
        <f t="shared" si="7"/>
        <v>0</v>
      </c>
      <c r="AI143" s="86">
        <f t="shared" si="8"/>
        <v>0</v>
      </c>
      <c r="AJ143" s="86">
        <f t="shared" si="9"/>
        <v>0</v>
      </c>
      <c r="AL143" s="86">
        <f t="shared" si="10"/>
        <v>0</v>
      </c>
      <c r="AM143" s="86">
        <f t="shared" si="11"/>
        <v>0</v>
      </c>
    </row>
    <row r="144" spans="1:39" ht="15" customHeight="1">
      <c r="A144" s="107"/>
      <c r="B144" s="93"/>
      <c r="C144" s="112" t="s">
        <v>239</v>
      </c>
      <c r="D144" s="338"/>
      <c r="E144" s="339"/>
      <c r="F144" s="339"/>
      <c r="G144" s="340"/>
      <c r="H144" s="332"/>
      <c r="I144" s="333"/>
      <c r="J144" s="333"/>
      <c r="K144" s="333"/>
      <c r="L144" s="333"/>
      <c r="M144" s="334"/>
      <c r="N144" s="341"/>
      <c r="O144" s="284"/>
      <c r="P144" s="284"/>
      <c r="Q144" s="284"/>
      <c r="R144" s="284"/>
      <c r="S144" s="342"/>
      <c r="T144" s="341"/>
      <c r="U144" s="342"/>
      <c r="V144" s="335"/>
      <c r="W144" s="336"/>
      <c r="X144" s="337"/>
      <c r="Y144" s="332"/>
      <c r="Z144" s="333"/>
      <c r="AA144" s="334"/>
      <c r="AB144" s="332"/>
      <c r="AC144" s="333"/>
      <c r="AD144" s="334"/>
      <c r="AG144" s="86">
        <f t="shared" si="6"/>
        <v>0</v>
      </c>
      <c r="AH144" s="86">
        <f t="shared" si="7"/>
        <v>0</v>
      </c>
      <c r="AI144" s="86">
        <f t="shared" si="8"/>
        <v>0</v>
      </c>
      <c r="AJ144" s="86">
        <f t="shared" si="9"/>
        <v>0</v>
      </c>
      <c r="AL144" s="86">
        <f t="shared" si="10"/>
        <v>0</v>
      </c>
      <c r="AM144" s="86">
        <f t="shared" si="11"/>
        <v>0</v>
      </c>
    </row>
    <row r="145" spans="1:39" ht="15" customHeight="1">
      <c r="A145" s="107"/>
      <c r="B145" s="93"/>
      <c r="C145" s="112" t="s">
        <v>240</v>
      </c>
      <c r="D145" s="338"/>
      <c r="E145" s="339"/>
      <c r="F145" s="339"/>
      <c r="G145" s="340"/>
      <c r="H145" s="332"/>
      <c r="I145" s="333"/>
      <c r="J145" s="333"/>
      <c r="K145" s="333"/>
      <c r="L145" s="333"/>
      <c r="M145" s="334"/>
      <c r="N145" s="341"/>
      <c r="O145" s="284"/>
      <c r="P145" s="284"/>
      <c r="Q145" s="284"/>
      <c r="R145" s="284"/>
      <c r="S145" s="342"/>
      <c r="T145" s="341"/>
      <c r="U145" s="342"/>
      <c r="V145" s="335"/>
      <c r="W145" s="336"/>
      <c r="X145" s="337"/>
      <c r="Y145" s="332"/>
      <c r="Z145" s="333"/>
      <c r="AA145" s="334"/>
      <c r="AB145" s="332"/>
      <c r="AC145" s="333"/>
      <c r="AD145" s="334"/>
      <c r="AG145" s="86">
        <f t="shared" si="6"/>
        <v>0</v>
      </c>
      <c r="AH145" s="86">
        <f t="shared" si="7"/>
        <v>0</v>
      </c>
      <c r="AI145" s="86">
        <f t="shared" si="8"/>
        <v>0</v>
      </c>
      <c r="AJ145" s="86">
        <f t="shared" si="9"/>
        <v>0</v>
      </c>
      <c r="AL145" s="86">
        <f t="shared" si="10"/>
        <v>0</v>
      </c>
      <c r="AM145" s="86">
        <f t="shared" si="11"/>
        <v>0</v>
      </c>
    </row>
    <row r="146" spans="1:39" ht="15" customHeight="1">
      <c r="A146" s="107"/>
      <c r="B146" s="93"/>
      <c r="C146" s="112" t="s">
        <v>241</v>
      </c>
      <c r="D146" s="338"/>
      <c r="E146" s="339"/>
      <c r="F146" s="339"/>
      <c r="G146" s="340"/>
      <c r="H146" s="332"/>
      <c r="I146" s="333"/>
      <c r="J146" s="333"/>
      <c r="K146" s="333"/>
      <c r="L146" s="333"/>
      <c r="M146" s="334"/>
      <c r="N146" s="341"/>
      <c r="O146" s="284"/>
      <c r="P146" s="284"/>
      <c r="Q146" s="284"/>
      <c r="R146" s="284"/>
      <c r="S146" s="342"/>
      <c r="T146" s="341"/>
      <c r="U146" s="342"/>
      <c r="V146" s="335"/>
      <c r="W146" s="336"/>
      <c r="X146" s="337"/>
      <c r="Y146" s="332"/>
      <c r="Z146" s="333"/>
      <c r="AA146" s="334"/>
      <c r="AB146" s="332"/>
      <c r="AC146" s="333"/>
      <c r="AD146" s="334"/>
      <c r="AG146" s="86">
        <f t="shared" si="6"/>
        <v>0</v>
      </c>
      <c r="AH146" s="86">
        <f t="shared" si="7"/>
        <v>0</v>
      </c>
      <c r="AI146" s="86">
        <f t="shared" si="8"/>
        <v>0</v>
      </c>
      <c r="AJ146" s="86">
        <f t="shared" si="9"/>
        <v>0</v>
      </c>
      <c r="AL146" s="86">
        <f t="shared" si="10"/>
        <v>0</v>
      </c>
      <c r="AM146" s="86">
        <f t="shared" si="11"/>
        <v>0</v>
      </c>
    </row>
    <row r="147" spans="1:39" ht="15" customHeight="1">
      <c r="A147" s="107"/>
      <c r="B147" s="93"/>
      <c r="C147" s="112" t="s">
        <v>242</v>
      </c>
      <c r="D147" s="338"/>
      <c r="E147" s="339"/>
      <c r="F147" s="339"/>
      <c r="G147" s="340"/>
      <c r="H147" s="332"/>
      <c r="I147" s="333"/>
      <c r="J147" s="333"/>
      <c r="K147" s="333"/>
      <c r="L147" s="333"/>
      <c r="M147" s="334"/>
      <c r="N147" s="341"/>
      <c r="O147" s="284"/>
      <c r="P147" s="284"/>
      <c r="Q147" s="284"/>
      <c r="R147" s="284"/>
      <c r="S147" s="342"/>
      <c r="T147" s="341"/>
      <c r="U147" s="342"/>
      <c r="V147" s="335"/>
      <c r="W147" s="336"/>
      <c r="X147" s="337"/>
      <c r="Y147" s="332"/>
      <c r="Z147" s="333"/>
      <c r="AA147" s="334"/>
      <c r="AB147" s="332"/>
      <c r="AC147" s="333"/>
      <c r="AD147" s="334"/>
      <c r="AG147" s="86">
        <f t="shared" si="6"/>
        <v>0</v>
      </c>
      <c r="AH147" s="86">
        <f t="shared" si="7"/>
        <v>0</v>
      </c>
      <c r="AI147" s="86">
        <f t="shared" si="8"/>
        <v>0</v>
      </c>
      <c r="AJ147" s="86">
        <f t="shared" si="9"/>
        <v>0</v>
      </c>
      <c r="AL147" s="86">
        <f t="shared" si="10"/>
        <v>0</v>
      </c>
      <c r="AM147" s="86">
        <f t="shared" si="11"/>
        <v>0</v>
      </c>
    </row>
    <row r="148" spans="1:39" ht="15" customHeight="1">
      <c r="A148" s="107"/>
      <c r="B148" s="93"/>
      <c r="C148" s="112" t="s">
        <v>243</v>
      </c>
      <c r="D148" s="338"/>
      <c r="E148" s="339"/>
      <c r="F148" s="339"/>
      <c r="G148" s="340"/>
      <c r="H148" s="332"/>
      <c r="I148" s="333"/>
      <c r="J148" s="333"/>
      <c r="K148" s="333"/>
      <c r="L148" s="333"/>
      <c r="M148" s="334"/>
      <c r="N148" s="341"/>
      <c r="O148" s="284"/>
      <c r="P148" s="284"/>
      <c r="Q148" s="284"/>
      <c r="R148" s="284"/>
      <c r="S148" s="342"/>
      <c r="T148" s="341"/>
      <c r="U148" s="342"/>
      <c r="V148" s="335"/>
      <c r="W148" s="336"/>
      <c r="X148" s="337"/>
      <c r="Y148" s="332"/>
      <c r="Z148" s="333"/>
      <c r="AA148" s="334"/>
      <c r="AB148" s="332"/>
      <c r="AC148" s="333"/>
      <c r="AD148" s="334"/>
      <c r="AG148" s="86">
        <f t="shared" si="6"/>
        <v>0</v>
      </c>
      <c r="AH148" s="86">
        <f t="shared" si="7"/>
        <v>0</v>
      </c>
      <c r="AI148" s="86">
        <f t="shared" si="8"/>
        <v>0</v>
      </c>
      <c r="AJ148" s="86">
        <f t="shared" si="9"/>
        <v>0</v>
      </c>
      <c r="AL148" s="86">
        <f t="shared" si="10"/>
        <v>0</v>
      </c>
      <c r="AM148" s="86">
        <f t="shared" si="11"/>
        <v>0</v>
      </c>
    </row>
    <row r="149" spans="1:39" ht="15" customHeight="1">
      <c r="A149" s="107"/>
      <c r="B149" s="93"/>
      <c r="C149" s="112" t="s">
        <v>244</v>
      </c>
      <c r="D149" s="338"/>
      <c r="E149" s="339"/>
      <c r="F149" s="339"/>
      <c r="G149" s="340"/>
      <c r="H149" s="332"/>
      <c r="I149" s="333"/>
      <c r="J149" s="333"/>
      <c r="K149" s="333"/>
      <c r="L149" s="333"/>
      <c r="M149" s="334"/>
      <c r="N149" s="341"/>
      <c r="O149" s="284"/>
      <c r="P149" s="284"/>
      <c r="Q149" s="284"/>
      <c r="R149" s="284"/>
      <c r="S149" s="342"/>
      <c r="T149" s="341"/>
      <c r="U149" s="342"/>
      <c r="V149" s="335"/>
      <c r="W149" s="336"/>
      <c r="X149" s="337"/>
      <c r="Y149" s="332"/>
      <c r="Z149" s="333"/>
      <c r="AA149" s="334"/>
      <c r="AB149" s="332"/>
      <c r="AC149" s="333"/>
      <c r="AD149" s="334"/>
      <c r="AG149" s="86">
        <f t="shared" si="6"/>
        <v>0</v>
      </c>
      <c r="AH149" s="86">
        <f t="shared" si="7"/>
        <v>0</v>
      </c>
      <c r="AI149" s="86">
        <f t="shared" si="8"/>
        <v>0</v>
      </c>
      <c r="AJ149" s="86">
        <f t="shared" si="9"/>
        <v>0</v>
      </c>
      <c r="AL149" s="86">
        <f t="shared" si="10"/>
        <v>0</v>
      </c>
      <c r="AM149" s="86">
        <f t="shared" si="11"/>
        <v>0</v>
      </c>
    </row>
    <row r="150" spans="1:39" ht="15" customHeight="1">
      <c r="A150" s="107"/>
      <c r="B150" s="93"/>
      <c r="C150" s="112" t="s">
        <v>245</v>
      </c>
      <c r="D150" s="338"/>
      <c r="E150" s="339"/>
      <c r="F150" s="339"/>
      <c r="G150" s="340"/>
      <c r="H150" s="332"/>
      <c r="I150" s="333"/>
      <c r="J150" s="333"/>
      <c r="K150" s="333"/>
      <c r="L150" s="333"/>
      <c r="M150" s="334"/>
      <c r="N150" s="341"/>
      <c r="O150" s="284"/>
      <c r="P150" s="284"/>
      <c r="Q150" s="284"/>
      <c r="R150" s="284"/>
      <c r="S150" s="342"/>
      <c r="T150" s="341"/>
      <c r="U150" s="342"/>
      <c r="V150" s="335"/>
      <c r="W150" s="336"/>
      <c r="X150" s="337"/>
      <c r="Y150" s="332"/>
      <c r="Z150" s="333"/>
      <c r="AA150" s="334"/>
      <c r="AB150" s="332"/>
      <c r="AC150" s="333"/>
      <c r="AD150" s="334"/>
      <c r="AG150" s="86">
        <f t="shared" si="6"/>
        <v>0</v>
      </c>
      <c r="AH150" s="86">
        <f t="shared" si="7"/>
        <v>0</v>
      </c>
      <c r="AI150" s="86">
        <f t="shared" si="8"/>
        <v>0</v>
      </c>
      <c r="AJ150" s="86">
        <f t="shared" si="9"/>
        <v>0</v>
      </c>
      <c r="AL150" s="86">
        <f t="shared" si="10"/>
        <v>0</v>
      </c>
      <c r="AM150" s="86">
        <f t="shared" si="11"/>
        <v>0</v>
      </c>
    </row>
    <row r="151" spans="1:39" ht="15" customHeight="1">
      <c r="A151" s="107"/>
      <c r="B151" s="93"/>
      <c r="C151" s="112" t="s">
        <v>246</v>
      </c>
      <c r="D151" s="338"/>
      <c r="E151" s="339"/>
      <c r="F151" s="339"/>
      <c r="G151" s="340"/>
      <c r="H151" s="332"/>
      <c r="I151" s="333"/>
      <c r="J151" s="333"/>
      <c r="K151" s="333"/>
      <c r="L151" s="333"/>
      <c r="M151" s="334"/>
      <c r="N151" s="341"/>
      <c r="O151" s="284"/>
      <c r="P151" s="284"/>
      <c r="Q151" s="284"/>
      <c r="R151" s="284"/>
      <c r="S151" s="342"/>
      <c r="T151" s="341"/>
      <c r="U151" s="342"/>
      <c r="V151" s="335"/>
      <c r="W151" s="336"/>
      <c r="X151" s="337"/>
      <c r="Y151" s="332"/>
      <c r="Z151" s="333"/>
      <c r="AA151" s="334"/>
      <c r="AB151" s="332"/>
      <c r="AC151" s="333"/>
      <c r="AD151" s="334"/>
      <c r="AG151" s="86">
        <f t="shared" si="6"/>
        <v>0</v>
      </c>
      <c r="AH151" s="86">
        <f t="shared" si="7"/>
        <v>0</v>
      </c>
      <c r="AI151" s="86">
        <f t="shared" si="8"/>
        <v>0</v>
      </c>
      <c r="AJ151" s="86">
        <f t="shared" si="9"/>
        <v>0</v>
      </c>
      <c r="AL151" s="86">
        <f t="shared" si="10"/>
        <v>0</v>
      </c>
      <c r="AM151" s="86">
        <f t="shared" si="11"/>
        <v>0</v>
      </c>
    </row>
    <row r="152" spans="1:39" ht="15" customHeight="1">
      <c r="A152" s="107"/>
      <c r="B152" s="93"/>
      <c r="C152" s="112" t="s">
        <v>247</v>
      </c>
      <c r="D152" s="338"/>
      <c r="E152" s="339"/>
      <c r="F152" s="339"/>
      <c r="G152" s="340"/>
      <c r="H152" s="332"/>
      <c r="I152" s="333"/>
      <c r="J152" s="333"/>
      <c r="K152" s="333"/>
      <c r="L152" s="333"/>
      <c r="M152" s="334"/>
      <c r="N152" s="341"/>
      <c r="O152" s="284"/>
      <c r="P152" s="284"/>
      <c r="Q152" s="284"/>
      <c r="R152" s="284"/>
      <c r="S152" s="342"/>
      <c r="T152" s="341"/>
      <c r="U152" s="342"/>
      <c r="V152" s="335"/>
      <c r="W152" s="336"/>
      <c r="X152" s="337"/>
      <c r="Y152" s="332"/>
      <c r="Z152" s="333"/>
      <c r="AA152" s="334"/>
      <c r="AB152" s="332"/>
      <c r="AC152" s="333"/>
      <c r="AD152" s="334"/>
      <c r="AG152" s="86">
        <f t="shared" si="6"/>
        <v>0</v>
      </c>
      <c r="AH152" s="86">
        <f t="shared" si="7"/>
        <v>0</v>
      </c>
      <c r="AI152" s="86">
        <f t="shared" si="8"/>
        <v>0</v>
      </c>
      <c r="AJ152" s="86">
        <f t="shared" si="9"/>
        <v>0</v>
      </c>
      <c r="AL152" s="86">
        <f t="shared" si="10"/>
        <v>0</v>
      </c>
      <c r="AM152" s="86">
        <f t="shared" si="11"/>
        <v>0</v>
      </c>
    </row>
    <row r="153" spans="1:39" ht="15" customHeight="1">
      <c r="A153" s="107"/>
      <c r="B153" s="93"/>
      <c r="C153" s="112" t="s">
        <v>248</v>
      </c>
      <c r="D153" s="338"/>
      <c r="E153" s="339"/>
      <c r="F153" s="339"/>
      <c r="G153" s="340"/>
      <c r="H153" s="332"/>
      <c r="I153" s="333"/>
      <c r="J153" s="333"/>
      <c r="K153" s="333"/>
      <c r="L153" s="333"/>
      <c r="M153" s="334"/>
      <c r="N153" s="341"/>
      <c r="O153" s="284"/>
      <c r="P153" s="284"/>
      <c r="Q153" s="284"/>
      <c r="R153" s="284"/>
      <c r="S153" s="342"/>
      <c r="T153" s="341"/>
      <c r="U153" s="342"/>
      <c r="V153" s="335"/>
      <c r="W153" s="336"/>
      <c r="X153" s="337"/>
      <c r="Y153" s="332"/>
      <c r="Z153" s="333"/>
      <c r="AA153" s="334"/>
      <c r="AB153" s="332"/>
      <c r="AC153" s="333"/>
      <c r="AD153" s="334"/>
      <c r="AG153" s="86">
        <f t="shared" si="6"/>
        <v>0</v>
      </c>
      <c r="AH153" s="86">
        <f t="shared" si="7"/>
        <v>0</v>
      </c>
      <c r="AI153" s="86">
        <f t="shared" si="8"/>
        <v>0</v>
      </c>
      <c r="AJ153" s="86">
        <f t="shared" si="9"/>
        <v>0</v>
      </c>
      <c r="AL153" s="86">
        <f t="shared" si="10"/>
        <v>0</v>
      </c>
      <c r="AM153" s="86">
        <f t="shared" si="11"/>
        <v>0</v>
      </c>
    </row>
    <row r="154" spans="1:39" ht="15" customHeight="1">
      <c r="A154" s="107"/>
      <c r="B154" s="93"/>
      <c r="C154" s="112" t="s">
        <v>249</v>
      </c>
      <c r="D154" s="338"/>
      <c r="E154" s="339"/>
      <c r="F154" s="339"/>
      <c r="G154" s="340"/>
      <c r="H154" s="332"/>
      <c r="I154" s="333"/>
      <c r="J154" s="333"/>
      <c r="K154" s="333"/>
      <c r="L154" s="333"/>
      <c r="M154" s="334"/>
      <c r="N154" s="341"/>
      <c r="O154" s="284"/>
      <c r="P154" s="284"/>
      <c r="Q154" s="284"/>
      <c r="R154" s="284"/>
      <c r="S154" s="342"/>
      <c r="T154" s="341"/>
      <c r="U154" s="342"/>
      <c r="V154" s="335"/>
      <c r="W154" s="336"/>
      <c r="X154" s="337"/>
      <c r="Y154" s="332"/>
      <c r="Z154" s="333"/>
      <c r="AA154" s="334"/>
      <c r="AB154" s="332"/>
      <c r="AC154" s="333"/>
      <c r="AD154" s="334"/>
      <c r="AG154" s="86">
        <f t="shared" si="6"/>
        <v>0</v>
      </c>
      <c r="AH154" s="86">
        <f t="shared" si="7"/>
        <v>0</v>
      </c>
      <c r="AI154" s="86">
        <f t="shared" si="8"/>
        <v>0</v>
      </c>
      <c r="AJ154" s="86">
        <f t="shared" si="9"/>
        <v>0</v>
      </c>
      <c r="AL154" s="86">
        <f t="shared" si="10"/>
        <v>0</v>
      </c>
      <c r="AM154" s="86">
        <f t="shared" si="11"/>
        <v>0</v>
      </c>
    </row>
    <row r="155" spans="1:39" ht="15" customHeight="1">
      <c r="A155" s="107"/>
      <c r="B155" s="93"/>
      <c r="C155" s="112" t="s">
        <v>250</v>
      </c>
      <c r="D155" s="338"/>
      <c r="E155" s="339"/>
      <c r="F155" s="339"/>
      <c r="G155" s="340"/>
      <c r="H155" s="332"/>
      <c r="I155" s="333"/>
      <c r="J155" s="333"/>
      <c r="K155" s="333"/>
      <c r="L155" s="333"/>
      <c r="M155" s="334"/>
      <c r="N155" s="341"/>
      <c r="O155" s="284"/>
      <c r="P155" s="284"/>
      <c r="Q155" s="284"/>
      <c r="R155" s="284"/>
      <c r="S155" s="342"/>
      <c r="T155" s="341"/>
      <c r="U155" s="342"/>
      <c r="V155" s="335"/>
      <c r="W155" s="336"/>
      <c r="X155" s="337"/>
      <c r="Y155" s="332"/>
      <c r="Z155" s="333"/>
      <c r="AA155" s="334"/>
      <c r="AB155" s="332"/>
      <c r="AC155" s="333"/>
      <c r="AD155" s="334"/>
      <c r="AG155" s="86">
        <f t="shared" si="6"/>
        <v>0</v>
      </c>
      <c r="AH155" s="86">
        <f t="shared" si="7"/>
        <v>0</v>
      </c>
      <c r="AI155" s="86">
        <f t="shared" si="8"/>
        <v>0</v>
      </c>
      <c r="AJ155" s="86">
        <f t="shared" si="9"/>
        <v>0</v>
      </c>
      <c r="AL155" s="86">
        <f t="shared" si="10"/>
        <v>0</v>
      </c>
      <c r="AM155" s="86">
        <f t="shared" si="11"/>
        <v>0</v>
      </c>
    </row>
    <row r="156" spans="1:39" ht="15" customHeight="1">
      <c r="A156" s="107"/>
      <c r="B156" s="93"/>
      <c r="C156" s="112" t="s">
        <v>251</v>
      </c>
      <c r="D156" s="338"/>
      <c r="E156" s="339"/>
      <c r="F156" s="339"/>
      <c r="G156" s="340"/>
      <c r="H156" s="332"/>
      <c r="I156" s="333"/>
      <c r="J156" s="333"/>
      <c r="K156" s="333"/>
      <c r="L156" s="333"/>
      <c r="M156" s="334"/>
      <c r="N156" s="341"/>
      <c r="O156" s="284"/>
      <c r="P156" s="284"/>
      <c r="Q156" s="284"/>
      <c r="R156" s="284"/>
      <c r="S156" s="342"/>
      <c r="T156" s="341"/>
      <c r="U156" s="342"/>
      <c r="V156" s="335"/>
      <c r="W156" s="336"/>
      <c r="X156" s="337"/>
      <c r="Y156" s="332"/>
      <c r="Z156" s="333"/>
      <c r="AA156" s="334"/>
      <c r="AB156" s="332"/>
      <c r="AC156" s="333"/>
      <c r="AD156" s="334"/>
      <c r="AG156" s="86">
        <f t="shared" si="6"/>
        <v>0</v>
      </c>
      <c r="AH156" s="86">
        <f t="shared" si="7"/>
        <v>0</v>
      </c>
      <c r="AI156" s="86">
        <f t="shared" si="8"/>
        <v>0</v>
      </c>
      <c r="AJ156" s="86">
        <f t="shared" si="9"/>
        <v>0</v>
      </c>
      <c r="AL156" s="86">
        <f t="shared" si="10"/>
        <v>0</v>
      </c>
      <c r="AM156" s="86">
        <f t="shared" si="11"/>
        <v>0</v>
      </c>
    </row>
    <row r="157" spans="1:39" ht="15" customHeight="1">
      <c r="A157" s="107"/>
      <c r="B157" s="93"/>
      <c r="C157" s="112" t="s">
        <v>252</v>
      </c>
      <c r="D157" s="338"/>
      <c r="E157" s="339"/>
      <c r="F157" s="339"/>
      <c r="G157" s="340"/>
      <c r="H157" s="332"/>
      <c r="I157" s="333"/>
      <c r="J157" s="333"/>
      <c r="K157" s="333"/>
      <c r="L157" s="333"/>
      <c r="M157" s="334"/>
      <c r="N157" s="343"/>
      <c r="O157" s="343"/>
      <c r="P157" s="343"/>
      <c r="Q157" s="343"/>
      <c r="R157" s="343"/>
      <c r="S157" s="343"/>
      <c r="T157" s="343"/>
      <c r="U157" s="343"/>
      <c r="V157" s="335"/>
      <c r="W157" s="336"/>
      <c r="X157" s="337"/>
      <c r="Y157" s="332"/>
      <c r="Z157" s="333"/>
      <c r="AA157" s="334"/>
      <c r="AB157" s="332"/>
      <c r="AC157" s="333"/>
      <c r="AD157" s="334"/>
      <c r="AG157" s="86">
        <f t="shared" si="6"/>
        <v>0</v>
      </c>
      <c r="AH157" s="86">
        <f t="shared" si="7"/>
        <v>0</v>
      </c>
      <c r="AI157" s="86">
        <f t="shared" si="8"/>
        <v>0</v>
      </c>
      <c r="AJ157" s="86">
        <f t="shared" si="9"/>
        <v>0</v>
      </c>
      <c r="AL157" s="86">
        <f t="shared" si="10"/>
        <v>0</v>
      </c>
      <c r="AM157" s="86">
        <f t="shared" si="11"/>
        <v>0</v>
      </c>
    </row>
    <row r="158" spans="1:39" ht="15" customHeight="1">
      <c r="A158" s="107"/>
      <c r="B158" s="93"/>
      <c r="C158" s="93"/>
      <c r="D158" s="93"/>
      <c r="E158" s="93"/>
      <c r="F158" s="93"/>
      <c r="G158" s="93"/>
      <c r="H158" s="93"/>
      <c r="I158" s="93"/>
      <c r="J158" s="93"/>
      <c r="K158" s="93"/>
      <c r="L158" s="93"/>
      <c r="M158" s="93"/>
      <c r="N158" s="93"/>
      <c r="O158" s="93"/>
      <c r="P158" s="93"/>
      <c r="Q158" s="93"/>
      <c r="R158" s="113"/>
      <c r="S158" s="114"/>
      <c r="T158" s="114"/>
      <c r="U158" s="113" t="s">
        <v>253</v>
      </c>
      <c r="V158" s="344">
        <f>IF(AND(SUM(V38:X157)=0,COUNTIF(V38:X157,"NS")&gt;0),"NS",
IF(AND(SUM(V38:X157)=0,COUNTIF(V38:X157,0)&gt;0),0,
IF(AND(SUM(V38:X157)=0,COUNTIF(V38:X157,"NA")&gt;0),"NA",
SUM(V38:X157))))</f>
        <v>0</v>
      </c>
      <c r="W158" s="345"/>
      <c r="X158" s="346"/>
      <c r="Y158" s="344">
        <f>IF(AND(SUM(Y38:AA157)=0,COUNTIF(Y38:AA157,"NS")&gt;0),"NS",
IF(AND(SUM(Y38:AA157)=0,COUNTIF(Y38:AA157,0)&gt;0),0,
IF(AND(SUM(Y38:AA157)=0,COUNTIF(Y38:AA157,"NA")&gt;0),"NA",
SUM(Y38:AA157))))</f>
        <v>0</v>
      </c>
      <c r="Z158" s="345"/>
      <c r="AA158" s="346"/>
      <c r="AB158" s="344">
        <f>IF(AND(SUM(AB38:AD157)=0,COUNTIF(AB38:AD157,"NS")&gt;0),"NS",
IF(AND(SUM(AB38:AD157)=0,COUNTIF(AB38:AD157,0)&gt;0),0,
IF(AND(SUM(AB38:AD157)=0,COUNTIF(AB38:AD157,"NA")&gt;0),"NA",
SUM(AB38:AD157))))</f>
        <v>0</v>
      </c>
      <c r="AC158" s="345"/>
      <c r="AD158" s="346"/>
      <c r="AJ158" s="115">
        <f>SUM(AJ38:AJ157)</f>
        <v>0</v>
      </c>
      <c r="AL158" s="115">
        <f>SUM(AL38:AL157)</f>
        <v>0</v>
      </c>
      <c r="AM158" s="115">
        <f>SUM(AM38:AM157)</f>
        <v>0</v>
      </c>
    </row>
    <row r="159" spans="1:39" ht="15" customHeight="1">
      <c r="A159" s="107"/>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row>
    <row r="160" spans="1:39" ht="24" customHeight="1">
      <c r="A160" s="107"/>
      <c r="B160" s="93"/>
      <c r="C160" s="354" t="s">
        <v>254</v>
      </c>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c r="AD160" s="354"/>
    </row>
    <row r="161" spans="1:88" ht="60" customHeight="1">
      <c r="A161" s="107"/>
      <c r="B161" s="93"/>
      <c r="C161" s="355"/>
      <c r="D161" s="356"/>
      <c r="E161" s="356"/>
      <c r="F161" s="356"/>
      <c r="G161" s="356"/>
      <c r="H161" s="356"/>
      <c r="I161" s="356"/>
      <c r="J161" s="356"/>
      <c r="K161" s="356"/>
      <c r="L161" s="356"/>
      <c r="M161" s="356"/>
      <c r="N161" s="356"/>
      <c r="O161" s="356"/>
      <c r="P161" s="356"/>
      <c r="Q161" s="356"/>
      <c r="R161" s="356"/>
      <c r="S161" s="356"/>
      <c r="T161" s="356"/>
      <c r="U161" s="356"/>
      <c r="V161" s="356"/>
      <c r="W161" s="356"/>
      <c r="X161" s="356"/>
      <c r="Y161" s="356"/>
      <c r="Z161" s="356"/>
      <c r="AA161" s="356"/>
      <c r="AB161" s="356"/>
      <c r="AC161" s="356"/>
      <c r="AD161" s="357"/>
    </row>
    <row r="162" spans="1:88" ht="15" customHeight="1">
      <c r="A162" s="107"/>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row>
    <row r="163" spans="1:88" ht="15" customHeight="1">
      <c r="A163" s="107"/>
      <c r="B163" s="325" t="str">
        <f>IF(AJ158=0,"","Error: Verificar sumas por fila.")</f>
        <v/>
      </c>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row>
    <row r="164" spans="1:88" ht="15" customHeight="1">
      <c r="A164" s="107"/>
      <c r="B164" s="325" t="str">
        <f>IF(AM158=0,"","Error: Debe verificar la consistencia de las respuestas con código 2 o 9.")</f>
        <v/>
      </c>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row>
    <row r="165" spans="1:88" ht="15" customHeight="1">
      <c r="A165" s="107"/>
      <c r="B165" s="324" t="str">
        <f>IF(AL158=0,"","Error: Debe completar toda la información requerida.")</f>
        <v/>
      </c>
      <c r="C165" s="324"/>
      <c r="D165" s="324"/>
      <c r="E165" s="324"/>
      <c r="F165" s="324"/>
      <c r="G165" s="324"/>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row>
    <row r="166" spans="1:88" ht="15" customHeight="1">
      <c r="A166" s="107"/>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row>
    <row r="167" spans="1:88" ht="15" customHeight="1">
      <c r="A167" s="107"/>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row>
    <row r="168" spans="1:88" s="85" customFormat="1" ht="36" customHeight="1">
      <c r="A168" s="116" t="s">
        <v>255</v>
      </c>
      <c r="B168" s="416" t="s">
        <v>256</v>
      </c>
      <c r="C168" s="416"/>
      <c r="D168" s="416"/>
      <c r="E168" s="416"/>
      <c r="F168" s="416"/>
      <c r="G168" s="416"/>
      <c r="H168" s="416"/>
      <c r="I168" s="416"/>
      <c r="J168" s="416"/>
      <c r="K168" s="416"/>
      <c r="L168" s="416"/>
      <c r="M168" s="416"/>
      <c r="N168" s="416"/>
      <c r="O168" s="416"/>
      <c r="P168" s="416"/>
      <c r="Q168" s="416"/>
      <c r="R168" s="416"/>
      <c r="S168" s="416"/>
      <c r="T168" s="416"/>
      <c r="U168" s="416"/>
      <c r="V168" s="416"/>
      <c r="W168" s="416"/>
      <c r="X168" s="416"/>
      <c r="Y168" s="416"/>
      <c r="Z168" s="416"/>
      <c r="AA168" s="416"/>
      <c r="AB168" s="416"/>
      <c r="AC168" s="416"/>
      <c r="AD168" s="416"/>
      <c r="AF168" s="87"/>
    </row>
    <row r="169" spans="1:88" s="85" customFormat="1" ht="24" customHeight="1">
      <c r="A169" s="117"/>
      <c r="B169" s="118"/>
      <c r="C169" s="415" t="s">
        <v>257</v>
      </c>
      <c r="D169" s="415"/>
      <c r="E169" s="415"/>
      <c r="F169" s="415"/>
      <c r="G169" s="415"/>
      <c r="H169" s="415"/>
      <c r="I169" s="415"/>
      <c r="J169" s="415"/>
      <c r="K169" s="415"/>
      <c r="L169" s="415"/>
      <c r="M169" s="415"/>
      <c r="N169" s="415"/>
      <c r="O169" s="415"/>
      <c r="P169" s="415"/>
      <c r="Q169" s="415"/>
      <c r="R169" s="415"/>
      <c r="S169" s="415"/>
      <c r="T169" s="415"/>
      <c r="U169" s="415"/>
      <c r="V169" s="415"/>
      <c r="W169" s="415"/>
      <c r="X169" s="415"/>
      <c r="Y169" s="415"/>
      <c r="Z169" s="415"/>
      <c r="AA169" s="415"/>
      <c r="AB169" s="415"/>
      <c r="AC169" s="415"/>
      <c r="AD169" s="415"/>
      <c r="AF169" s="87"/>
    </row>
    <row r="170" spans="1:88" ht="15" customHeight="1">
      <c r="A170" s="119"/>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G170" s="86" t="s">
        <v>798</v>
      </c>
      <c r="AH170" s="86" t="s">
        <v>799</v>
      </c>
      <c r="AV170" s="86" t="s">
        <v>822</v>
      </c>
      <c r="AW170" s="86" t="s">
        <v>823</v>
      </c>
      <c r="BA170" s="600" t="s">
        <v>826</v>
      </c>
      <c r="BB170" s="601"/>
      <c r="BC170" s="601"/>
      <c r="BD170" s="601"/>
      <c r="BE170" s="601"/>
      <c r="BF170" s="601"/>
      <c r="BG170" s="601"/>
      <c r="BH170" s="601"/>
      <c r="BI170" s="601"/>
      <c r="BJ170" s="601"/>
      <c r="BK170" s="601"/>
      <c r="BL170" s="601"/>
      <c r="BM170" s="601"/>
      <c r="BN170" s="601"/>
      <c r="BO170" s="601"/>
      <c r="BP170" s="601"/>
      <c r="BQ170" s="601"/>
      <c r="BR170" s="601"/>
      <c r="BS170" s="601"/>
      <c r="BT170" s="601"/>
      <c r="BU170" s="601"/>
      <c r="BV170" s="601"/>
      <c r="BW170" s="601"/>
      <c r="BX170" s="601"/>
      <c r="BY170" s="601"/>
      <c r="BZ170" s="601"/>
      <c r="CA170" s="601"/>
      <c r="CB170" s="601"/>
      <c r="CC170" s="601"/>
      <c r="CD170" s="601"/>
      <c r="CE170" s="601"/>
      <c r="CF170" s="601"/>
      <c r="CG170" s="601"/>
      <c r="CH170" s="601"/>
      <c r="CI170" s="601"/>
      <c r="CJ170" s="602"/>
    </row>
    <row r="171" spans="1:88" ht="15" customHeight="1">
      <c r="A171" s="119"/>
      <c r="B171" s="92"/>
      <c r="C171" s="471" t="s">
        <v>164</v>
      </c>
      <c r="D171" s="471"/>
      <c r="E171" s="471"/>
      <c r="F171" s="471"/>
      <c r="G171" s="471"/>
      <c r="H171" s="471"/>
      <c r="I171" s="471"/>
      <c r="J171" s="471"/>
      <c r="K171" s="471"/>
      <c r="L171" s="471"/>
      <c r="M171" s="366" t="s">
        <v>529</v>
      </c>
      <c r="N171" s="367"/>
      <c r="O171" s="367"/>
      <c r="P171" s="367"/>
      <c r="Q171" s="367"/>
      <c r="R171" s="367"/>
      <c r="S171" s="367"/>
      <c r="T171" s="367"/>
      <c r="U171" s="367"/>
      <c r="V171" s="367"/>
      <c r="W171" s="367"/>
      <c r="X171" s="367"/>
      <c r="Y171" s="367"/>
      <c r="Z171" s="367"/>
      <c r="AA171" s="367"/>
      <c r="AB171" s="367"/>
      <c r="AC171" s="367"/>
      <c r="AD171" s="368"/>
      <c r="AG171" s="86">
        <f>+COUNTBLANK(D174:AD293)</f>
        <v>3240</v>
      </c>
      <c r="AH171" s="86">
        <v>3240</v>
      </c>
      <c r="AV171" s="86">
        <v>18</v>
      </c>
      <c r="AW171" s="86">
        <v>9</v>
      </c>
      <c r="BA171" s="600" t="s">
        <v>581</v>
      </c>
      <c r="BB171" s="601"/>
      <c r="BC171" s="601"/>
      <c r="BD171" s="601"/>
      <c r="BE171" s="601"/>
      <c r="BF171" s="601"/>
      <c r="BG171" s="601"/>
      <c r="BH171" s="601"/>
      <c r="BI171" s="601"/>
      <c r="BJ171" s="601"/>
      <c r="BK171" s="601"/>
      <c r="BL171" s="602"/>
      <c r="BM171" s="600" t="s">
        <v>258</v>
      </c>
      <c r="BN171" s="601"/>
      <c r="BO171" s="601"/>
      <c r="BP171" s="601"/>
      <c r="BQ171" s="601"/>
      <c r="BR171" s="601"/>
      <c r="BS171" s="601"/>
      <c r="BT171" s="601"/>
      <c r="BU171" s="601"/>
      <c r="BV171" s="601"/>
      <c r="BW171" s="601"/>
      <c r="BX171" s="602"/>
      <c r="BY171" s="600" t="s">
        <v>259</v>
      </c>
      <c r="BZ171" s="601"/>
      <c r="CA171" s="601"/>
      <c r="CB171" s="601"/>
      <c r="CC171" s="601"/>
      <c r="CD171" s="601"/>
      <c r="CE171" s="601"/>
      <c r="CF171" s="601"/>
      <c r="CG171" s="601"/>
      <c r="CH171" s="601"/>
      <c r="CI171" s="601"/>
      <c r="CJ171" s="602"/>
    </row>
    <row r="172" spans="1:88" ht="15" customHeight="1">
      <c r="A172" s="119"/>
      <c r="B172" s="92"/>
      <c r="C172" s="471"/>
      <c r="D172" s="471"/>
      <c r="E172" s="471"/>
      <c r="F172" s="471"/>
      <c r="G172" s="471"/>
      <c r="H172" s="471"/>
      <c r="I172" s="471"/>
      <c r="J172" s="471"/>
      <c r="K172" s="471"/>
      <c r="L172" s="471"/>
      <c r="M172" s="472" t="s">
        <v>581</v>
      </c>
      <c r="N172" s="473"/>
      <c r="O172" s="473"/>
      <c r="P172" s="473"/>
      <c r="Q172" s="473"/>
      <c r="R172" s="474"/>
      <c r="S172" s="417" t="s">
        <v>258</v>
      </c>
      <c r="T172" s="417"/>
      <c r="U172" s="417"/>
      <c r="V172" s="417"/>
      <c r="W172" s="417"/>
      <c r="X172" s="417"/>
      <c r="Y172" s="412" t="s">
        <v>259</v>
      </c>
      <c r="Z172" s="413"/>
      <c r="AA172" s="413"/>
      <c r="AB172" s="413"/>
      <c r="AC172" s="413"/>
      <c r="AD172" s="414"/>
      <c r="AG172" s="86" t="s">
        <v>803</v>
      </c>
      <c r="AL172" s="86" t="s">
        <v>804</v>
      </c>
      <c r="AQ172" s="86" t="s">
        <v>805</v>
      </c>
      <c r="BA172" s="597" t="s">
        <v>827</v>
      </c>
      <c r="BB172" s="598"/>
      <c r="BC172" s="598"/>
      <c r="BD172" s="599"/>
      <c r="BE172" s="597" t="s">
        <v>828</v>
      </c>
      <c r="BF172" s="598"/>
      <c r="BG172" s="598"/>
      <c r="BH172" s="599"/>
      <c r="BI172" s="597" t="s">
        <v>829</v>
      </c>
      <c r="BJ172" s="598"/>
      <c r="BK172" s="598"/>
      <c r="BL172" s="599"/>
      <c r="BM172" s="597" t="s">
        <v>827</v>
      </c>
      <c r="BN172" s="598"/>
      <c r="BO172" s="598"/>
      <c r="BP172" s="599"/>
      <c r="BQ172" s="597" t="s">
        <v>828</v>
      </c>
      <c r="BR172" s="598"/>
      <c r="BS172" s="598"/>
      <c r="BT172" s="599"/>
      <c r="BU172" s="597" t="s">
        <v>829</v>
      </c>
      <c r="BV172" s="598"/>
      <c r="BW172" s="598"/>
      <c r="BX172" s="599"/>
      <c r="BY172" s="597" t="s">
        <v>827</v>
      </c>
      <c r="BZ172" s="598"/>
      <c r="CA172" s="598"/>
      <c r="CB172" s="599"/>
      <c r="CC172" s="597" t="s">
        <v>828</v>
      </c>
      <c r="CD172" s="598"/>
      <c r="CE172" s="598"/>
      <c r="CF172" s="599"/>
      <c r="CG172" s="597" t="s">
        <v>829</v>
      </c>
      <c r="CH172" s="598"/>
      <c r="CI172" s="598"/>
      <c r="CJ172" s="599"/>
    </row>
    <row r="173" spans="1:88" ht="48" customHeight="1">
      <c r="A173" s="119"/>
      <c r="B173" s="92"/>
      <c r="C173" s="471"/>
      <c r="D173" s="471"/>
      <c r="E173" s="471"/>
      <c r="F173" s="471"/>
      <c r="G173" s="471"/>
      <c r="H173" s="471"/>
      <c r="I173" s="471"/>
      <c r="J173" s="471"/>
      <c r="K173" s="471"/>
      <c r="L173" s="471"/>
      <c r="M173" s="471" t="s">
        <v>165</v>
      </c>
      <c r="N173" s="471"/>
      <c r="O173" s="475" t="s">
        <v>166</v>
      </c>
      <c r="P173" s="475"/>
      <c r="Q173" s="475" t="s">
        <v>167</v>
      </c>
      <c r="R173" s="475"/>
      <c r="S173" s="471" t="s">
        <v>165</v>
      </c>
      <c r="T173" s="471"/>
      <c r="U173" s="475" t="s">
        <v>166</v>
      </c>
      <c r="V173" s="475"/>
      <c r="W173" s="475" t="s">
        <v>167</v>
      </c>
      <c r="X173" s="475"/>
      <c r="Y173" s="405" t="s">
        <v>165</v>
      </c>
      <c r="Z173" s="407"/>
      <c r="AA173" s="476" t="s">
        <v>166</v>
      </c>
      <c r="AB173" s="477"/>
      <c r="AC173" s="476" t="s">
        <v>167</v>
      </c>
      <c r="AD173" s="477"/>
      <c r="AG173" s="86" t="s">
        <v>165</v>
      </c>
      <c r="AH173" s="86" t="s">
        <v>800</v>
      </c>
      <c r="AI173" s="86" t="s">
        <v>801</v>
      </c>
      <c r="AJ173" s="86" t="s">
        <v>802</v>
      </c>
      <c r="AL173" s="86" t="s">
        <v>165</v>
      </c>
      <c r="AM173" s="86" t="s">
        <v>800</v>
      </c>
      <c r="AN173" s="86" t="s">
        <v>801</v>
      </c>
      <c r="AO173" s="86" t="s">
        <v>802</v>
      </c>
      <c r="AQ173" s="86" t="s">
        <v>165</v>
      </c>
      <c r="AR173" s="86" t="s">
        <v>800</v>
      </c>
      <c r="AS173" s="86" t="s">
        <v>801</v>
      </c>
      <c r="AT173" s="86" t="s">
        <v>802</v>
      </c>
      <c r="AV173" s="86" t="s">
        <v>798</v>
      </c>
      <c r="AW173" s="86" t="s">
        <v>824</v>
      </c>
      <c r="AX173" s="86" t="s">
        <v>821</v>
      </c>
      <c r="AY173" s="86" t="s">
        <v>825</v>
      </c>
      <c r="BA173" s="120" t="s">
        <v>827</v>
      </c>
      <c r="BB173" s="121" t="s">
        <v>800</v>
      </c>
      <c r="BC173" s="122" t="s">
        <v>830</v>
      </c>
      <c r="BD173" s="123" t="s">
        <v>831</v>
      </c>
      <c r="BE173" s="120" t="s">
        <v>827</v>
      </c>
      <c r="BF173" s="121" t="s">
        <v>800</v>
      </c>
      <c r="BG173" s="122" t="s">
        <v>830</v>
      </c>
      <c r="BH173" s="123" t="s">
        <v>831</v>
      </c>
      <c r="BI173" s="120" t="s">
        <v>827</v>
      </c>
      <c r="BJ173" s="121" t="s">
        <v>800</v>
      </c>
      <c r="BK173" s="122" t="s">
        <v>830</v>
      </c>
      <c r="BL173" s="123" t="s">
        <v>831</v>
      </c>
      <c r="BM173" s="124" t="s">
        <v>827</v>
      </c>
      <c r="BN173" s="121" t="s">
        <v>800</v>
      </c>
      <c r="BO173" s="122" t="s">
        <v>830</v>
      </c>
      <c r="BP173" s="123" t="s">
        <v>831</v>
      </c>
      <c r="BQ173" s="120" t="s">
        <v>827</v>
      </c>
      <c r="BR173" s="121" t="s">
        <v>800</v>
      </c>
      <c r="BS173" s="122" t="s">
        <v>830</v>
      </c>
      <c r="BT173" s="123" t="s">
        <v>831</v>
      </c>
      <c r="BU173" s="120" t="s">
        <v>827</v>
      </c>
      <c r="BV173" s="121" t="s">
        <v>800</v>
      </c>
      <c r="BW173" s="122" t="s">
        <v>830</v>
      </c>
      <c r="BX173" s="123" t="s">
        <v>831</v>
      </c>
      <c r="BY173" s="124" t="s">
        <v>827</v>
      </c>
      <c r="BZ173" s="121" t="s">
        <v>800</v>
      </c>
      <c r="CA173" s="122" t="s">
        <v>830</v>
      </c>
      <c r="CB173" s="123" t="s">
        <v>831</v>
      </c>
      <c r="CC173" s="120" t="s">
        <v>827</v>
      </c>
      <c r="CD173" s="121" t="s">
        <v>800</v>
      </c>
      <c r="CE173" s="122" t="s">
        <v>830</v>
      </c>
      <c r="CF173" s="123" t="s">
        <v>831</v>
      </c>
      <c r="CG173" s="120" t="s">
        <v>827</v>
      </c>
      <c r="CH173" s="121" t="s">
        <v>800</v>
      </c>
      <c r="CI173" s="122" t="s">
        <v>830</v>
      </c>
      <c r="CJ173" s="123" t="s">
        <v>831</v>
      </c>
    </row>
    <row r="174" spans="1:88" ht="15" customHeight="1">
      <c r="A174" s="107"/>
      <c r="B174" s="93"/>
      <c r="C174" s="125" t="s">
        <v>86</v>
      </c>
      <c r="D174" s="329" t="str">
        <f t="shared" ref="D174:D238" si="12">IF(D38="","",D38)</f>
        <v/>
      </c>
      <c r="E174" s="330"/>
      <c r="F174" s="330"/>
      <c r="G174" s="330"/>
      <c r="H174" s="330"/>
      <c r="I174" s="330"/>
      <c r="J174" s="330"/>
      <c r="K174" s="330"/>
      <c r="L174" s="331"/>
      <c r="M174" s="332"/>
      <c r="N174" s="334"/>
      <c r="O174" s="332"/>
      <c r="P174" s="334"/>
      <c r="Q174" s="332"/>
      <c r="R174" s="334"/>
      <c r="S174" s="332"/>
      <c r="T174" s="334"/>
      <c r="U174" s="332"/>
      <c r="V174" s="334"/>
      <c r="W174" s="332"/>
      <c r="X174" s="334"/>
      <c r="Y174" s="332"/>
      <c r="Z174" s="334"/>
      <c r="AA174" s="332"/>
      <c r="AB174" s="334"/>
      <c r="AC174" s="332"/>
      <c r="AD174" s="334"/>
      <c r="AG174" s="86">
        <f>M174</f>
        <v>0</v>
      </c>
      <c r="AH174" s="86">
        <f>COUNTIF(O174:R174,"NS")</f>
        <v>0</v>
      </c>
      <c r="AI174" s="86">
        <f>+SUM(O174:R174)</f>
        <v>0</v>
      </c>
      <c r="AJ174" s="86">
        <f>IF($AG$171=3240,0,IF(OR(AND(AG174=0,AH174&gt;0),AND(AG174="NS",AI174&gt;0),AND(AG174="NS",AH174=0,AI174=0)),1,IF(OR(AND(AG174&gt;0,AH174=2),AND(AG174="NS",AH174=2),AND(AG174="NS",AI174=0,AH174&gt;0),AG174=AI174),0,1)))</f>
        <v>0</v>
      </c>
      <c r="AL174" s="86">
        <f>S174</f>
        <v>0</v>
      </c>
      <c r="AM174" s="86">
        <f>COUNTIF(U174:X174,"NS")</f>
        <v>0</v>
      </c>
      <c r="AN174" s="86">
        <f>+SUM(U174:X174)</f>
        <v>0</v>
      </c>
      <c r="AO174" s="86">
        <f>IF($AG$171=3240,0,IF(OR(AND(AL174=0,AM174&gt;0),AND(AL174="NS",AN174&gt;0),AND(AL174="NS",AM174=0,AN174=0)),1,IF(OR(AND(AL174&gt;0,AM174=2),AND(AL174="NS",AM174=2),AND(AL174="NS",AN174=0,AM174&gt;0),AL174=AN174),0,1)))</f>
        <v>0</v>
      </c>
      <c r="AQ174" s="86">
        <f>Y174</f>
        <v>0</v>
      </c>
      <c r="AR174" s="86">
        <f>COUNTIF(AA174:AD174,"NS")</f>
        <v>0</v>
      </c>
      <c r="AS174" s="86">
        <f>+SUM(AA174:AD174)</f>
        <v>0</v>
      </c>
      <c r="AT174" s="86">
        <f>IF($AG$171=3240,0,IF(OR(AND(AQ174=0,AR174&gt;0),AND(AQ174="NS",AS174&gt;0),AND(AQ174="NS",AR174=0,AS174=0)),1,IF(OR(AND(AQ174&gt;0,AR174=2),AND(AQ174="NS",AR174=2),AND(AQ174="NS",AS174=0,AR174&gt;0),AQ174=AS174),0,1)))</f>
        <v>0</v>
      </c>
      <c r="AV174" s="86">
        <f>COUNTBLANK(M174:AD174)</f>
        <v>18</v>
      </c>
      <c r="AW174" s="86">
        <f>H38</f>
        <v>0</v>
      </c>
      <c r="AX174" s="86">
        <f>IF(OR(AND(D174="", AV174&lt;$AV$171),AND(D174&lt;&gt;"", OR(AW174=1, AW174=0), AV174&gt;$AW$171)), 1, 0)</f>
        <v>0</v>
      </c>
      <c r="AY174" s="86">
        <f>IF(AND(OR(AW174=2, AW174=9), AV174&lt;$AV$171), 1, 0)</f>
        <v>0</v>
      </c>
      <c r="BA174" s="126">
        <f>V38</f>
        <v>0</v>
      </c>
      <c r="BB174" s="127">
        <f>COUNTIF(M174,"NS")</f>
        <v>0</v>
      </c>
      <c r="BC174" s="128">
        <f>SUM(M174)</f>
        <v>0</v>
      </c>
      <c r="BD174" s="129">
        <f>IF($AG$171=$AH$171, 0, IF(OR(AND(BA174=0,BB174&gt;0),AND(BA174="ns",BC174&gt;0)),1,IF(OR(AND(BA174&gt;0,BB174=1),AND(BA174="ns",BB174=1),AND(BA174="ns",BC174=0),BA174&gt;=BC174),0,1)))</f>
        <v>0</v>
      </c>
      <c r="BE174" s="126">
        <f>Y38</f>
        <v>0</v>
      </c>
      <c r="BF174" s="127">
        <f>COUNTIF(O174,"NS")</f>
        <v>0</v>
      </c>
      <c r="BG174" s="128">
        <f>SUM(O174)</f>
        <v>0</v>
      </c>
      <c r="BH174" s="129">
        <f>IF($AG$171=$AH$171, 0, IF(OR(AND(BE174=0,BF174&gt;0),AND(BE174="ns",BG174&gt;0)),1,IF(OR(AND(BE174&gt;0,BF174=1),AND(BE174="ns",BF174=1),AND(BE174="ns",BG174=0),BE174&gt;=BG174),0,1)))</f>
        <v>0</v>
      </c>
      <c r="BI174" s="126">
        <f>AB38</f>
        <v>0</v>
      </c>
      <c r="BJ174" s="127">
        <f>COUNTIF(Q174,"NS")</f>
        <v>0</v>
      </c>
      <c r="BK174" s="128">
        <f>SUM(Q174)</f>
        <v>0</v>
      </c>
      <c r="BL174" s="129">
        <f>IF($AG$171=$AH$171, 0, IF(OR(AND(BI174=0,BJ174&gt;0),AND(BI174="ns",BK174&gt;0)),1,IF(OR(AND(BI174&gt;0,BJ174=1),AND(BI174="ns",BJ174=1),AND(BI174="ns",BK174=0),BI174&gt;=BK174),0,1)))</f>
        <v>0</v>
      </c>
      <c r="BM174" s="130">
        <f>V38</f>
        <v>0</v>
      </c>
      <c r="BN174" s="127">
        <f>COUNTIF(S174,"NS")</f>
        <v>0</v>
      </c>
      <c r="BO174" s="128">
        <f>SUM(S174)</f>
        <v>0</v>
      </c>
      <c r="BP174" s="129">
        <f>IF($AG$171=$AH$171, 0, IF(OR(AND(BM174=0,BN174&gt;0),AND(BM174="ns",BO174&gt;0)),1,IF(OR(AND(BM174&gt;0,BN174=1),AND(BM174="ns",BN174=1),AND(BM174="ns",BO174=0),BM174&gt;=BO174),0,1)))</f>
        <v>0</v>
      </c>
      <c r="BQ174" s="126">
        <f>Y38</f>
        <v>0</v>
      </c>
      <c r="BR174" s="127">
        <f>COUNTIF(U174,"NS")</f>
        <v>0</v>
      </c>
      <c r="BS174" s="128">
        <f>SUM(U174)</f>
        <v>0</v>
      </c>
      <c r="BT174" s="129">
        <f>IF($AG$171=$AH$171, 0, IF(OR(AND(BQ174=0,BR174&gt;0),AND(BQ174="ns",BS174&gt;0)),1,IF(OR(AND(BQ174&gt;0,BR174=1),AND(BQ174="ns",BR174=1),AND(BQ174="ns",BS174=0),BQ174&gt;=BS174),0,1)))</f>
        <v>0</v>
      </c>
      <c r="BU174" s="126">
        <f>AB38</f>
        <v>0</v>
      </c>
      <c r="BV174" s="127">
        <f>COUNTIF(W174,"NS")</f>
        <v>0</v>
      </c>
      <c r="BW174" s="128">
        <f>SUM(W174)</f>
        <v>0</v>
      </c>
      <c r="BX174" s="129">
        <f>IF($AG$171=$AH$171, 0, IF(OR(AND(BU174=0,BV174&gt;0),AND(BU174="ns",BW174&gt;0)),1,IF(OR(AND(BU174&gt;0,BV174=1),AND(BU174="ns",BV174=1),AND(BU174="ns",BW174=0),BU174&gt;=BW174),0,1)))</f>
        <v>0</v>
      </c>
      <c r="BY174" s="130">
        <f>V38</f>
        <v>0</v>
      </c>
      <c r="BZ174" s="127">
        <f>COUNTIF(Y174,"NS")</f>
        <v>0</v>
      </c>
      <c r="CA174" s="128">
        <f>SUM(Y174)</f>
        <v>0</v>
      </c>
      <c r="CB174" s="129">
        <f>IF($AG$171=$AH$171, 0, IF(OR(AND(BY174=0,BZ174&gt;0),AND(BY174="ns",CA174&gt;0)),1,IF(OR(AND(BY174&gt;0,BZ174=1),AND(BY174="ns",BZ174=1),AND(BY174="ns",CA174=0),BY174&gt;=CA174),0,1)))</f>
        <v>0</v>
      </c>
      <c r="CC174" s="126">
        <f>Y38</f>
        <v>0</v>
      </c>
      <c r="CD174" s="127">
        <f>COUNTIF(AA174,"NS")</f>
        <v>0</v>
      </c>
      <c r="CE174" s="128">
        <f>SUM(AA174)</f>
        <v>0</v>
      </c>
      <c r="CF174" s="129">
        <f>IF($AG$171=$AH$171, 0, IF(OR(AND(CC174=0,CD174&gt;0),AND(CC174="ns",CE174&gt;0)),1,IF(OR(AND(CC174&gt;0,CD174=1),AND(CC174="ns",CD174=1),AND(CC174="ns",CE174=0),CC174&gt;=CE174),0,1)))</f>
        <v>0</v>
      </c>
      <c r="CG174" s="126">
        <f>AB38</f>
        <v>0</v>
      </c>
      <c r="CH174" s="127">
        <f>COUNTIF(AC174,"NS")</f>
        <v>0</v>
      </c>
      <c r="CI174" s="128">
        <f>SUM(AC174)</f>
        <v>0</v>
      </c>
      <c r="CJ174" s="129">
        <f>IF($AG$171=$AH$171, 0, IF(OR(AND(CG174=0,CH174&gt;0),AND(CG174="ns",CI174&gt;0)),1,IF(OR(AND(CG174&gt;0,CH174=1),AND(CG174="ns",CH174=1),AND(CG174="ns",CI174=0),CG174&gt;=CI174),0,1)))</f>
        <v>0</v>
      </c>
    </row>
    <row r="175" spans="1:88" ht="15" customHeight="1">
      <c r="A175" s="107"/>
      <c r="B175" s="93"/>
      <c r="C175" s="110" t="s">
        <v>87</v>
      </c>
      <c r="D175" s="329" t="str">
        <f t="shared" si="12"/>
        <v/>
      </c>
      <c r="E175" s="330"/>
      <c r="F175" s="330"/>
      <c r="G175" s="330"/>
      <c r="H175" s="330"/>
      <c r="I175" s="330"/>
      <c r="J175" s="330"/>
      <c r="K175" s="330"/>
      <c r="L175" s="331"/>
      <c r="M175" s="332"/>
      <c r="N175" s="334"/>
      <c r="O175" s="332"/>
      <c r="P175" s="334"/>
      <c r="Q175" s="332"/>
      <c r="R175" s="334"/>
      <c r="S175" s="332"/>
      <c r="T175" s="334"/>
      <c r="U175" s="332"/>
      <c r="V175" s="334"/>
      <c r="W175" s="332"/>
      <c r="X175" s="334"/>
      <c r="Y175" s="332"/>
      <c r="Z175" s="334"/>
      <c r="AA175" s="332"/>
      <c r="AB175" s="334"/>
      <c r="AC175" s="332"/>
      <c r="AD175" s="334"/>
      <c r="AG175" s="86">
        <f t="shared" ref="AG175:AG238" si="13">M175</f>
        <v>0</v>
      </c>
      <c r="AH175" s="86">
        <f t="shared" ref="AH175:AH238" si="14">COUNTIF(O175:R175,"NS")</f>
        <v>0</v>
      </c>
      <c r="AI175" s="86">
        <f t="shared" ref="AI175:AI238" si="15">+SUM(O175:R175)</f>
        <v>0</v>
      </c>
      <c r="AJ175" s="86">
        <f t="shared" ref="AJ175:AJ238" si="16">IF($AG$171=1080,0,IF(OR(AND(AG175=0,AH175&gt;0),AND(AG175="NS",AI175&gt;0),AND(AG175="NS",AH175=0,AI175=0)),1,IF(OR(AND(AG175&gt;0,AH175=2),AND(AG175="NS",AH175=2),AND(AG175="NS",AI175=0,AH175&gt;0),AG175=AI175),0,1)))</f>
        <v>0</v>
      </c>
      <c r="AL175" s="86">
        <f t="shared" ref="AL175:AL238" si="17">S175</f>
        <v>0</v>
      </c>
      <c r="AM175" s="86">
        <f t="shared" ref="AM175:AM238" si="18">COUNTIF(U175:X175,"NS")</f>
        <v>0</v>
      </c>
      <c r="AN175" s="86">
        <f t="shared" ref="AN175:AN238" si="19">+SUM(U175:X175)</f>
        <v>0</v>
      </c>
      <c r="AO175" s="86">
        <f t="shared" ref="AO175:AO238" si="20">IF($AG$171=1080,0,IF(OR(AND(AL175=0,AM175&gt;0),AND(AL175="NS",AN175&gt;0),AND(AL175="NS",AM175=0,AN175=0)),1,IF(OR(AND(AL175&gt;0,AM175=2),AND(AL175="NS",AM175=2),AND(AL175="NS",AN175=0,AM175&gt;0),AL175=AN175),0,1)))</f>
        <v>0</v>
      </c>
      <c r="AQ175" s="86">
        <f t="shared" ref="AQ175:AQ238" si="21">Y175</f>
        <v>0</v>
      </c>
      <c r="AR175" s="86">
        <f t="shared" ref="AR175:AR238" si="22">COUNTIF(AA175:AD175,"NS")</f>
        <v>0</v>
      </c>
      <c r="AS175" s="86">
        <f t="shared" ref="AS175:AS238" si="23">+SUM(AA175:AD175)</f>
        <v>0</v>
      </c>
      <c r="AT175" s="86">
        <f t="shared" ref="AT175:AT238" si="24">IF($AG$171=1080,0,IF(OR(AND(AQ175=0,AR175&gt;0),AND(AQ175="NS",AS175&gt;0),AND(AQ175="NS",AR175=0,AS175=0)),1,IF(OR(AND(AQ175&gt;0,AR175=2),AND(AQ175="NS",AR175=2),AND(AQ175="NS",AS175=0,AR175&gt;0),AQ175=AS175),0,1)))</f>
        <v>0</v>
      </c>
      <c r="AV175" s="86">
        <f t="shared" ref="AV175:AV238" si="25">COUNTBLANK(M175:AD175)</f>
        <v>18</v>
      </c>
      <c r="AW175" s="86">
        <f t="shared" ref="AW175:AW238" si="26">H39</f>
        <v>0</v>
      </c>
      <c r="AX175" s="86">
        <f t="shared" ref="AX175:AX238" si="27">IF(OR(AND(D175="", AV175&lt;$AV$171),AND(D175&lt;&gt;"", OR(AW175=1, AW175=0), AV175&gt;$AW$171)), 1, 0)</f>
        <v>0</v>
      </c>
      <c r="AY175" s="86">
        <f t="shared" ref="AY175:AY238" si="28">IF(AND(OR(AW175=2, AW175=9), AV175&lt;$AV$171), 1, 0)</f>
        <v>0</v>
      </c>
      <c r="BA175" s="126">
        <f t="shared" ref="BA175:BA238" si="29">V39</f>
        <v>0</v>
      </c>
      <c r="BB175" s="127">
        <f t="shared" ref="BB175:BB238" si="30">COUNTIF(M175,"NS")</f>
        <v>0</v>
      </c>
      <c r="BC175" s="128">
        <f t="shared" ref="BC175:BC238" si="31">SUM(M175)</f>
        <v>0</v>
      </c>
      <c r="BD175" s="129">
        <f t="shared" ref="BD175:BD238" si="32">IF($AG$171=$AH$171, 0, IF(OR(AND(BA175=0,BB175&gt;0),AND(BA175="ns",BC175&gt;0)),1,IF(OR(AND(BA175&gt;0,BB175=1),AND(BA175="ns",BB175=1),AND(BA175="ns",BC175=0),BA175&gt;=BC175),0,1)))</f>
        <v>0</v>
      </c>
      <c r="BE175" s="126">
        <f t="shared" ref="BE175:BE238" si="33">Y39</f>
        <v>0</v>
      </c>
      <c r="BF175" s="127">
        <f t="shared" ref="BF175:BF238" si="34">COUNTIF(O175,"NS")</f>
        <v>0</v>
      </c>
      <c r="BG175" s="128">
        <f t="shared" ref="BG175:BG238" si="35">SUM(O175)</f>
        <v>0</v>
      </c>
      <c r="BH175" s="129">
        <f t="shared" ref="BH175:BH238" si="36">IF($AG$171=$AH$171, 0, IF(OR(AND(BE175=0,BF175&gt;0),AND(BE175="ns",BG175&gt;0)),1,IF(OR(AND(BE175&gt;0,BF175=1),AND(BE175="ns",BF175=1),AND(BE175="ns",BG175=0),BE175&gt;=BG175),0,1)))</f>
        <v>0</v>
      </c>
      <c r="BI175" s="126">
        <f t="shared" ref="BI175:BI238" si="37">AB39</f>
        <v>0</v>
      </c>
      <c r="BJ175" s="127">
        <f t="shared" ref="BJ175:BJ238" si="38">COUNTIF(Q175,"NS")</f>
        <v>0</v>
      </c>
      <c r="BK175" s="128">
        <f t="shared" ref="BK175:BK238" si="39">SUM(Q175)</f>
        <v>0</v>
      </c>
      <c r="BL175" s="129">
        <f t="shared" ref="BL175:BL238" si="40">IF($AG$171=$AH$171, 0, IF(OR(AND(BI175=0,BJ175&gt;0),AND(BI175="ns",BK175&gt;0)),1,IF(OR(AND(BI175&gt;0,BJ175=1),AND(BI175="ns",BJ175=1),AND(BI175="ns",BK175=0),BI175&gt;=BK175),0,1)))</f>
        <v>0</v>
      </c>
      <c r="BM175" s="130">
        <f t="shared" ref="BM175:BM238" si="41">V39</f>
        <v>0</v>
      </c>
      <c r="BN175" s="127">
        <f t="shared" ref="BN175:BN238" si="42">COUNTIF(S175,"NS")</f>
        <v>0</v>
      </c>
      <c r="BO175" s="128">
        <f t="shared" ref="BO175:BO238" si="43">SUM(S175)</f>
        <v>0</v>
      </c>
      <c r="BP175" s="129">
        <f t="shared" ref="BP175:BP238" si="44">IF($AG$171=$AH$171, 0, IF(OR(AND(BM175=0,BN175&gt;0),AND(BM175="ns",BO175&gt;0)),1,IF(OR(AND(BM175&gt;0,BN175=1),AND(BM175="ns",BN175=1),AND(BM175="ns",BO175=0),BM175&gt;=BO175),0,1)))</f>
        <v>0</v>
      </c>
      <c r="BQ175" s="126">
        <f t="shared" ref="BQ175:BQ238" si="45">Y39</f>
        <v>0</v>
      </c>
      <c r="BR175" s="127">
        <f t="shared" ref="BR175:BR238" si="46">COUNTIF(U175,"NS")</f>
        <v>0</v>
      </c>
      <c r="BS175" s="128">
        <f t="shared" ref="BS175:BS238" si="47">SUM(U175)</f>
        <v>0</v>
      </c>
      <c r="BT175" s="129">
        <f t="shared" ref="BT175:BT238" si="48">IF($AG$171=$AH$171, 0, IF(OR(AND(BQ175=0,BR175&gt;0),AND(BQ175="ns",BS175&gt;0)),1,IF(OR(AND(BQ175&gt;0,BR175=1),AND(BQ175="ns",BR175=1),AND(BQ175="ns",BS175=0),BQ175&gt;=BS175),0,1)))</f>
        <v>0</v>
      </c>
      <c r="BU175" s="126">
        <f t="shared" ref="BU175:BU238" si="49">AB39</f>
        <v>0</v>
      </c>
      <c r="BV175" s="127">
        <f t="shared" ref="BV175:BV238" si="50">COUNTIF(W175,"NS")</f>
        <v>0</v>
      </c>
      <c r="BW175" s="128">
        <f t="shared" ref="BW175:BW238" si="51">SUM(W175)</f>
        <v>0</v>
      </c>
      <c r="BX175" s="129">
        <f t="shared" ref="BX175:BX238" si="52">IF($AG$171=$AH$171, 0, IF(OR(AND(BU175=0,BV175&gt;0),AND(BU175="ns",BW175&gt;0)),1,IF(OR(AND(BU175&gt;0,BV175=1),AND(BU175="ns",BV175=1),AND(BU175="ns",BW175=0),BU175&gt;=BW175),0,1)))</f>
        <v>0</v>
      </c>
      <c r="BY175" s="130">
        <f t="shared" ref="BY175:BY238" si="53">V39</f>
        <v>0</v>
      </c>
      <c r="BZ175" s="127">
        <f t="shared" ref="BZ175:BZ238" si="54">COUNTIF(Y175,"NS")</f>
        <v>0</v>
      </c>
      <c r="CA175" s="128">
        <f t="shared" ref="CA175:CA238" si="55">SUM(Y175)</f>
        <v>0</v>
      </c>
      <c r="CB175" s="129">
        <f t="shared" ref="CB175:CB238" si="56">IF($AG$171=$AH$171, 0, IF(OR(AND(BY175=0,BZ175&gt;0),AND(BY175="ns",CA175&gt;0)),1,IF(OR(AND(BY175&gt;0,BZ175=1),AND(BY175="ns",BZ175=1),AND(BY175="ns",CA175=0),BY175&gt;=CA175),0,1)))</f>
        <v>0</v>
      </c>
      <c r="CC175" s="126">
        <f t="shared" ref="CC175:CC238" si="57">Y39</f>
        <v>0</v>
      </c>
      <c r="CD175" s="127">
        <f t="shared" ref="CD175:CD238" si="58">COUNTIF(AA175,"NS")</f>
        <v>0</v>
      </c>
      <c r="CE175" s="128">
        <f t="shared" ref="CE175:CE238" si="59">SUM(AA175)</f>
        <v>0</v>
      </c>
      <c r="CF175" s="129">
        <f t="shared" ref="CF175:CF238" si="60">IF($AG$171=$AH$171, 0, IF(OR(AND(CC175=0,CD175&gt;0),AND(CC175="ns",CE175&gt;0)),1,IF(OR(AND(CC175&gt;0,CD175=1),AND(CC175="ns",CD175=1),AND(CC175="ns",CE175=0),CC175&gt;=CE175),0,1)))</f>
        <v>0</v>
      </c>
      <c r="CG175" s="126">
        <f t="shared" ref="CG175:CG238" si="61">AB39</f>
        <v>0</v>
      </c>
      <c r="CH175" s="127">
        <f t="shared" ref="CH175:CH238" si="62">COUNTIF(AC175,"NS")</f>
        <v>0</v>
      </c>
      <c r="CI175" s="128">
        <f t="shared" ref="CI175:CI238" si="63">SUM(AC175)</f>
        <v>0</v>
      </c>
      <c r="CJ175" s="129">
        <f t="shared" ref="CJ175:CJ238" si="64">IF($AG$171=$AH$171, 0, IF(OR(AND(CG175=0,CH175&gt;0),AND(CG175="ns",CI175&gt;0)),1,IF(OR(AND(CG175&gt;0,CH175=1),AND(CG175="ns",CH175=1),AND(CG175="ns",CI175=0),CG175&gt;=CI175),0,1)))</f>
        <v>0</v>
      </c>
    </row>
    <row r="176" spans="1:88" ht="15" customHeight="1">
      <c r="A176" s="107"/>
      <c r="B176" s="93"/>
      <c r="C176" s="110" t="s">
        <v>88</v>
      </c>
      <c r="D176" s="329" t="str">
        <f t="shared" si="12"/>
        <v/>
      </c>
      <c r="E176" s="330"/>
      <c r="F176" s="330"/>
      <c r="G176" s="330"/>
      <c r="H176" s="330"/>
      <c r="I176" s="330"/>
      <c r="J176" s="330"/>
      <c r="K176" s="330"/>
      <c r="L176" s="331"/>
      <c r="M176" s="332"/>
      <c r="N176" s="334"/>
      <c r="O176" s="332"/>
      <c r="P176" s="334"/>
      <c r="Q176" s="332"/>
      <c r="R176" s="334"/>
      <c r="S176" s="332"/>
      <c r="T176" s="334"/>
      <c r="U176" s="332"/>
      <c r="V176" s="334"/>
      <c r="W176" s="332"/>
      <c r="X176" s="334"/>
      <c r="Y176" s="332"/>
      <c r="Z176" s="334"/>
      <c r="AA176" s="332"/>
      <c r="AB176" s="334"/>
      <c r="AC176" s="332"/>
      <c r="AD176" s="334"/>
      <c r="AG176" s="86">
        <f t="shared" si="13"/>
        <v>0</v>
      </c>
      <c r="AH176" s="86">
        <f t="shared" si="14"/>
        <v>0</v>
      </c>
      <c r="AI176" s="86">
        <f t="shared" si="15"/>
        <v>0</v>
      </c>
      <c r="AJ176" s="86">
        <f t="shared" si="16"/>
        <v>0</v>
      </c>
      <c r="AL176" s="86">
        <f t="shared" si="17"/>
        <v>0</v>
      </c>
      <c r="AM176" s="86">
        <f t="shared" si="18"/>
        <v>0</v>
      </c>
      <c r="AN176" s="86">
        <f t="shared" si="19"/>
        <v>0</v>
      </c>
      <c r="AO176" s="86">
        <f t="shared" si="20"/>
        <v>0</v>
      </c>
      <c r="AQ176" s="86">
        <f t="shared" si="21"/>
        <v>0</v>
      </c>
      <c r="AR176" s="86">
        <f t="shared" si="22"/>
        <v>0</v>
      </c>
      <c r="AS176" s="86">
        <f t="shared" si="23"/>
        <v>0</v>
      </c>
      <c r="AT176" s="86">
        <f t="shared" si="24"/>
        <v>0</v>
      </c>
      <c r="AV176" s="86">
        <f t="shared" si="25"/>
        <v>18</v>
      </c>
      <c r="AW176" s="86">
        <f t="shared" si="26"/>
        <v>0</v>
      </c>
      <c r="AX176" s="86">
        <f t="shared" si="27"/>
        <v>0</v>
      </c>
      <c r="AY176" s="86">
        <f t="shared" si="28"/>
        <v>0</v>
      </c>
      <c r="BA176" s="126">
        <f t="shared" si="29"/>
        <v>0</v>
      </c>
      <c r="BB176" s="127">
        <f t="shared" si="30"/>
        <v>0</v>
      </c>
      <c r="BC176" s="128">
        <f t="shared" si="31"/>
        <v>0</v>
      </c>
      <c r="BD176" s="129">
        <f t="shared" si="32"/>
        <v>0</v>
      </c>
      <c r="BE176" s="126">
        <f t="shared" si="33"/>
        <v>0</v>
      </c>
      <c r="BF176" s="127">
        <f t="shared" si="34"/>
        <v>0</v>
      </c>
      <c r="BG176" s="128">
        <f t="shared" si="35"/>
        <v>0</v>
      </c>
      <c r="BH176" s="129">
        <f t="shared" si="36"/>
        <v>0</v>
      </c>
      <c r="BI176" s="126">
        <f t="shared" si="37"/>
        <v>0</v>
      </c>
      <c r="BJ176" s="127">
        <f t="shared" si="38"/>
        <v>0</v>
      </c>
      <c r="BK176" s="128">
        <f t="shared" si="39"/>
        <v>0</v>
      </c>
      <c r="BL176" s="129">
        <f t="shared" si="40"/>
        <v>0</v>
      </c>
      <c r="BM176" s="130">
        <f t="shared" si="41"/>
        <v>0</v>
      </c>
      <c r="BN176" s="127">
        <f t="shared" si="42"/>
        <v>0</v>
      </c>
      <c r="BO176" s="128">
        <f t="shared" si="43"/>
        <v>0</v>
      </c>
      <c r="BP176" s="129">
        <f t="shared" si="44"/>
        <v>0</v>
      </c>
      <c r="BQ176" s="126">
        <f t="shared" si="45"/>
        <v>0</v>
      </c>
      <c r="BR176" s="127">
        <f t="shared" si="46"/>
        <v>0</v>
      </c>
      <c r="BS176" s="128">
        <f t="shared" si="47"/>
        <v>0</v>
      </c>
      <c r="BT176" s="129">
        <f t="shared" si="48"/>
        <v>0</v>
      </c>
      <c r="BU176" s="126">
        <f t="shared" si="49"/>
        <v>0</v>
      </c>
      <c r="BV176" s="127">
        <f t="shared" si="50"/>
        <v>0</v>
      </c>
      <c r="BW176" s="128">
        <f t="shared" si="51"/>
        <v>0</v>
      </c>
      <c r="BX176" s="129">
        <f t="shared" si="52"/>
        <v>0</v>
      </c>
      <c r="BY176" s="130">
        <f t="shared" si="53"/>
        <v>0</v>
      </c>
      <c r="BZ176" s="127">
        <f t="shared" si="54"/>
        <v>0</v>
      </c>
      <c r="CA176" s="128">
        <f t="shared" si="55"/>
        <v>0</v>
      </c>
      <c r="CB176" s="129">
        <f t="shared" si="56"/>
        <v>0</v>
      </c>
      <c r="CC176" s="126">
        <f t="shared" si="57"/>
        <v>0</v>
      </c>
      <c r="CD176" s="127">
        <f t="shared" si="58"/>
        <v>0</v>
      </c>
      <c r="CE176" s="128">
        <f t="shared" si="59"/>
        <v>0</v>
      </c>
      <c r="CF176" s="129">
        <f t="shared" si="60"/>
        <v>0</v>
      </c>
      <c r="CG176" s="126">
        <f t="shared" si="61"/>
        <v>0</v>
      </c>
      <c r="CH176" s="127">
        <f t="shared" si="62"/>
        <v>0</v>
      </c>
      <c r="CI176" s="128">
        <f t="shared" si="63"/>
        <v>0</v>
      </c>
      <c r="CJ176" s="129">
        <f t="shared" si="64"/>
        <v>0</v>
      </c>
    </row>
    <row r="177" spans="1:88" ht="15" customHeight="1">
      <c r="A177" s="107"/>
      <c r="B177" s="93"/>
      <c r="C177" s="110" t="s">
        <v>89</v>
      </c>
      <c r="D177" s="329" t="str">
        <f t="shared" si="12"/>
        <v/>
      </c>
      <c r="E177" s="330"/>
      <c r="F177" s="330"/>
      <c r="G177" s="330"/>
      <c r="H177" s="330"/>
      <c r="I177" s="330"/>
      <c r="J177" s="330"/>
      <c r="K177" s="330"/>
      <c r="L177" s="331"/>
      <c r="M177" s="332"/>
      <c r="N177" s="334"/>
      <c r="O177" s="332"/>
      <c r="P177" s="334"/>
      <c r="Q177" s="332"/>
      <c r="R177" s="334"/>
      <c r="S177" s="332"/>
      <c r="T177" s="334"/>
      <c r="U177" s="332"/>
      <c r="V177" s="334"/>
      <c r="W177" s="332"/>
      <c r="X177" s="334"/>
      <c r="Y177" s="332"/>
      <c r="Z177" s="334"/>
      <c r="AA177" s="332"/>
      <c r="AB177" s="334"/>
      <c r="AC177" s="332"/>
      <c r="AD177" s="334"/>
      <c r="AG177" s="86">
        <f t="shared" si="13"/>
        <v>0</v>
      </c>
      <c r="AH177" s="86">
        <f t="shared" si="14"/>
        <v>0</v>
      </c>
      <c r="AI177" s="86">
        <f t="shared" si="15"/>
        <v>0</v>
      </c>
      <c r="AJ177" s="86">
        <f t="shared" si="16"/>
        <v>0</v>
      </c>
      <c r="AL177" s="86">
        <f t="shared" si="17"/>
        <v>0</v>
      </c>
      <c r="AM177" s="86">
        <f t="shared" si="18"/>
        <v>0</v>
      </c>
      <c r="AN177" s="86">
        <f t="shared" si="19"/>
        <v>0</v>
      </c>
      <c r="AO177" s="86">
        <f t="shared" si="20"/>
        <v>0</v>
      </c>
      <c r="AQ177" s="86">
        <f t="shared" si="21"/>
        <v>0</v>
      </c>
      <c r="AR177" s="86">
        <f t="shared" si="22"/>
        <v>0</v>
      </c>
      <c r="AS177" s="86">
        <f t="shared" si="23"/>
        <v>0</v>
      </c>
      <c r="AT177" s="86">
        <f t="shared" si="24"/>
        <v>0</v>
      </c>
      <c r="AV177" s="86">
        <f t="shared" si="25"/>
        <v>18</v>
      </c>
      <c r="AW177" s="86">
        <f t="shared" si="26"/>
        <v>0</v>
      </c>
      <c r="AX177" s="86">
        <f t="shared" si="27"/>
        <v>0</v>
      </c>
      <c r="AY177" s="86">
        <f t="shared" si="28"/>
        <v>0</v>
      </c>
      <c r="BA177" s="126">
        <f t="shared" si="29"/>
        <v>0</v>
      </c>
      <c r="BB177" s="127">
        <f t="shared" si="30"/>
        <v>0</v>
      </c>
      <c r="BC177" s="128">
        <f t="shared" si="31"/>
        <v>0</v>
      </c>
      <c r="BD177" s="129">
        <f t="shared" si="32"/>
        <v>0</v>
      </c>
      <c r="BE177" s="126">
        <f t="shared" si="33"/>
        <v>0</v>
      </c>
      <c r="BF177" s="127">
        <f t="shared" si="34"/>
        <v>0</v>
      </c>
      <c r="BG177" s="128">
        <f t="shared" si="35"/>
        <v>0</v>
      </c>
      <c r="BH177" s="129">
        <f t="shared" si="36"/>
        <v>0</v>
      </c>
      <c r="BI177" s="126">
        <f t="shared" si="37"/>
        <v>0</v>
      </c>
      <c r="BJ177" s="127">
        <f t="shared" si="38"/>
        <v>0</v>
      </c>
      <c r="BK177" s="128">
        <f t="shared" si="39"/>
        <v>0</v>
      </c>
      <c r="BL177" s="129">
        <f t="shared" si="40"/>
        <v>0</v>
      </c>
      <c r="BM177" s="130">
        <f t="shared" si="41"/>
        <v>0</v>
      </c>
      <c r="BN177" s="127">
        <f t="shared" si="42"/>
        <v>0</v>
      </c>
      <c r="BO177" s="128">
        <f t="shared" si="43"/>
        <v>0</v>
      </c>
      <c r="BP177" s="129">
        <f t="shared" si="44"/>
        <v>0</v>
      </c>
      <c r="BQ177" s="126">
        <f t="shared" si="45"/>
        <v>0</v>
      </c>
      <c r="BR177" s="127">
        <f t="shared" si="46"/>
        <v>0</v>
      </c>
      <c r="BS177" s="128">
        <f t="shared" si="47"/>
        <v>0</v>
      </c>
      <c r="BT177" s="129">
        <f t="shared" si="48"/>
        <v>0</v>
      </c>
      <c r="BU177" s="126">
        <f t="shared" si="49"/>
        <v>0</v>
      </c>
      <c r="BV177" s="127">
        <f t="shared" si="50"/>
        <v>0</v>
      </c>
      <c r="BW177" s="128">
        <f t="shared" si="51"/>
        <v>0</v>
      </c>
      <c r="BX177" s="129">
        <f t="shared" si="52"/>
        <v>0</v>
      </c>
      <c r="BY177" s="130">
        <f t="shared" si="53"/>
        <v>0</v>
      </c>
      <c r="BZ177" s="127">
        <f t="shared" si="54"/>
        <v>0</v>
      </c>
      <c r="CA177" s="128">
        <f t="shared" si="55"/>
        <v>0</v>
      </c>
      <c r="CB177" s="129">
        <f t="shared" si="56"/>
        <v>0</v>
      </c>
      <c r="CC177" s="126">
        <f t="shared" si="57"/>
        <v>0</v>
      </c>
      <c r="CD177" s="127">
        <f t="shared" si="58"/>
        <v>0</v>
      </c>
      <c r="CE177" s="128">
        <f t="shared" si="59"/>
        <v>0</v>
      </c>
      <c r="CF177" s="129">
        <f t="shared" si="60"/>
        <v>0</v>
      </c>
      <c r="CG177" s="126">
        <f t="shared" si="61"/>
        <v>0</v>
      </c>
      <c r="CH177" s="127">
        <f t="shared" si="62"/>
        <v>0</v>
      </c>
      <c r="CI177" s="128">
        <f t="shared" si="63"/>
        <v>0</v>
      </c>
      <c r="CJ177" s="129">
        <f t="shared" si="64"/>
        <v>0</v>
      </c>
    </row>
    <row r="178" spans="1:88" ht="15" customHeight="1">
      <c r="A178" s="107"/>
      <c r="B178" s="93"/>
      <c r="C178" s="110" t="s">
        <v>90</v>
      </c>
      <c r="D178" s="329" t="str">
        <f t="shared" si="12"/>
        <v/>
      </c>
      <c r="E178" s="330"/>
      <c r="F178" s="330"/>
      <c r="G178" s="330"/>
      <c r="H178" s="330"/>
      <c r="I178" s="330"/>
      <c r="J178" s="330"/>
      <c r="K178" s="330"/>
      <c r="L178" s="331"/>
      <c r="M178" s="332"/>
      <c r="N178" s="334"/>
      <c r="O178" s="332"/>
      <c r="P178" s="334"/>
      <c r="Q178" s="332"/>
      <c r="R178" s="334"/>
      <c r="S178" s="332"/>
      <c r="T178" s="334"/>
      <c r="U178" s="332"/>
      <c r="V178" s="334"/>
      <c r="W178" s="332"/>
      <c r="X178" s="334"/>
      <c r="Y178" s="332"/>
      <c r="Z178" s="334"/>
      <c r="AA178" s="332"/>
      <c r="AB178" s="334"/>
      <c r="AC178" s="332"/>
      <c r="AD178" s="334"/>
      <c r="AG178" s="86">
        <f t="shared" si="13"/>
        <v>0</v>
      </c>
      <c r="AH178" s="86">
        <f t="shared" si="14"/>
        <v>0</v>
      </c>
      <c r="AI178" s="86">
        <f t="shared" si="15"/>
        <v>0</v>
      </c>
      <c r="AJ178" s="86">
        <f t="shared" si="16"/>
        <v>0</v>
      </c>
      <c r="AL178" s="86">
        <f t="shared" si="17"/>
        <v>0</v>
      </c>
      <c r="AM178" s="86">
        <f t="shared" si="18"/>
        <v>0</v>
      </c>
      <c r="AN178" s="86">
        <f t="shared" si="19"/>
        <v>0</v>
      </c>
      <c r="AO178" s="86">
        <f t="shared" si="20"/>
        <v>0</v>
      </c>
      <c r="AQ178" s="86">
        <f t="shared" si="21"/>
        <v>0</v>
      </c>
      <c r="AR178" s="86">
        <f t="shared" si="22"/>
        <v>0</v>
      </c>
      <c r="AS178" s="86">
        <f t="shared" si="23"/>
        <v>0</v>
      </c>
      <c r="AT178" s="86">
        <f t="shared" si="24"/>
        <v>0</v>
      </c>
      <c r="AV178" s="86">
        <f t="shared" si="25"/>
        <v>18</v>
      </c>
      <c r="AW178" s="86">
        <f t="shared" si="26"/>
        <v>0</v>
      </c>
      <c r="AX178" s="86">
        <f t="shared" si="27"/>
        <v>0</v>
      </c>
      <c r="AY178" s="86">
        <f t="shared" si="28"/>
        <v>0</v>
      </c>
      <c r="BA178" s="126">
        <f t="shared" si="29"/>
        <v>0</v>
      </c>
      <c r="BB178" s="127">
        <f t="shared" si="30"/>
        <v>0</v>
      </c>
      <c r="BC178" s="128">
        <f t="shared" si="31"/>
        <v>0</v>
      </c>
      <c r="BD178" s="129">
        <f t="shared" si="32"/>
        <v>0</v>
      </c>
      <c r="BE178" s="126">
        <f t="shared" si="33"/>
        <v>0</v>
      </c>
      <c r="BF178" s="127">
        <f t="shared" si="34"/>
        <v>0</v>
      </c>
      <c r="BG178" s="128">
        <f t="shared" si="35"/>
        <v>0</v>
      </c>
      <c r="BH178" s="129">
        <f t="shared" si="36"/>
        <v>0</v>
      </c>
      <c r="BI178" s="126">
        <f t="shared" si="37"/>
        <v>0</v>
      </c>
      <c r="BJ178" s="127">
        <f t="shared" si="38"/>
        <v>0</v>
      </c>
      <c r="BK178" s="128">
        <f t="shared" si="39"/>
        <v>0</v>
      </c>
      <c r="BL178" s="129">
        <f t="shared" si="40"/>
        <v>0</v>
      </c>
      <c r="BM178" s="130">
        <f t="shared" si="41"/>
        <v>0</v>
      </c>
      <c r="BN178" s="127">
        <f t="shared" si="42"/>
        <v>0</v>
      </c>
      <c r="BO178" s="128">
        <f t="shared" si="43"/>
        <v>0</v>
      </c>
      <c r="BP178" s="129">
        <f t="shared" si="44"/>
        <v>0</v>
      </c>
      <c r="BQ178" s="126">
        <f t="shared" si="45"/>
        <v>0</v>
      </c>
      <c r="BR178" s="127">
        <f t="shared" si="46"/>
        <v>0</v>
      </c>
      <c r="BS178" s="128">
        <f t="shared" si="47"/>
        <v>0</v>
      </c>
      <c r="BT178" s="129">
        <f t="shared" si="48"/>
        <v>0</v>
      </c>
      <c r="BU178" s="126">
        <f t="shared" si="49"/>
        <v>0</v>
      </c>
      <c r="BV178" s="127">
        <f t="shared" si="50"/>
        <v>0</v>
      </c>
      <c r="BW178" s="128">
        <f t="shared" si="51"/>
        <v>0</v>
      </c>
      <c r="BX178" s="129">
        <f t="shared" si="52"/>
        <v>0</v>
      </c>
      <c r="BY178" s="130">
        <f t="shared" si="53"/>
        <v>0</v>
      </c>
      <c r="BZ178" s="127">
        <f t="shared" si="54"/>
        <v>0</v>
      </c>
      <c r="CA178" s="128">
        <f t="shared" si="55"/>
        <v>0</v>
      </c>
      <c r="CB178" s="129">
        <f t="shared" si="56"/>
        <v>0</v>
      </c>
      <c r="CC178" s="126">
        <f t="shared" si="57"/>
        <v>0</v>
      </c>
      <c r="CD178" s="127">
        <f t="shared" si="58"/>
        <v>0</v>
      </c>
      <c r="CE178" s="128">
        <f t="shared" si="59"/>
        <v>0</v>
      </c>
      <c r="CF178" s="129">
        <f t="shared" si="60"/>
        <v>0</v>
      </c>
      <c r="CG178" s="126">
        <f t="shared" si="61"/>
        <v>0</v>
      </c>
      <c r="CH178" s="127">
        <f t="shared" si="62"/>
        <v>0</v>
      </c>
      <c r="CI178" s="128">
        <f t="shared" si="63"/>
        <v>0</v>
      </c>
      <c r="CJ178" s="129">
        <f t="shared" si="64"/>
        <v>0</v>
      </c>
    </row>
    <row r="179" spans="1:88" ht="15" customHeight="1">
      <c r="A179" s="107"/>
      <c r="B179" s="93"/>
      <c r="C179" s="110" t="s">
        <v>91</v>
      </c>
      <c r="D179" s="329" t="str">
        <f t="shared" si="12"/>
        <v/>
      </c>
      <c r="E179" s="330"/>
      <c r="F179" s="330"/>
      <c r="G179" s="330"/>
      <c r="H179" s="330"/>
      <c r="I179" s="330"/>
      <c r="J179" s="330"/>
      <c r="K179" s="330"/>
      <c r="L179" s="331"/>
      <c r="M179" s="332"/>
      <c r="N179" s="334"/>
      <c r="O179" s="332"/>
      <c r="P179" s="334"/>
      <c r="Q179" s="332"/>
      <c r="R179" s="334"/>
      <c r="S179" s="332"/>
      <c r="T179" s="334"/>
      <c r="U179" s="332"/>
      <c r="V179" s="334"/>
      <c r="W179" s="332"/>
      <c r="X179" s="334"/>
      <c r="Y179" s="332"/>
      <c r="Z179" s="334"/>
      <c r="AA179" s="332"/>
      <c r="AB179" s="334"/>
      <c r="AC179" s="332"/>
      <c r="AD179" s="334"/>
      <c r="AG179" s="86">
        <f t="shared" si="13"/>
        <v>0</v>
      </c>
      <c r="AH179" s="86">
        <f t="shared" si="14"/>
        <v>0</v>
      </c>
      <c r="AI179" s="86">
        <f t="shared" si="15"/>
        <v>0</v>
      </c>
      <c r="AJ179" s="86">
        <f t="shared" si="16"/>
        <v>0</v>
      </c>
      <c r="AL179" s="86">
        <f t="shared" si="17"/>
        <v>0</v>
      </c>
      <c r="AM179" s="86">
        <f t="shared" si="18"/>
        <v>0</v>
      </c>
      <c r="AN179" s="86">
        <f t="shared" si="19"/>
        <v>0</v>
      </c>
      <c r="AO179" s="86">
        <f t="shared" si="20"/>
        <v>0</v>
      </c>
      <c r="AQ179" s="86">
        <f t="shared" si="21"/>
        <v>0</v>
      </c>
      <c r="AR179" s="86">
        <f t="shared" si="22"/>
        <v>0</v>
      </c>
      <c r="AS179" s="86">
        <f t="shared" si="23"/>
        <v>0</v>
      </c>
      <c r="AT179" s="86">
        <f t="shared" si="24"/>
        <v>0</v>
      </c>
      <c r="AV179" s="86">
        <f t="shared" si="25"/>
        <v>18</v>
      </c>
      <c r="AW179" s="86">
        <f t="shared" si="26"/>
        <v>0</v>
      </c>
      <c r="AX179" s="86">
        <f t="shared" si="27"/>
        <v>0</v>
      </c>
      <c r="AY179" s="86">
        <f t="shared" si="28"/>
        <v>0</v>
      </c>
      <c r="BA179" s="126">
        <f t="shared" si="29"/>
        <v>0</v>
      </c>
      <c r="BB179" s="127">
        <f t="shared" si="30"/>
        <v>0</v>
      </c>
      <c r="BC179" s="128">
        <f t="shared" si="31"/>
        <v>0</v>
      </c>
      <c r="BD179" s="129">
        <f t="shared" si="32"/>
        <v>0</v>
      </c>
      <c r="BE179" s="126">
        <f t="shared" si="33"/>
        <v>0</v>
      </c>
      <c r="BF179" s="127">
        <f t="shared" si="34"/>
        <v>0</v>
      </c>
      <c r="BG179" s="128">
        <f t="shared" si="35"/>
        <v>0</v>
      </c>
      <c r="BH179" s="129">
        <f t="shared" si="36"/>
        <v>0</v>
      </c>
      <c r="BI179" s="126">
        <f t="shared" si="37"/>
        <v>0</v>
      </c>
      <c r="BJ179" s="127">
        <f t="shared" si="38"/>
        <v>0</v>
      </c>
      <c r="BK179" s="128">
        <f t="shared" si="39"/>
        <v>0</v>
      </c>
      <c r="BL179" s="129">
        <f t="shared" si="40"/>
        <v>0</v>
      </c>
      <c r="BM179" s="130">
        <f t="shared" si="41"/>
        <v>0</v>
      </c>
      <c r="BN179" s="127">
        <f t="shared" si="42"/>
        <v>0</v>
      </c>
      <c r="BO179" s="128">
        <f t="shared" si="43"/>
        <v>0</v>
      </c>
      <c r="BP179" s="129">
        <f t="shared" si="44"/>
        <v>0</v>
      </c>
      <c r="BQ179" s="126">
        <f t="shared" si="45"/>
        <v>0</v>
      </c>
      <c r="BR179" s="127">
        <f t="shared" si="46"/>
        <v>0</v>
      </c>
      <c r="BS179" s="128">
        <f t="shared" si="47"/>
        <v>0</v>
      </c>
      <c r="BT179" s="129">
        <f t="shared" si="48"/>
        <v>0</v>
      </c>
      <c r="BU179" s="126">
        <f t="shared" si="49"/>
        <v>0</v>
      </c>
      <c r="BV179" s="127">
        <f t="shared" si="50"/>
        <v>0</v>
      </c>
      <c r="BW179" s="128">
        <f t="shared" si="51"/>
        <v>0</v>
      </c>
      <c r="BX179" s="129">
        <f t="shared" si="52"/>
        <v>0</v>
      </c>
      <c r="BY179" s="130">
        <f t="shared" si="53"/>
        <v>0</v>
      </c>
      <c r="BZ179" s="127">
        <f t="shared" si="54"/>
        <v>0</v>
      </c>
      <c r="CA179" s="128">
        <f t="shared" si="55"/>
        <v>0</v>
      </c>
      <c r="CB179" s="129">
        <f t="shared" si="56"/>
        <v>0</v>
      </c>
      <c r="CC179" s="126">
        <f t="shared" si="57"/>
        <v>0</v>
      </c>
      <c r="CD179" s="127">
        <f t="shared" si="58"/>
        <v>0</v>
      </c>
      <c r="CE179" s="128">
        <f t="shared" si="59"/>
        <v>0</v>
      </c>
      <c r="CF179" s="129">
        <f t="shared" si="60"/>
        <v>0</v>
      </c>
      <c r="CG179" s="126">
        <f t="shared" si="61"/>
        <v>0</v>
      </c>
      <c r="CH179" s="127">
        <f t="shared" si="62"/>
        <v>0</v>
      </c>
      <c r="CI179" s="128">
        <f t="shared" si="63"/>
        <v>0</v>
      </c>
      <c r="CJ179" s="129">
        <f t="shared" si="64"/>
        <v>0</v>
      </c>
    </row>
    <row r="180" spans="1:88" ht="15" customHeight="1">
      <c r="A180" s="107"/>
      <c r="B180" s="93"/>
      <c r="C180" s="110" t="s">
        <v>92</v>
      </c>
      <c r="D180" s="329" t="str">
        <f t="shared" si="12"/>
        <v/>
      </c>
      <c r="E180" s="330"/>
      <c r="F180" s="330"/>
      <c r="G180" s="330"/>
      <c r="H180" s="330"/>
      <c r="I180" s="330"/>
      <c r="J180" s="330"/>
      <c r="K180" s="330"/>
      <c r="L180" s="331"/>
      <c r="M180" s="332"/>
      <c r="N180" s="334"/>
      <c r="O180" s="332"/>
      <c r="P180" s="334"/>
      <c r="Q180" s="332"/>
      <c r="R180" s="334"/>
      <c r="S180" s="332"/>
      <c r="T180" s="334"/>
      <c r="U180" s="332"/>
      <c r="V180" s="334"/>
      <c r="W180" s="332"/>
      <c r="X180" s="334"/>
      <c r="Y180" s="332"/>
      <c r="Z180" s="334"/>
      <c r="AA180" s="332"/>
      <c r="AB180" s="334"/>
      <c r="AC180" s="332"/>
      <c r="AD180" s="334"/>
      <c r="AG180" s="86">
        <f t="shared" si="13"/>
        <v>0</v>
      </c>
      <c r="AH180" s="86">
        <f t="shared" si="14"/>
        <v>0</v>
      </c>
      <c r="AI180" s="86">
        <f t="shared" si="15"/>
        <v>0</v>
      </c>
      <c r="AJ180" s="86">
        <f t="shared" si="16"/>
        <v>0</v>
      </c>
      <c r="AL180" s="86">
        <f t="shared" si="17"/>
        <v>0</v>
      </c>
      <c r="AM180" s="86">
        <f t="shared" si="18"/>
        <v>0</v>
      </c>
      <c r="AN180" s="86">
        <f t="shared" si="19"/>
        <v>0</v>
      </c>
      <c r="AO180" s="86">
        <f t="shared" si="20"/>
        <v>0</v>
      </c>
      <c r="AQ180" s="86">
        <f t="shared" si="21"/>
        <v>0</v>
      </c>
      <c r="AR180" s="86">
        <f t="shared" si="22"/>
        <v>0</v>
      </c>
      <c r="AS180" s="86">
        <f t="shared" si="23"/>
        <v>0</v>
      </c>
      <c r="AT180" s="86">
        <f t="shared" si="24"/>
        <v>0</v>
      </c>
      <c r="AV180" s="86">
        <f t="shared" si="25"/>
        <v>18</v>
      </c>
      <c r="AW180" s="86">
        <f t="shared" si="26"/>
        <v>0</v>
      </c>
      <c r="AX180" s="86">
        <f t="shared" si="27"/>
        <v>0</v>
      </c>
      <c r="AY180" s="86">
        <f t="shared" si="28"/>
        <v>0</v>
      </c>
      <c r="BA180" s="126">
        <f t="shared" si="29"/>
        <v>0</v>
      </c>
      <c r="BB180" s="127">
        <f t="shared" si="30"/>
        <v>0</v>
      </c>
      <c r="BC180" s="128">
        <f t="shared" si="31"/>
        <v>0</v>
      </c>
      <c r="BD180" s="129">
        <f t="shared" si="32"/>
        <v>0</v>
      </c>
      <c r="BE180" s="126">
        <f t="shared" si="33"/>
        <v>0</v>
      </c>
      <c r="BF180" s="127">
        <f t="shared" si="34"/>
        <v>0</v>
      </c>
      <c r="BG180" s="128">
        <f t="shared" si="35"/>
        <v>0</v>
      </c>
      <c r="BH180" s="129">
        <f t="shared" si="36"/>
        <v>0</v>
      </c>
      <c r="BI180" s="126">
        <f t="shared" si="37"/>
        <v>0</v>
      </c>
      <c r="BJ180" s="127">
        <f t="shared" si="38"/>
        <v>0</v>
      </c>
      <c r="BK180" s="128">
        <f t="shared" si="39"/>
        <v>0</v>
      </c>
      <c r="BL180" s="129">
        <f t="shared" si="40"/>
        <v>0</v>
      </c>
      <c r="BM180" s="130">
        <f t="shared" si="41"/>
        <v>0</v>
      </c>
      <c r="BN180" s="127">
        <f t="shared" si="42"/>
        <v>0</v>
      </c>
      <c r="BO180" s="128">
        <f t="shared" si="43"/>
        <v>0</v>
      </c>
      <c r="BP180" s="129">
        <f t="shared" si="44"/>
        <v>0</v>
      </c>
      <c r="BQ180" s="126">
        <f t="shared" si="45"/>
        <v>0</v>
      </c>
      <c r="BR180" s="127">
        <f t="shared" si="46"/>
        <v>0</v>
      </c>
      <c r="BS180" s="128">
        <f t="shared" si="47"/>
        <v>0</v>
      </c>
      <c r="BT180" s="129">
        <f t="shared" si="48"/>
        <v>0</v>
      </c>
      <c r="BU180" s="126">
        <f t="shared" si="49"/>
        <v>0</v>
      </c>
      <c r="BV180" s="127">
        <f t="shared" si="50"/>
        <v>0</v>
      </c>
      <c r="BW180" s="128">
        <f t="shared" si="51"/>
        <v>0</v>
      </c>
      <c r="BX180" s="129">
        <f t="shared" si="52"/>
        <v>0</v>
      </c>
      <c r="BY180" s="130">
        <f t="shared" si="53"/>
        <v>0</v>
      </c>
      <c r="BZ180" s="127">
        <f t="shared" si="54"/>
        <v>0</v>
      </c>
      <c r="CA180" s="128">
        <f t="shared" si="55"/>
        <v>0</v>
      </c>
      <c r="CB180" s="129">
        <f t="shared" si="56"/>
        <v>0</v>
      </c>
      <c r="CC180" s="126">
        <f t="shared" si="57"/>
        <v>0</v>
      </c>
      <c r="CD180" s="127">
        <f t="shared" si="58"/>
        <v>0</v>
      </c>
      <c r="CE180" s="128">
        <f t="shared" si="59"/>
        <v>0</v>
      </c>
      <c r="CF180" s="129">
        <f t="shared" si="60"/>
        <v>0</v>
      </c>
      <c r="CG180" s="126">
        <f t="shared" si="61"/>
        <v>0</v>
      </c>
      <c r="CH180" s="127">
        <f t="shared" si="62"/>
        <v>0</v>
      </c>
      <c r="CI180" s="128">
        <f t="shared" si="63"/>
        <v>0</v>
      </c>
      <c r="CJ180" s="129">
        <f t="shared" si="64"/>
        <v>0</v>
      </c>
    </row>
    <row r="181" spans="1:88" ht="15" customHeight="1">
      <c r="A181" s="107"/>
      <c r="B181" s="93"/>
      <c r="C181" s="110" t="s">
        <v>93</v>
      </c>
      <c r="D181" s="329" t="str">
        <f t="shared" si="12"/>
        <v/>
      </c>
      <c r="E181" s="330"/>
      <c r="F181" s="330"/>
      <c r="G181" s="330"/>
      <c r="H181" s="330"/>
      <c r="I181" s="330"/>
      <c r="J181" s="330"/>
      <c r="K181" s="330"/>
      <c r="L181" s="331"/>
      <c r="M181" s="332"/>
      <c r="N181" s="334"/>
      <c r="O181" s="332"/>
      <c r="P181" s="334"/>
      <c r="Q181" s="332"/>
      <c r="R181" s="334"/>
      <c r="S181" s="332"/>
      <c r="T181" s="334"/>
      <c r="U181" s="332"/>
      <c r="V181" s="334"/>
      <c r="W181" s="332"/>
      <c r="X181" s="334"/>
      <c r="Y181" s="332"/>
      <c r="Z181" s="334"/>
      <c r="AA181" s="332"/>
      <c r="AB181" s="334"/>
      <c r="AC181" s="332"/>
      <c r="AD181" s="334"/>
      <c r="AG181" s="86">
        <f t="shared" si="13"/>
        <v>0</v>
      </c>
      <c r="AH181" s="86">
        <f t="shared" si="14"/>
        <v>0</v>
      </c>
      <c r="AI181" s="86">
        <f t="shared" si="15"/>
        <v>0</v>
      </c>
      <c r="AJ181" s="86">
        <f t="shared" si="16"/>
        <v>0</v>
      </c>
      <c r="AL181" s="86">
        <f t="shared" si="17"/>
        <v>0</v>
      </c>
      <c r="AM181" s="86">
        <f t="shared" si="18"/>
        <v>0</v>
      </c>
      <c r="AN181" s="86">
        <f t="shared" si="19"/>
        <v>0</v>
      </c>
      <c r="AO181" s="86">
        <f t="shared" si="20"/>
        <v>0</v>
      </c>
      <c r="AQ181" s="86">
        <f t="shared" si="21"/>
        <v>0</v>
      </c>
      <c r="AR181" s="86">
        <f t="shared" si="22"/>
        <v>0</v>
      </c>
      <c r="AS181" s="86">
        <f t="shared" si="23"/>
        <v>0</v>
      </c>
      <c r="AT181" s="86">
        <f t="shared" si="24"/>
        <v>0</v>
      </c>
      <c r="AV181" s="86">
        <f t="shared" si="25"/>
        <v>18</v>
      </c>
      <c r="AW181" s="86">
        <f t="shared" si="26"/>
        <v>0</v>
      </c>
      <c r="AX181" s="86">
        <f t="shared" si="27"/>
        <v>0</v>
      </c>
      <c r="AY181" s="86">
        <f t="shared" si="28"/>
        <v>0</v>
      </c>
      <c r="BA181" s="126">
        <f t="shared" si="29"/>
        <v>0</v>
      </c>
      <c r="BB181" s="127">
        <f t="shared" si="30"/>
        <v>0</v>
      </c>
      <c r="BC181" s="128">
        <f t="shared" si="31"/>
        <v>0</v>
      </c>
      <c r="BD181" s="129">
        <f t="shared" si="32"/>
        <v>0</v>
      </c>
      <c r="BE181" s="126">
        <f t="shared" si="33"/>
        <v>0</v>
      </c>
      <c r="BF181" s="127">
        <f t="shared" si="34"/>
        <v>0</v>
      </c>
      <c r="BG181" s="128">
        <f t="shared" si="35"/>
        <v>0</v>
      </c>
      <c r="BH181" s="129">
        <f t="shared" si="36"/>
        <v>0</v>
      </c>
      <c r="BI181" s="126">
        <f t="shared" si="37"/>
        <v>0</v>
      </c>
      <c r="BJ181" s="127">
        <f t="shared" si="38"/>
        <v>0</v>
      </c>
      <c r="BK181" s="128">
        <f t="shared" si="39"/>
        <v>0</v>
      </c>
      <c r="BL181" s="129">
        <f t="shared" si="40"/>
        <v>0</v>
      </c>
      <c r="BM181" s="130">
        <f t="shared" si="41"/>
        <v>0</v>
      </c>
      <c r="BN181" s="127">
        <f t="shared" si="42"/>
        <v>0</v>
      </c>
      <c r="BO181" s="128">
        <f t="shared" si="43"/>
        <v>0</v>
      </c>
      <c r="BP181" s="129">
        <f t="shared" si="44"/>
        <v>0</v>
      </c>
      <c r="BQ181" s="126">
        <f t="shared" si="45"/>
        <v>0</v>
      </c>
      <c r="BR181" s="127">
        <f t="shared" si="46"/>
        <v>0</v>
      </c>
      <c r="BS181" s="128">
        <f t="shared" si="47"/>
        <v>0</v>
      </c>
      <c r="BT181" s="129">
        <f t="shared" si="48"/>
        <v>0</v>
      </c>
      <c r="BU181" s="126">
        <f t="shared" si="49"/>
        <v>0</v>
      </c>
      <c r="BV181" s="127">
        <f t="shared" si="50"/>
        <v>0</v>
      </c>
      <c r="BW181" s="128">
        <f t="shared" si="51"/>
        <v>0</v>
      </c>
      <c r="BX181" s="129">
        <f t="shared" si="52"/>
        <v>0</v>
      </c>
      <c r="BY181" s="130">
        <f t="shared" si="53"/>
        <v>0</v>
      </c>
      <c r="BZ181" s="127">
        <f t="shared" si="54"/>
        <v>0</v>
      </c>
      <c r="CA181" s="128">
        <f t="shared" si="55"/>
        <v>0</v>
      </c>
      <c r="CB181" s="129">
        <f t="shared" si="56"/>
        <v>0</v>
      </c>
      <c r="CC181" s="126">
        <f t="shared" si="57"/>
        <v>0</v>
      </c>
      <c r="CD181" s="127">
        <f t="shared" si="58"/>
        <v>0</v>
      </c>
      <c r="CE181" s="128">
        <f t="shared" si="59"/>
        <v>0</v>
      </c>
      <c r="CF181" s="129">
        <f t="shared" si="60"/>
        <v>0</v>
      </c>
      <c r="CG181" s="126">
        <f t="shared" si="61"/>
        <v>0</v>
      </c>
      <c r="CH181" s="127">
        <f t="shared" si="62"/>
        <v>0</v>
      </c>
      <c r="CI181" s="128">
        <f t="shared" si="63"/>
        <v>0</v>
      </c>
      <c r="CJ181" s="129">
        <f t="shared" si="64"/>
        <v>0</v>
      </c>
    </row>
    <row r="182" spans="1:88" ht="15" customHeight="1">
      <c r="A182" s="107"/>
      <c r="B182" s="93"/>
      <c r="C182" s="110" t="s">
        <v>94</v>
      </c>
      <c r="D182" s="329" t="str">
        <f t="shared" si="12"/>
        <v/>
      </c>
      <c r="E182" s="330"/>
      <c r="F182" s="330"/>
      <c r="G182" s="330"/>
      <c r="H182" s="330"/>
      <c r="I182" s="330"/>
      <c r="J182" s="330"/>
      <c r="K182" s="330"/>
      <c r="L182" s="331"/>
      <c r="M182" s="332"/>
      <c r="N182" s="334"/>
      <c r="O182" s="332"/>
      <c r="P182" s="334"/>
      <c r="Q182" s="332"/>
      <c r="R182" s="334"/>
      <c r="S182" s="332"/>
      <c r="T182" s="334"/>
      <c r="U182" s="332"/>
      <c r="V182" s="334"/>
      <c r="W182" s="332"/>
      <c r="X182" s="334"/>
      <c r="Y182" s="332"/>
      <c r="Z182" s="334"/>
      <c r="AA182" s="332"/>
      <c r="AB182" s="334"/>
      <c r="AC182" s="332"/>
      <c r="AD182" s="334"/>
      <c r="AG182" s="86">
        <f t="shared" si="13"/>
        <v>0</v>
      </c>
      <c r="AH182" s="86">
        <f t="shared" si="14"/>
        <v>0</v>
      </c>
      <c r="AI182" s="86">
        <f t="shared" si="15"/>
        <v>0</v>
      </c>
      <c r="AJ182" s="86">
        <f t="shared" si="16"/>
        <v>0</v>
      </c>
      <c r="AL182" s="86">
        <f t="shared" si="17"/>
        <v>0</v>
      </c>
      <c r="AM182" s="86">
        <f t="shared" si="18"/>
        <v>0</v>
      </c>
      <c r="AN182" s="86">
        <f t="shared" si="19"/>
        <v>0</v>
      </c>
      <c r="AO182" s="86">
        <f t="shared" si="20"/>
        <v>0</v>
      </c>
      <c r="AQ182" s="86">
        <f t="shared" si="21"/>
        <v>0</v>
      </c>
      <c r="AR182" s="86">
        <f t="shared" si="22"/>
        <v>0</v>
      </c>
      <c r="AS182" s="86">
        <f t="shared" si="23"/>
        <v>0</v>
      </c>
      <c r="AT182" s="86">
        <f t="shared" si="24"/>
        <v>0</v>
      </c>
      <c r="AV182" s="86">
        <f t="shared" si="25"/>
        <v>18</v>
      </c>
      <c r="AW182" s="86">
        <f t="shared" si="26"/>
        <v>0</v>
      </c>
      <c r="AX182" s="86">
        <f t="shared" si="27"/>
        <v>0</v>
      </c>
      <c r="AY182" s="86">
        <f t="shared" si="28"/>
        <v>0</v>
      </c>
      <c r="BA182" s="126">
        <f t="shared" si="29"/>
        <v>0</v>
      </c>
      <c r="BB182" s="127">
        <f t="shared" si="30"/>
        <v>0</v>
      </c>
      <c r="BC182" s="128">
        <f t="shared" si="31"/>
        <v>0</v>
      </c>
      <c r="BD182" s="129">
        <f t="shared" si="32"/>
        <v>0</v>
      </c>
      <c r="BE182" s="126">
        <f t="shared" si="33"/>
        <v>0</v>
      </c>
      <c r="BF182" s="127">
        <f t="shared" si="34"/>
        <v>0</v>
      </c>
      <c r="BG182" s="128">
        <f t="shared" si="35"/>
        <v>0</v>
      </c>
      <c r="BH182" s="129">
        <f t="shared" si="36"/>
        <v>0</v>
      </c>
      <c r="BI182" s="126">
        <f t="shared" si="37"/>
        <v>0</v>
      </c>
      <c r="BJ182" s="127">
        <f t="shared" si="38"/>
        <v>0</v>
      </c>
      <c r="BK182" s="128">
        <f t="shared" si="39"/>
        <v>0</v>
      </c>
      <c r="BL182" s="129">
        <f t="shared" si="40"/>
        <v>0</v>
      </c>
      <c r="BM182" s="130">
        <f t="shared" si="41"/>
        <v>0</v>
      </c>
      <c r="BN182" s="127">
        <f t="shared" si="42"/>
        <v>0</v>
      </c>
      <c r="BO182" s="128">
        <f t="shared" si="43"/>
        <v>0</v>
      </c>
      <c r="BP182" s="129">
        <f t="shared" si="44"/>
        <v>0</v>
      </c>
      <c r="BQ182" s="126">
        <f t="shared" si="45"/>
        <v>0</v>
      </c>
      <c r="BR182" s="127">
        <f t="shared" si="46"/>
        <v>0</v>
      </c>
      <c r="BS182" s="128">
        <f t="shared" si="47"/>
        <v>0</v>
      </c>
      <c r="BT182" s="129">
        <f t="shared" si="48"/>
        <v>0</v>
      </c>
      <c r="BU182" s="126">
        <f t="shared" si="49"/>
        <v>0</v>
      </c>
      <c r="BV182" s="127">
        <f t="shared" si="50"/>
        <v>0</v>
      </c>
      <c r="BW182" s="128">
        <f t="shared" si="51"/>
        <v>0</v>
      </c>
      <c r="BX182" s="129">
        <f t="shared" si="52"/>
        <v>0</v>
      </c>
      <c r="BY182" s="130">
        <f t="shared" si="53"/>
        <v>0</v>
      </c>
      <c r="BZ182" s="127">
        <f t="shared" si="54"/>
        <v>0</v>
      </c>
      <c r="CA182" s="128">
        <f t="shared" si="55"/>
        <v>0</v>
      </c>
      <c r="CB182" s="129">
        <f t="shared" si="56"/>
        <v>0</v>
      </c>
      <c r="CC182" s="126">
        <f t="shared" si="57"/>
        <v>0</v>
      </c>
      <c r="CD182" s="127">
        <f t="shared" si="58"/>
        <v>0</v>
      </c>
      <c r="CE182" s="128">
        <f t="shared" si="59"/>
        <v>0</v>
      </c>
      <c r="CF182" s="129">
        <f t="shared" si="60"/>
        <v>0</v>
      </c>
      <c r="CG182" s="126">
        <f t="shared" si="61"/>
        <v>0</v>
      </c>
      <c r="CH182" s="127">
        <f t="shared" si="62"/>
        <v>0</v>
      </c>
      <c r="CI182" s="128">
        <f t="shared" si="63"/>
        <v>0</v>
      </c>
      <c r="CJ182" s="129">
        <f t="shared" si="64"/>
        <v>0</v>
      </c>
    </row>
    <row r="183" spans="1:88" ht="15" customHeight="1">
      <c r="A183" s="107"/>
      <c r="B183" s="93"/>
      <c r="C183" s="110" t="s">
        <v>95</v>
      </c>
      <c r="D183" s="329" t="str">
        <f t="shared" si="12"/>
        <v/>
      </c>
      <c r="E183" s="330"/>
      <c r="F183" s="330"/>
      <c r="G183" s="330"/>
      <c r="H183" s="330"/>
      <c r="I183" s="330"/>
      <c r="J183" s="330"/>
      <c r="K183" s="330"/>
      <c r="L183" s="331"/>
      <c r="M183" s="332"/>
      <c r="N183" s="334"/>
      <c r="O183" s="332"/>
      <c r="P183" s="334"/>
      <c r="Q183" s="332"/>
      <c r="R183" s="334"/>
      <c r="S183" s="332"/>
      <c r="T183" s="334"/>
      <c r="U183" s="332"/>
      <c r="V183" s="334"/>
      <c r="W183" s="332"/>
      <c r="X183" s="334"/>
      <c r="Y183" s="332"/>
      <c r="Z183" s="334"/>
      <c r="AA183" s="332"/>
      <c r="AB183" s="334"/>
      <c r="AC183" s="332"/>
      <c r="AD183" s="334"/>
      <c r="AG183" s="86">
        <f t="shared" si="13"/>
        <v>0</v>
      </c>
      <c r="AH183" s="86">
        <f t="shared" si="14"/>
        <v>0</v>
      </c>
      <c r="AI183" s="86">
        <f t="shared" si="15"/>
        <v>0</v>
      </c>
      <c r="AJ183" s="86">
        <f t="shared" si="16"/>
        <v>0</v>
      </c>
      <c r="AL183" s="86">
        <f t="shared" si="17"/>
        <v>0</v>
      </c>
      <c r="AM183" s="86">
        <f t="shared" si="18"/>
        <v>0</v>
      </c>
      <c r="AN183" s="86">
        <f t="shared" si="19"/>
        <v>0</v>
      </c>
      <c r="AO183" s="86">
        <f t="shared" si="20"/>
        <v>0</v>
      </c>
      <c r="AQ183" s="86">
        <f t="shared" si="21"/>
        <v>0</v>
      </c>
      <c r="AR183" s="86">
        <f t="shared" si="22"/>
        <v>0</v>
      </c>
      <c r="AS183" s="86">
        <f t="shared" si="23"/>
        <v>0</v>
      </c>
      <c r="AT183" s="86">
        <f t="shared" si="24"/>
        <v>0</v>
      </c>
      <c r="AV183" s="86">
        <f t="shared" si="25"/>
        <v>18</v>
      </c>
      <c r="AW183" s="86">
        <f t="shared" si="26"/>
        <v>0</v>
      </c>
      <c r="AX183" s="86">
        <f t="shared" si="27"/>
        <v>0</v>
      </c>
      <c r="AY183" s="86">
        <f t="shared" si="28"/>
        <v>0</v>
      </c>
      <c r="BA183" s="126">
        <f t="shared" si="29"/>
        <v>0</v>
      </c>
      <c r="BB183" s="127">
        <f t="shared" si="30"/>
        <v>0</v>
      </c>
      <c r="BC183" s="128">
        <f t="shared" si="31"/>
        <v>0</v>
      </c>
      <c r="BD183" s="129">
        <f t="shared" si="32"/>
        <v>0</v>
      </c>
      <c r="BE183" s="126">
        <f t="shared" si="33"/>
        <v>0</v>
      </c>
      <c r="BF183" s="127">
        <f t="shared" si="34"/>
        <v>0</v>
      </c>
      <c r="BG183" s="128">
        <f t="shared" si="35"/>
        <v>0</v>
      </c>
      <c r="BH183" s="129">
        <f t="shared" si="36"/>
        <v>0</v>
      </c>
      <c r="BI183" s="126">
        <f t="shared" si="37"/>
        <v>0</v>
      </c>
      <c r="BJ183" s="127">
        <f t="shared" si="38"/>
        <v>0</v>
      </c>
      <c r="BK183" s="128">
        <f t="shared" si="39"/>
        <v>0</v>
      </c>
      <c r="BL183" s="129">
        <f t="shared" si="40"/>
        <v>0</v>
      </c>
      <c r="BM183" s="130">
        <f t="shared" si="41"/>
        <v>0</v>
      </c>
      <c r="BN183" s="127">
        <f t="shared" si="42"/>
        <v>0</v>
      </c>
      <c r="BO183" s="128">
        <f t="shared" si="43"/>
        <v>0</v>
      </c>
      <c r="BP183" s="129">
        <f t="shared" si="44"/>
        <v>0</v>
      </c>
      <c r="BQ183" s="126">
        <f t="shared" si="45"/>
        <v>0</v>
      </c>
      <c r="BR183" s="127">
        <f t="shared" si="46"/>
        <v>0</v>
      </c>
      <c r="BS183" s="128">
        <f t="shared" si="47"/>
        <v>0</v>
      </c>
      <c r="BT183" s="129">
        <f t="shared" si="48"/>
        <v>0</v>
      </c>
      <c r="BU183" s="126">
        <f t="shared" si="49"/>
        <v>0</v>
      </c>
      <c r="BV183" s="127">
        <f t="shared" si="50"/>
        <v>0</v>
      </c>
      <c r="BW183" s="128">
        <f t="shared" si="51"/>
        <v>0</v>
      </c>
      <c r="BX183" s="129">
        <f t="shared" si="52"/>
        <v>0</v>
      </c>
      <c r="BY183" s="130">
        <f t="shared" si="53"/>
        <v>0</v>
      </c>
      <c r="BZ183" s="127">
        <f t="shared" si="54"/>
        <v>0</v>
      </c>
      <c r="CA183" s="128">
        <f t="shared" si="55"/>
        <v>0</v>
      </c>
      <c r="CB183" s="129">
        <f t="shared" si="56"/>
        <v>0</v>
      </c>
      <c r="CC183" s="126">
        <f t="shared" si="57"/>
        <v>0</v>
      </c>
      <c r="CD183" s="127">
        <f t="shared" si="58"/>
        <v>0</v>
      </c>
      <c r="CE183" s="128">
        <f t="shared" si="59"/>
        <v>0</v>
      </c>
      <c r="CF183" s="129">
        <f t="shared" si="60"/>
        <v>0</v>
      </c>
      <c r="CG183" s="126">
        <f t="shared" si="61"/>
        <v>0</v>
      </c>
      <c r="CH183" s="127">
        <f t="shared" si="62"/>
        <v>0</v>
      </c>
      <c r="CI183" s="128">
        <f t="shared" si="63"/>
        <v>0</v>
      </c>
      <c r="CJ183" s="129">
        <f t="shared" si="64"/>
        <v>0</v>
      </c>
    </row>
    <row r="184" spans="1:88" ht="15" customHeight="1">
      <c r="A184" s="107"/>
      <c r="B184" s="93"/>
      <c r="C184" s="110" t="s">
        <v>96</v>
      </c>
      <c r="D184" s="329" t="str">
        <f t="shared" si="12"/>
        <v/>
      </c>
      <c r="E184" s="330"/>
      <c r="F184" s="330"/>
      <c r="G184" s="330"/>
      <c r="H184" s="330"/>
      <c r="I184" s="330"/>
      <c r="J184" s="330"/>
      <c r="K184" s="330"/>
      <c r="L184" s="331"/>
      <c r="M184" s="332"/>
      <c r="N184" s="334"/>
      <c r="O184" s="332"/>
      <c r="P184" s="334"/>
      <c r="Q184" s="332"/>
      <c r="R184" s="334"/>
      <c r="S184" s="332"/>
      <c r="T184" s="334"/>
      <c r="U184" s="332"/>
      <c r="V184" s="334"/>
      <c r="W184" s="332"/>
      <c r="X184" s="334"/>
      <c r="Y184" s="332"/>
      <c r="Z184" s="334"/>
      <c r="AA184" s="332"/>
      <c r="AB184" s="334"/>
      <c r="AC184" s="332"/>
      <c r="AD184" s="334"/>
      <c r="AG184" s="86">
        <f t="shared" si="13"/>
        <v>0</v>
      </c>
      <c r="AH184" s="86">
        <f t="shared" si="14"/>
        <v>0</v>
      </c>
      <c r="AI184" s="86">
        <f t="shared" si="15"/>
        <v>0</v>
      </c>
      <c r="AJ184" s="86">
        <f t="shared" si="16"/>
        <v>0</v>
      </c>
      <c r="AL184" s="86">
        <f t="shared" si="17"/>
        <v>0</v>
      </c>
      <c r="AM184" s="86">
        <f t="shared" si="18"/>
        <v>0</v>
      </c>
      <c r="AN184" s="86">
        <f t="shared" si="19"/>
        <v>0</v>
      </c>
      <c r="AO184" s="86">
        <f t="shared" si="20"/>
        <v>0</v>
      </c>
      <c r="AQ184" s="86">
        <f t="shared" si="21"/>
        <v>0</v>
      </c>
      <c r="AR184" s="86">
        <f t="shared" si="22"/>
        <v>0</v>
      </c>
      <c r="AS184" s="86">
        <f t="shared" si="23"/>
        <v>0</v>
      </c>
      <c r="AT184" s="86">
        <f t="shared" si="24"/>
        <v>0</v>
      </c>
      <c r="AV184" s="86">
        <f t="shared" si="25"/>
        <v>18</v>
      </c>
      <c r="AW184" s="86">
        <f t="shared" si="26"/>
        <v>0</v>
      </c>
      <c r="AX184" s="86">
        <f t="shared" si="27"/>
        <v>0</v>
      </c>
      <c r="AY184" s="86">
        <f t="shared" si="28"/>
        <v>0</v>
      </c>
      <c r="BA184" s="126">
        <f t="shared" si="29"/>
        <v>0</v>
      </c>
      <c r="BB184" s="127">
        <f t="shared" si="30"/>
        <v>0</v>
      </c>
      <c r="BC184" s="128">
        <f t="shared" si="31"/>
        <v>0</v>
      </c>
      <c r="BD184" s="129">
        <f t="shared" si="32"/>
        <v>0</v>
      </c>
      <c r="BE184" s="126">
        <f t="shared" si="33"/>
        <v>0</v>
      </c>
      <c r="BF184" s="127">
        <f t="shared" si="34"/>
        <v>0</v>
      </c>
      <c r="BG184" s="128">
        <f t="shared" si="35"/>
        <v>0</v>
      </c>
      <c r="BH184" s="129">
        <f t="shared" si="36"/>
        <v>0</v>
      </c>
      <c r="BI184" s="126">
        <f t="shared" si="37"/>
        <v>0</v>
      </c>
      <c r="BJ184" s="127">
        <f t="shared" si="38"/>
        <v>0</v>
      </c>
      <c r="BK184" s="128">
        <f t="shared" si="39"/>
        <v>0</v>
      </c>
      <c r="BL184" s="129">
        <f t="shared" si="40"/>
        <v>0</v>
      </c>
      <c r="BM184" s="130">
        <f t="shared" si="41"/>
        <v>0</v>
      </c>
      <c r="BN184" s="127">
        <f t="shared" si="42"/>
        <v>0</v>
      </c>
      <c r="BO184" s="128">
        <f t="shared" si="43"/>
        <v>0</v>
      </c>
      <c r="BP184" s="129">
        <f t="shared" si="44"/>
        <v>0</v>
      </c>
      <c r="BQ184" s="126">
        <f t="shared" si="45"/>
        <v>0</v>
      </c>
      <c r="BR184" s="127">
        <f t="shared" si="46"/>
        <v>0</v>
      </c>
      <c r="BS184" s="128">
        <f t="shared" si="47"/>
        <v>0</v>
      </c>
      <c r="BT184" s="129">
        <f t="shared" si="48"/>
        <v>0</v>
      </c>
      <c r="BU184" s="126">
        <f t="shared" si="49"/>
        <v>0</v>
      </c>
      <c r="BV184" s="127">
        <f t="shared" si="50"/>
        <v>0</v>
      </c>
      <c r="BW184" s="128">
        <f t="shared" si="51"/>
        <v>0</v>
      </c>
      <c r="BX184" s="129">
        <f t="shared" si="52"/>
        <v>0</v>
      </c>
      <c r="BY184" s="130">
        <f t="shared" si="53"/>
        <v>0</v>
      </c>
      <c r="BZ184" s="127">
        <f t="shared" si="54"/>
        <v>0</v>
      </c>
      <c r="CA184" s="128">
        <f t="shared" si="55"/>
        <v>0</v>
      </c>
      <c r="CB184" s="129">
        <f t="shared" si="56"/>
        <v>0</v>
      </c>
      <c r="CC184" s="126">
        <f t="shared" si="57"/>
        <v>0</v>
      </c>
      <c r="CD184" s="127">
        <f t="shared" si="58"/>
        <v>0</v>
      </c>
      <c r="CE184" s="128">
        <f t="shared" si="59"/>
        <v>0</v>
      </c>
      <c r="CF184" s="129">
        <f t="shared" si="60"/>
        <v>0</v>
      </c>
      <c r="CG184" s="126">
        <f t="shared" si="61"/>
        <v>0</v>
      </c>
      <c r="CH184" s="127">
        <f t="shared" si="62"/>
        <v>0</v>
      </c>
      <c r="CI184" s="128">
        <f t="shared" si="63"/>
        <v>0</v>
      </c>
      <c r="CJ184" s="129">
        <f t="shared" si="64"/>
        <v>0</v>
      </c>
    </row>
    <row r="185" spans="1:88" ht="15" customHeight="1">
      <c r="A185" s="107"/>
      <c r="B185" s="93"/>
      <c r="C185" s="110" t="s">
        <v>97</v>
      </c>
      <c r="D185" s="329" t="str">
        <f t="shared" si="12"/>
        <v/>
      </c>
      <c r="E185" s="330"/>
      <c r="F185" s="330"/>
      <c r="G185" s="330"/>
      <c r="H185" s="330"/>
      <c r="I185" s="330"/>
      <c r="J185" s="330"/>
      <c r="K185" s="330"/>
      <c r="L185" s="331"/>
      <c r="M185" s="332"/>
      <c r="N185" s="334"/>
      <c r="O185" s="332"/>
      <c r="P185" s="334"/>
      <c r="Q185" s="332"/>
      <c r="R185" s="334"/>
      <c r="S185" s="332"/>
      <c r="T185" s="334"/>
      <c r="U185" s="332"/>
      <c r="V185" s="334"/>
      <c r="W185" s="332"/>
      <c r="X185" s="334"/>
      <c r="Y185" s="332"/>
      <c r="Z185" s="334"/>
      <c r="AA185" s="332"/>
      <c r="AB185" s="334"/>
      <c r="AC185" s="332"/>
      <c r="AD185" s="334"/>
      <c r="AG185" s="86">
        <f t="shared" si="13"/>
        <v>0</v>
      </c>
      <c r="AH185" s="86">
        <f t="shared" si="14"/>
        <v>0</v>
      </c>
      <c r="AI185" s="86">
        <f t="shared" si="15"/>
        <v>0</v>
      </c>
      <c r="AJ185" s="86">
        <f t="shared" si="16"/>
        <v>0</v>
      </c>
      <c r="AL185" s="86">
        <f t="shared" si="17"/>
        <v>0</v>
      </c>
      <c r="AM185" s="86">
        <f t="shared" si="18"/>
        <v>0</v>
      </c>
      <c r="AN185" s="86">
        <f t="shared" si="19"/>
        <v>0</v>
      </c>
      <c r="AO185" s="86">
        <f t="shared" si="20"/>
        <v>0</v>
      </c>
      <c r="AQ185" s="86">
        <f t="shared" si="21"/>
        <v>0</v>
      </c>
      <c r="AR185" s="86">
        <f t="shared" si="22"/>
        <v>0</v>
      </c>
      <c r="AS185" s="86">
        <f t="shared" si="23"/>
        <v>0</v>
      </c>
      <c r="AT185" s="86">
        <f t="shared" si="24"/>
        <v>0</v>
      </c>
      <c r="AV185" s="86">
        <f t="shared" si="25"/>
        <v>18</v>
      </c>
      <c r="AW185" s="86">
        <f t="shared" si="26"/>
        <v>0</v>
      </c>
      <c r="AX185" s="86">
        <f t="shared" si="27"/>
        <v>0</v>
      </c>
      <c r="AY185" s="86">
        <f t="shared" si="28"/>
        <v>0</v>
      </c>
      <c r="BA185" s="126">
        <f t="shared" si="29"/>
        <v>0</v>
      </c>
      <c r="BB185" s="127">
        <f t="shared" si="30"/>
        <v>0</v>
      </c>
      <c r="BC185" s="128">
        <f t="shared" si="31"/>
        <v>0</v>
      </c>
      <c r="BD185" s="129">
        <f t="shared" si="32"/>
        <v>0</v>
      </c>
      <c r="BE185" s="126">
        <f t="shared" si="33"/>
        <v>0</v>
      </c>
      <c r="BF185" s="127">
        <f t="shared" si="34"/>
        <v>0</v>
      </c>
      <c r="BG185" s="128">
        <f t="shared" si="35"/>
        <v>0</v>
      </c>
      <c r="BH185" s="129">
        <f t="shared" si="36"/>
        <v>0</v>
      </c>
      <c r="BI185" s="126">
        <f t="shared" si="37"/>
        <v>0</v>
      </c>
      <c r="BJ185" s="127">
        <f t="shared" si="38"/>
        <v>0</v>
      </c>
      <c r="BK185" s="128">
        <f t="shared" si="39"/>
        <v>0</v>
      </c>
      <c r="BL185" s="129">
        <f t="shared" si="40"/>
        <v>0</v>
      </c>
      <c r="BM185" s="130">
        <f t="shared" si="41"/>
        <v>0</v>
      </c>
      <c r="BN185" s="127">
        <f t="shared" si="42"/>
        <v>0</v>
      </c>
      <c r="BO185" s="128">
        <f t="shared" si="43"/>
        <v>0</v>
      </c>
      <c r="BP185" s="129">
        <f t="shared" si="44"/>
        <v>0</v>
      </c>
      <c r="BQ185" s="126">
        <f t="shared" si="45"/>
        <v>0</v>
      </c>
      <c r="BR185" s="127">
        <f t="shared" si="46"/>
        <v>0</v>
      </c>
      <c r="BS185" s="128">
        <f t="shared" si="47"/>
        <v>0</v>
      </c>
      <c r="BT185" s="129">
        <f t="shared" si="48"/>
        <v>0</v>
      </c>
      <c r="BU185" s="126">
        <f t="shared" si="49"/>
        <v>0</v>
      </c>
      <c r="BV185" s="127">
        <f t="shared" si="50"/>
        <v>0</v>
      </c>
      <c r="BW185" s="128">
        <f t="shared" si="51"/>
        <v>0</v>
      </c>
      <c r="BX185" s="129">
        <f t="shared" si="52"/>
        <v>0</v>
      </c>
      <c r="BY185" s="130">
        <f t="shared" si="53"/>
        <v>0</v>
      </c>
      <c r="BZ185" s="127">
        <f t="shared" si="54"/>
        <v>0</v>
      </c>
      <c r="CA185" s="128">
        <f t="shared" si="55"/>
        <v>0</v>
      </c>
      <c r="CB185" s="129">
        <f t="shared" si="56"/>
        <v>0</v>
      </c>
      <c r="CC185" s="126">
        <f t="shared" si="57"/>
        <v>0</v>
      </c>
      <c r="CD185" s="127">
        <f t="shared" si="58"/>
        <v>0</v>
      </c>
      <c r="CE185" s="128">
        <f t="shared" si="59"/>
        <v>0</v>
      </c>
      <c r="CF185" s="129">
        <f t="shared" si="60"/>
        <v>0</v>
      </c>
      <c r="CG185" s="126">
        <f t="shared" si="61"/>
        <v>0</v>
      </c>
      <c r="CH185" s="127">
        <f t="shared" si="62"/>
        <v>0</v>
      </c>
      <c r="CI185" s="128">
        <f t="shared" si="63"/>
        <v>0</v>
      </c>
      <c r="CJ185" s="129">
        <f t="shared" si="64"/>
        <v>0</v>
      </c>
    </row>
    <row r="186" spans="1:88" ht="15" customHeight="1">
      <c r="A186" s="107"/>
      <c r="B186" s="93"/>
      <c r="C186" s="110" t="s">
        <v>98</v>
      </c>
      <c r="D186" s="329" t="str">
        <f t="shared" si="12"/>
        <v/>
      </c>
      <c r="E186" s="330"/>
      <c r="F186" s="330"/>
      <c r="G186" s="330"/>
      <c r="H186" s="330"/>
      <c r="I186" s="330"/>
      <c r="J186" s="330"/>
      <c r="K186" s="330"/>
      <c r="L186" s="331"/>
      <c r="M186" s="332"/>
      <c r="N186" s="334"/>
      <c r="O186" s="332"/>
      <c r="P186" s="334"/>
      <c r="Q186" s="332"/>
      <c r="R186" s="334"/>
      <c r="S186" s="332"/>
      <c r="T186" s="334"/>
      <c r="U186" s="332"/>
      <c r="V186" s="334"/>
      <c r="W186" s="332"/>
      <c r="X186" s="334"/>
      <c r="Y186" s="332"/>
      <c r="Z186" s="334"/>
      <c r="AA186" s="332"/>
      <c r="AB186" s="334"/>
      <c r="AC186" s="332"/>
      <c r="AD186" s="334"/>
      <c r="AG186" s="86">
        <f t="shared" si="13"/>
        <v>0</v>
      </c>
      <c r="AH186" s="86">
        <f t="shared" si="14"/>
        <v>0</v>
      </c>
      <c r="AI186" s="86">
        <f t="shared" si="15"/>
        <v>0</v>
      </c>
      <c r="AJ186" s="86">
        <f t="shared" si="16"/>
        <v>0</v>
      </c>
      <c r="AL186" s="86">
        <f t="shared" si="17"/>
        <v>0</v>
      </c>
      <c r="AM186" s="86">
        <f t="shared" si="18"/>
        <v>0</v>
      </c>
      <c r="AN186" s="86">
        <f t="shared" si="19"/>
        <v>0</v>
      </c>
      <c r="AO186" s="86">
        <f t="shared" si="20"/>
        <v>0</v>
      </c>
      <c r="AQ186" s="86">
        <f t="shared" si="21"/>
        <v>0</v>
      </c>
      <c r="AR186" s="86">
        <f t="shared" si="22"/>
        <v>0</v>
      </c>
      <c r="AS186" s="86">
        <f t="shared" si="23"/>
        <v>0</v>
      </c>
      <c r="AT186" s="86">
        <f t="shared" si="24"/>
        <v>0</v>
      </c>
      <c r="AV186" s="86">
        <f t="shared" si="25"/>
        <v>18</v>
      </c>
      <c r="AW186" s="86">
        <f t="shared" si="26"/>
        <v>0</v>
      </c>
      <c r="AX186" s="86">
        <f t="shared" si="27"/>
        <v>0</v>
      </c>
      <c r="AY186" s="86">
        <f t="shared" si="28"/>
        <v>0</v>
      </c>
      <c r="BA186" s="126">
        <f t="shared" si="29"/>
        <v>0</v>
      </c>
      <c r="BB186" s="127">
        <f t="shared" si="30"/>
        <v>0</v>
      </c>
      <c r="BC186" s="128">
        <f t="shared" si="31"/>
        <v>0</v>
      </c>
      <c r="BD186" s="129">
        <f t="shared" si="32"/>
        <v>0</v>
      </c>
      <c r="BE186" s="126">
        <f t="shared" si="33"/>
        <v>0</v>
      </c>
      <c r="BF186" s="127">
        <f t="shared" si="34"/>
        <v>0</v>
      </c>
      <c r="BG186" s="128">
        <f t="shared" si="35"/>
        <v>0</v>
      </c>
      <c r="BH186" s="129">
        <f t="shared" si="36"/>
        <v>0</v>
      </c>
      <c r="BI186" s="126">
        <f t="shared" si="37"/>
        <v>0</v>
      </c>
      <c r="BJ186" s="127">
        <f t="shared" si="38"/>
        <v>0</v>
      </c>
      <c r="BK186" s="128">
        <f t="shared" si="39"/>
        <v>0</v>
      </c>
      <c r="BL186" s="129">
        <f t="shared" si="40"/>
        <v>0</v>
      </c>
      <c r="BM186" s="130">
        <f t="shared" si="41"/>
        <v>0</v>
      </c>
      <c r="BN186" s="127">
        <f t="shared" si="42"/>
        <v>0</v>
      </c>
      <c r="BO186" s="128">
        <f t="shared" si="43"/>
        <v>0</v>
      </c>
      <c r="BP186" s="129">
        <f t="shared" si="44"/>
        <v>0</v>
      </c>
      <c r="BQ186" s="126">
        <f t="shared" si="45"/>
        <v>0</v>
      </c>
      <c r="BR186" s="127">
        <f t="shared" si="46"/>
        <v>0</v>
      </c>
      <c r="BS186" s="128">
        <f t="shared" si="47"/>
        <v>0</v>
      </c>
      <c r="BT186" s="129">
        <f t="shared" si="48"/>
        <v>0</v>
      </c>
      <c r="BU186" s="126">
        <f t="shared" si="49"/>
        <v>0</v>
      </c>
      <c r="BV186" s="127">
        <f t="shared" si="50"/>
        <v>0</v>
      </c>
      <c r="BW186" s="128">
        <f t="shared" si="51"/>
        <v>0</v>
      </c>
      <c r="BX186" s="129">
        <f t="shared" si="52"/>
        <v>0</v>
      </c>
      <c r="BY186" s="130">
        <f t="shared" si="53"/>
        <v>0</v>
      </c>
      <c r="BZ186" s="127">
        <f t="shared" si="54"/>
        <v>0</v>
      </c>
      <c r="CA186" s="128">
        <f t="shared" si="55"/>
        <v>0</v>
      </c>
      <c r="CB186" s="129">
        <f t="shared" si="56"/>
        <v>0</v>
      </c>
      <c r="CC186" s="126">
        <f t="shared" si="57"/>
        <v>0</v>
      </c>
      <c r="CD186" s="127">
        <f t="shared" si="58"/>
        <v>0</v>
      </c>
      <c r="CE186" s="128">
        <f t="shared" si="59"/>
        <v>0</v>
      </c>
      <c r="CF186" s="129">
        <f t="shared" si="60"/>
        <v>0</v>
      </c>
      <c r="CG186" s="126">
        <f t="shared" si="61"/>
        <v>0</v>
      </c>
      <c r="CH186" s="127">
        <f t="shared" si="62"/>
        <v>0</v>
      </c>
      <c r="CI186" s="128">
        <f t="shared" si="63"/>
        <v>0</v>
      </c>
      <c r="CJ186" s="129">
        <f t="shared" si="64"/>
        <v>0</v>
      </c>
    </row>
    <row r="187" spans="1:88" ht="15" customHeight="1">
      <c r="A187" s="107"/>
      <c r="B187" s="93"/>
      <c r="C187" s="110" t="s">
        <v>99</v>
      </c>
      <c r="D187" s="329" t="str">
        <f t="shared" si="12"/>
        <v/>
      </c>
      <c r="E187" s="330"/>
      <c r="F187" s="330"/>
      <c r="G187" s="330"/>
      <c r="H187" s="330"/>
      <c r="I187" s="330"/>
      <c r="J187" s="330"/>
      <c r="K187" s="330"/>
      <c r="L187" s="331"/>
      <c r="M187" s="332"/>
      <c r="N187" s="334"/>
      <c r="O187" s="332"/>
      <c r="P187" s="334"/>
      <c r="Q187" s="332"/>
      <c r="R187" s="334"/>
      <c r="S187" s="332"/>
      <c r="T187" s="334"/>
      <c r="U187" s="332"/>
      <c r="V187" s="334"/>
      <c r="W187" s="332"/>
      <c r="X187" s="334"/>
      <c r="Y187" s="332"/>
      <c r="Z187" s="334"/>
      <c r="AA187" s="332"/>
      <c r="AB187" s="334"/>
      <c r="AC187" s="332"/>
      <c r="AD187" s="334"/>
      <c r="AG187" s="86">
        <f t="shared" si="13"/>
        <v>0</v>
      </c>
      <c r="AH187" s="86">
        <f t="shared" si="14"/>
        <v>0</v>
      </c>
      <c r="AI187" s="86">
        <f t="shared" si="15"/>
        <v>0</v>
      </c>
      <c r="AJ187" s="86">
        <f t="shared" si="16"/>
        <v>0</v>
      </c>
      <c r="AL187" s="86">
        <f t="shared" si="17"/>
        <v>0</v>
      </c>
      <c r="AM187" s="86">
        <f t="shared" si="18"/>
        <v>0</v>
      </c>
      <c r="AN187" s="86">
        <f t="shared" si="19"/>
        <v>0</v>
      </c>
      <c r="AO187" s="86">
        <f t="shared" si="20"/>
        <v>0</v>
      </c>
      <c r="AQ187" s="86">
        <f t="shared" si="21"/>
        <v>0</v>
      </c>
      <c r="AR187" s="86">
        <f t="shared" si="22"/>
        <v>0</v>
      </c>
      <c r="AS187" s="86">
        <f t="shared" si="23"/>
        <v>0</v>
      </c>
      <c r="AT187" s="86">
        <f t="shared" si="24"/>
        <v>0</v>
      </c>
      <c r="AV187" s="86">
        <f t="shared" si="25"/>
        <v>18</v>
      </c>
      <c r="AW187" s="86">
        <f t="shared" si="26"/>
        <v>0</v>
      </c>
      <c r="AX187" s="86">
        <f t="shared" si="27"/>
        <v>0</v>
      </c>
      <c r="AY187" s="86">
        <f t="shared" si="28"/>
        <v>0</v>
      </c>
      <c r="BA187" s="126">
        <f t="shared" si="29"/>
        <v>0</v>
      </c>
      <c r="BB187" s="127">
        <f t="shared" si="30"/>
        <v>0</v>
      </c>
      <c r="BC187" s="128">
        <f t="shared" si="31"/>
        <v>0</v>
      </c>
      <c r="BD187" s="129">
        <f t="shared" si="32"/>
        <v>0</v>
      </c>
      <c r="BE187" s="126">
        <f t="shared" si="33"/>
        <v>0</v>
      </c>
      <c r="BF187" s="127">
        <f t="shared" si="34"/>
        <v>0</v>
      </c>
      <c r="BG187" s="128">
        <f t="shared" si="35"/>
        <v>0</v>
      </c>
      <c r="BH187" s="129">
        <f t="shared" si="36"/>
        <v>0</v>
      </c>
      <c r="BI187" s="126">
        <f t="shared" si="37"/>
        <v>0</v>
      </c>
      <c r="BJ187" s="127">
        <f t="shared" si="38"/>
        <v>0</v>
      </c>
      <c r="BK187" s="128">
        <f t="shared" si="39"/>
        <v>0</v>
      </c>
      <c r="BL187" s="129">
        <f t="shared" si="40"/>
        <v>0</v>
      </c>
      <c r="BM187" s="130">
        <f t="shared" si="41"/>
        <v>0</v>
      </c>
      <c r="BN187" s="127">
        <f t="shared" si="42"/>
        <v>0</v>
      </c>
      <c r="BO187" s="128">
        <f t="shared" si="43"/>
        <v>0</v>
      </c>
      <c r="BP187" s="129">
        <f t="shared" si="44"/>
        <v>0</v>
      </c>
      <c r="BQ187" s="126">
        <f t="shared" si="45"/>
        <v>0</v>
      </c>
      <c r="BR187" s="127">
        <f t="shared" si="46"/>
        <v>0</v>
      </c>
      <c r="BS187" s="128">
        <f t="shared" si="47"/>
        <v>0</v>
      </c>
      <c r="BT187" s="129">
        <f t="shared" si="48"/>
        <v>0</v>
      </c>
      <c r="BU187" s="126">
        <f t="shared" si="49"/>
        <v>0</v>
      </c>
      <c r="BV187" s="127">
        <f t="shared" si="50"/>
        <v>0</v>
      </c>
      <c r="BW187" s="128">
        <f t="shared" si="51"/>
        <v>0</v>
      </c>
      <c r="BX187" s="129">
        <f t="shared" si="52"/>
        <v>0</v>
      </c>
      <c r="BY187" s="130">
        <f t="shared" si="53"/>
        <v>0</v>
      </c>
      <c r="BZ187" s="127">
        <f t="shared" si="54"/>
        <v>0</v>
      </c>
      <c r="CA187" s="128">
        <f t="shared" si="55"/>
        <v>0</v>
      </c>
      <c r="CB187" s="129">
        <f t="shared" si="56"/>
        <v>0</v>
      </c>
      <c r="CC187" s="126">
        <f t="shared" si="57"/>
        <v>0</v>
      </c>
      <c r="CD187" s="127">
        <f t="shared" si="58"/>
        <v>0</v>
      </c>
      <c r="CE187" s="128">
        <f t="shared" si="59"/>
        <v>0</v>
      </c>
      <c r="CF187" s="129">
        <f t="shared" si="60"/>
        <v>0</v>
      </c>
      <c r="CG187" s="126">
        <f t="shared" si="61"/>
        <v>0</v>
      </c>
      <c r="CH187" s="127">
        <f t="shared" si="62"/>
        <v>0</v>
      </c>
      <c r="CI187" s="128">
        <f t="shared" si="63"/>
        <v>0</v>
      </c>
      <c r="CJ187" s="129">
        <f t="shared" si="64"/>
        <v>0</v>
      </c>
    </row>
    <row r="188" spans="1:88" ht="15" customHeight="1">
      <c r="A188" s="107"/>
      <c r="B188" s="93"/>
      <c r="C188" s="110" t="s">
        <v>100</v>
      </c>
      <c r="D188" s="329" t="str">
        <f t="shared" si="12"/>
        <v/>
      </c>
      <c r="E188" s="330"/>
      <c r="F188" s="330"/>
      <c r="G188" s="330"/>
      <c r="H188" s="330"/>
      <c r="I188" s="330"/>
      <c r="J188" s="330"/>
      <c r="K188" s="330"/>
      <c r="L188" s="331"/>
      <c r="M188" s="332"/>
      <c r="N188" s="334"/>
      <c r="O188" s="332"/>
      <c r="P188" s="334"/>
      <c r="Q188" s="332"/>
      <c r="R188" s="334"/>
      <c r="S188" s="332"/>
      <c r="T188" s="334"/>
      <c r="U188" s="332"/>
      <c r="V188" s="334"/>
      <c r="W188" s="332"/>
      <c r="X188" s="334"/>
      <c r="Y188" s="332"/>
      <c r="Z188" s="334"/>
      <c r="AA188" s="332"/>
      <c r="AB188" s="334"/>
      <c r="AC188" s="332"/>
      <c r="AD188" s="334"/>
      <c r="AG188" s="86">
        <f t="shared" si="13"/>
        <v>0</v>
      </c>
      <c r="AH188" s="86">
        <f t="shared" si="14"/>
        <v>0</v>
      </c>
      <c r="AI188" s="86">
        <f t="shared" si="15"/>
        <v>0</v>
      </c>
      <c r="AJ188" s="86">
        <f t="shared" si="16"/>
        <v>0</v>
      </c>
      <c r="AL188" s="86">
        <f t="shared" si="17"/>
        <v>0</v>
      </c>
      <c r="AM188" s="86">
        <f t="shared" si="18"/>
        <v>0</v>
      </c>
      <c r="AN188" s="86">
        <f t="shared" si="19"/>
        <v>0</v>
      </c>
      <c r="AO188" s="86">
        <f t="shared" si="20"/>
        <v>0</v>
      </c>
      <c r="AQ188" s="86">
        <f t="shared" si="21"/>
        <v>0</v>
      </c>
      <c r="AR188" s="86">
        <f t="shared" si="22"/>
        <v>0</v>
      </c>
      <c r="AS188" s="86">
        <f t="shared" si="23"/>
        <v>0</v>
      </c>
      <c r="AT188" s="86">
        <f t="shared" si="24"/>
        <v>0</v>
      </c>
      <c r="AV188" s="86">
        <f t="shared" si="25"/>
        <v>18</v>
      </c>
      <c r="AW188" s="86">
        <f t="shared" si="26"/>
        <v>0</v>
      </c>
      <c r="AX188" s="86">
        <f t="shared" si="27"/>
        <v>0</v>
      </c>
      <c r="AY188" s="86">
        <f t="shared" si="28"/>
        <v>0</v>
      </c>
      <c r="BA188" s="126">
        <f t="shared" si="29"/>
        <v>0</v>
      </c>
      <c r="BB188" s="127">
        <f t="shared" si="30"/>
        <v>0</v>
      </c>
      <c r="BC188" s="128">
        <f t="shared" si="31"/>
        <v>0</v>
      </c>
      <c r="BD188" s="129">
        <f t="shared" si="32"/>
        <v>0</v>
      </c>
      <c r="BE188" s="126">
        <f t="shared" si="33"/>
        <v>0</v>
      </c>
      <c r="BF188" s="127">
        <f t="shared" si="34"/>
        <v>0</v>
      </c>
      <c r="BG188" s="128">
        <f t="shared" si="35"/>
        <v>0</v>
      </c>
      <c r="BH188" s="129">
        <f t="shared" si="36"/>
        <v>0</v>
      </c>
      <c r="BI188" s="126">
        <f t="shared" si="37"/>
        <v>0</v>
      </c>
      <c r="BJ188" s="127">
        <f t="shared" si="38"/>
        <v>0</v>
      </c>
      <c r="BK188" s="128">
        <f t="shared" si="39"/>
        <v>0</v>
      </c>
      <c r="BL188" s="129">
        <f t="shared" si="40"/>
        <v>0</v>
      </c>
      <c r="BM188" s="130">
        <f t="shared" si="41"/>
        <v>0</v>
      </c>
      <c r="BN188" s="127">
        <f t="shared" si="42"/>
        <v>0</v>
      </c>
      <c r="BO188" s="128">
        <f t="shared" si="43"/>
        <v>0</v>
      </c>
      <c r="BP188" s="129">
        <f t="shared" si="44"/>
        <v>0</v>
      </c>
      <c r="BQ188" s="126">
        <f t="shared" si="45"/>
        <v>0</v>
      </c>
      <c r="BR188" s="127">
        <f t="shared" si="46"/>
        <v>0</v>
      </c>
      <c r="BS188" s="128">
        <f t="shared" si="47"/>
        <v>0</v>
      </c>
      <c r="BT188" s="129">
        <f t="shared" si="48"/>
        <v>0</v>
      </c>
      <c r="BU188" s="126">
        <f t="shared" si="49"/>
        <v>0</v>
      </c>
      <c r="BV188" s="127">
        <f t="shared" si="50"/>
        <v>0</v>
      </c>
      <c r="BW188" s="128">
        <f t="shared" si="51"/>
        <v>0</v>
      </c>
      <c r="BX188" s="129">
        <f t="shared" si="52"/>
        <v>0</v>
      </c>
      <c r="BY188" s="130">
        <f t="shared" si="53"/>
        <v>0</v>
      </c>
      <c r="BZ188" s="127">
        <f t="shared" si="54"/>
        <v>0</v>
      </c>
      <c r="CA188" s="128">
        <f t="shared" si="55"/>
        <v>0</v>
      </c>
      <c r="CB188" s="129">
        <f t="shared" si="56"/>
        <v>0</v>
      </c>
      <c r="CC188" s="126">
        <f t="shared" si="57"/>
        <v>0</v>
      </c>
      <c r="CD188" s="127">
        <f t="shared" si="58"/>
        <v>0</v>
      </c>
      <c r="CE188" s="128">
        <f t="shared" si="59"/>
        <v>0</v>
      </c>
      <c r="CF188" s="129">
        <f t="shared" si="60"/>
        <v>0</v>
      </c>
      <c r="CG188" s="126">
        <f t="shared" si="61"/>
        <v>0</v>
      </c>
      <c r="CH188" s="127">
        <f t="shared" si="62"/>
        <v>0</v>
      </c>
      <c r="CI188" s="128">
        <f t="shared" si="63"/>
        <v>0</v>
      </c>
      <c r="CJ188" s="129">
        <f t="shared" si="64"/>
        <v>0</v>
      </c>
    </row>
    <row r="189" spans="1:88" ht="15" customHeight="1">
      <c r="A189" s="107"/>
      <c r="B189" s="93"/>
      <c r="C189" s="110" t="s">
        <v>101</v>
      </c>
      <c r="D189" s="329" t="str">
        <f t="shared" si="12"/>
        <v/>
      </c>
      <c r="E189" s="330"/>
      <c r="F189" s="330"/>
      <c r="G189" s="330"/>
      <c r="H189" s="330"/>
      <c r="I189" s="330"/>
      <c r="J189" s="330"/>
      <c r="K189" s="330"/>
      <c r="L189" s="331"/>
      <c r="M189" s="332"/>
      <c r="N189" s="334"/>
      <c r="O189" s="332"/>
      <c r="P189" s="334"/>
      <c r="Q189" s="332"/>
      <c r="R189" s="334"/>
      <c r="S189" s="332"/>
      <c r="T189" s="334"/>
      <c r="U189" s="332"/>
      <c r="V189" s="334"/>
      <c r="W189" s="332"/>
      <c r="X189" s="334"/>
      <c r="Y189" s="332"/>
      <c r="Z189" s="334"/>
      <c r="AA189" s="332"/>
      <c r="AB189" s="334"/>
      <c r="AC189" s="332"/>
      <c r="AD189" s="334"/>
      <c r="AG189" s="86">
        <f t="shared" si="13"/>
        <v>0</v>
      </c>
      <c r="AH189" s="86">
        <f t="shared" si="14"/>
        <v>0</v>
      </c>
      <c r="AI189" s="86">
        <f t="shared" si="15"/>
        <v>0</v>
      </c>
      <c r="AJ189" s="86">
        <f t="shared" si="16"/>
        <v>0</v>
      </c>
      <c r="AL189" s="86">
        <f t="shared" si="17"/>
        <v>0</v>
      </c>
      <c r="AM189" s="86">
        <f t="shared" si="18"/>
        <v>0</v>
      </c>
      <c r="AN189" s="86">
        <f t="shared" si="19"/>
        <v>0</v>
      </c>
      <c r="AO189" s="86">
        <f t="shared" si="20"/>
        <v>0</v>
      </c>
      <c r="AQ189" s="86">
        <f t="shared" si="21"/>
        <v>0</v>
      </c>
      <c r="AR189" s="86">
        <f t="shared" si="22"/>
        <v>0</v>
      </c>
      <c r="AS189" s="86">
        <f t="shared" si="23"/>
        <v>0</v>
      </c>
      <c r="AT189" s="86">
        <f t="shared" si="24"/>
        <v>0</v>
      </c>
      <c r="AV189" s="86">
        <f t="shared" si="25"/>
        <v>18</v>
      </c>
      <c r="AW189" s="86">
        <f t="shared" si="26"/>
        <v>0</v>
      </c>
      <c r="AX189" s="86">
        <f t="shared" si="27"/>
        <v>0</v>
      </c>
      <c r="AY189" s="86">
        <f t="shared" si="28"/>
        <v>0</v>
      </c>
      <c r="BA189" s="126">
        <f t="shared" si="29"/>
        <v>0</v>
      </c>
      <c r="BB189" s="127">
        <f t="shared" si="30"/>
        <v>0</v>
      </c>
      <c r="BC189" s="128">
        <f t="shared" si="31"/>
        <v>0</v>
      </c>
      <c r="BD189" s="129">
        <f t="shared" si="32"/>
        <v>0</v>
      </c>
      <c r="BE189" s="126">
        <f t="shared" si="33"/>
        <v>0</v>
      </c>
      <c r="BF189" s="127">
        <f t="shared" si="34"/>
        <v>0</v>
      </c>
      <c r="BG189" s="128">
        <f t="shared" si="35"/>
        <v>0</v>
      </c>
      <c r="BH189" s="129">
        <f t="shared" si="36"/>
        <v>0</v>
      </c>
      <c r="BI189" s="126">
        <f t="shared" si="37"/>
        <v>0</v>
      </c>
      <c r="BJ189" s="127">
        <f t="shared" si="38"/>
        <v>0</v>
      </c>
      <c r="BK189" s="128">
        <f t="shared" si="39"/>
        <v>0</v>
      </c>
      <c r="BL189" s="129">
        <f t="shared" si="40"/>
        <v>0</v>
      </c>
      <c r="BM189" s="130">
        <f t="shared" si="41"/>
        <v>0</v>
      </c>
      <c r="BN189" s="127">
        <f t="shared" si="42"/>
        <v>0</v>
      </c>
      <c r="BO189" s="128">
        <f t="shared" si="43"/>
        <v>0</v>
      </c>
      <c r="BP189" s="129">
        <f t="shared" si="44"/>
        <v>0</v>
      </c>
      <c r="BQ189" s="126">
        <f t="shared" si="45"/>
        <v>0</v>
      </c>
      <c r="BR189" s="127">
        <f t="shared" si="46"/>
        <v>0</v>
      </c>
      <c r="BS189" s="128">
        <f t="shared" si="47"/>
        <v>0</v>
      </c>
      <c r="BT189" s="129">
        <f t="shared" si="48"/>
        <v>0</v>
      </c>
      <c r="BU189" s="126">
        <f t="shared" si="49"/>
        <v>0</v>
      </c>
      <c r="BV189" s="127">
        <f t="shared" si="50"/>
        <v>0</v>
      </c>
      <c r="BW189" s="128">
        <f t="shared" si="51"/>
        <v>0</v>
      </c>
      <c r="BX189" s="129">
        <f t="shared" si="52"/>
        <v>0</v>
      </c>
      <c r="BY189" s="130">
        <f t="shared" si="53"/>
        <v>0</v>
      </c>
      <c r="BZ189" s="127">
        <f t="shared" si="54"/>
        <v>0</v>
      </c>
      <c r="CA189" s="128">
        <f t="shared" si="55"/>
        <v>0</v>
      </c>
      <c r="CB189" s="129">
        <f t="shared" si="56"/>
        <v>0</v>
      </c>
      <c r="CC189" s="126">
        <f t="shared" si="57"/>
        <v>0</v>
      </c>
      <c r="CD189" s="127">
        <f t="shared" si="58"/>
        <v>0</v>
      </c>
      <c r="CE189" s="128">
        <f t="shared" si="59"/>
        <v>0</v>
      </c>
      <c r="CF189" s="129">
        <f t="shared" si="60"/>
        <v>0</v>
      </c>
      <c r="CG189" s="126">
        <f t="shared" si="61"/>
        <v>0</v>
      </c>
      <c r="CH189" s="127">
        <f t="shared" si="62"/>
        <v>0</v>
      </c>
      <c r="CI189" s="128">
        <f t="shared" si="63"/>
        <v>0</v>
      </c>
      <c r="CJ189" s="129">
        <f t="shared" si="64"/>
        <v>0</v>
      </c>
    </row>
    <row r="190" spans="1:88" ht="15" customHeight="1">
      <c r="A190" s="107"/>
      <c r="B190" s="93"/>
      <c r="C190" s="110" t="s">
        <v>102</v>
      </c>
      <c r="D190" s="329" t="str">
        <f t="shared" si="12"/>
        <v/>
      </c>
      <c r="E190" s="330"/>
      <c r="F190" s="330"/>
      <c r="G190" s="330"/>
      <c r="H190" s="330"/>
      <c r="I190" s="330"/>
      <c r="J190" s="330"/>
      <c r="K190" s="330"/>
      <c r="L190" s="331"/>
      <c r="M190" s="332"/>
      <c r="N190" s="334"/>
      <c r="O190" s="332"/>
      <c r="P190" s="334"/>
      <c r="Q190" s="332"/>
      <c r="R190" s="334"/>
      <c r="S190" s="332"/>
      <c r="T190" s="334"/>
      <c r="U190" s="332"/>
      <c r="V190" s="334"/>
      <c r="W190" s="332"/>
      <c r="X190" s="334"/>
      <c r="Y190" s="332"/>
      <c r="Z190" s="334"/>
      <c r="AA190" s="332"/>
      <c r="AB190" s="334"/>
      <c r="AC190" s="332"/>
      <c r="AD190" s="334"/>
      <c r="AG190" s="86">
        <f t="shared" si="13"/>
        <v>0</v>
      </c>
      <c r="AH190" s="86">
        <f t="shared" si="14"/>
        <v>0</v>
      </c>
      <c r="AI190" s="86">
        <f t="shared" si="15"/>
        <v>0</v>
      </c>
      <c r="AJ190" s="86">
        <f t="shared" si="16"/>
        <v>0</v>
      </c>
      <c r="AL190" s="86">
        <f t="shared" si="17"/>
        <v>0</v>
      </c>
      <c r="AM190" s="86">
        <f t="shared" si="18"/>
        <v>0</v>
      </c>
      <c r="AN190" s="86">
        <f t="shared" si="19"/>
        <v>0</v>
      </c>
      <c r="AO190" s="86">
        <f t="shared" si="20"/>
        <v>0</v>
      </c>
      <c r="AQ190" s="86">
        <f t="shared" si="21"/>
        <v>0</v>
      </c>
      <c r="AR190" s="86">
        <f t="shared" si="22"/>
        <v>0</v>
      </c>
      <c r="AS190" s="86">
        <f t="shared" si="23"/>
        <v>0</v>
      </c>
      <c r="AT190" s="86">
        <f t="shared" si="24"/>
        <v>0</v>
      </c>
      <c r="AV190" s="86">
        <f t="shared" si="25"/>
        <v>18</v>
      </c>
      <c r="AW190" s="86">
        <f t="shared" si="26"/>
        <v>0</v>
      </c>
      <c r="AX190" s="86">
        <f t="shared" si="27"/>
        <v>0</v>
      </c>
      <c r="AY190" s="86">
        <f t="shared" si="28"/>
        <v>0</v>
      </c>
      <c r="BA190" s="126">
        <f t="shared" si="29"/>
        <v>0</v>
      </c>
      <c r="BB190" s="127">
        <f t="shared" si="30"/>
        <v>0</v>
      </c>
      <c r="BC190" s="128">
        <f t="shared" si="31"/>
        <v>0</v>
      </c>
      <c r="BD190" s="129">
        <f t="shared" si="32"/>
        <v>0</v>
      </c>
      <c r="BE190" s="126">
        <f t="shared" si="33"/>
        <v>0</v>
      </c>
      <c r="BF190" s="127">
        <f t="shared" si="34"/>
        <v>0</v>
      </c>
      <c r="BG190" s="128">
        <f t="shared" si="35"/>
        <v>0</v>
      </c>
      <c r="BH190" s="129">
        <f t="shared" si="36"/>
        <v>0</v>
      </c>
      <c r="BI190" s="126">
        <f t="shared" si="37"/>
        <v>0</v>
      </c>
      <c r="BJ190" s="127">
        <f t="shared" si="38"/>
        <v>0</v>
      </c>
      <c r="BK190" s="128">
        <f t="shared" si="39"/>
        <v>0</v>
      </c>
      <c r="BL190" s="129">
        <f t="shared" si="40"/>
        <v>0</v>
      </c>
      <c r="BM190" s="130">
        <f t="shared" si="41"/>
        <v>0</v>
      </c>
      <c r="BN190" s="127">
        <f t="shared" si="42"/>
        <v>0</v>
      </c>
      <c r="BO190" s="128">
        <f t="shared" si="43"/>
        <v>0</v>
      </c>
      <c r="BP190" s="129">
        <f t="shared" si="44"/>
        <v>0</v>
      </c>
      <c r="BQ190" s="126">
        <f t="shared" si="45"/>
        <v>0</v>
      </c>
      <c r="BR190" s="127">
        <f t="shared" si="46"/>
        <v>0</v>
      </c>
      <c r="BS190" s="128">
        <f t="shared" si="47"/>
        <v>0</v>
      </c>
      <c r="BT190" s="129">
        <f t="shared" si="48"/>
        <v>0</v>
      </c>
      <c r="BU190" s="126">
        <f t="shared" si="49"/>
        <v>0</v>
      </c>
      <c r="BV190" s="127">
        <f t="shared" si="50"/>
        <v>0</v>
      </c>
      <c r="BW190" s="128">
        <f t="shared" si="51"/>
        <v>0</v>
      </c>
      <c r="BX190" s="129">
        <f t="shared" si="52"/>
        <v>0</v>
      </c>
      <c r="BY190" s="130">
        <f t="shared" si="53"/>
        <v>0</v>
      </c>
      <c r="BZ190" s="127">
        <f t="shared" si="54"/>
        <v>0</v>
      </c>
      <c r="CA190" s="128">
        <f t="shared" si="55"/>
        <v>0</v>
      </c>
      <c r="CB190" s="129">
        <f t="shared" si="56"/>
        <v>0</v>
      </c>
      <c r="CC190" s="126">
        <f t="shared" si="57"/>
        <v>0</v>
      </c>
      <c r="CD190" s="127">
        <f t="shared" si="58"/>
        <v>0</v>
      </c>
      <c r="CE190" s="128">
        <f t="shared" si="59"/>
        <v>0</v>
      </c>
      <c r="CF190" s="129">
        <f t="shared" si="60"/>
        <v>0</v>
      </c>
      <c r="CG190" s="126">
        <f t="shared" si="61"/>
        <v>0</v>
      </c>
      <c r="CH190" s="127">
        <f t="shared" si="62"/>
        <v>0</v>
      </c>
      <c r="CI190" s="128">
        <f t="shared" si="63"/>
        <v>0</v>
      </c>
      <c r="CJ190" s="129">
        <f t="shared" si="64"/>
        <v>0</v>
      </c>
    </row>
    <row r="191" spans="1:88" ht="15" customHeight="1">
      <c r="A191" s="107"/>
      <c r="B191" s="93"/>
      <c r="C191" s="110" t="s">
        <v>103</v>
      </c>
      <c r="D191" s="329" t="str">
        <f t="shared" si="12"/>
        <v/>
      </c>
      <c r="E191" s="330"/>
      <c r="F191" s="330"/>
      <c r="G191" s="330"/>
      <c r="H191" s="330"/>
      <c r="I191" s="330"/>
      <c r="J191" s="330"/>
      <c r="K191" s="330"/>
      <c r="L191" s="331"/>
      <c r="M191" s="332"/>
      <c r="N191" s="334"/>
      <c r="O191" s="332"/>
      <c r="P191" s="334"/>
      <c r="Q191" s="332"/>
      <c r="R191" s="334"/>
      <c r="S191" s="332"/>
      <c r="T191" s="334"/>
      <c r="U191" s="332"/>
      <c r="V191" s="334"/>
      <c r="W191" s="332"/>
      <c r="X191" s="334"/>
      <c r="Y191" s="332"/>
      <c r="Z191" s="334"/>
      <c r="AA191" s="332"/>
      <c r="AB191" s="334"/>
      <c r="AC191" s="332"/>
      <c r="AD191" s="334"/>
      <c r="AG191" s="86">
        <f t="shared" si="13"/>
        <v>0</v>
      </c>
      <c r="AH191" s="86">
        <f t="shared" si="14"/>
        <v>0</v>
      </c>
      <c r="AI191" s="86">
        <f t="shared" si="15"/>
        <v>0</v>
      </c>
      <c r="AJ191" s="86">
        <f t="shared" si="16"/>
        <v>0</v>
      </c>
      <c r="AL191" s="86">
        <f t="shared" si="17"/>
        <v>0</v>
      </c>
      <c r="AM191" s="86">
        <f t="shared" si="18"/>
        <v>0</v>
      </c>
      <c r="AN191" s="86">
        <f t="shared" si="19"/>
        <v>0</v>
      </c>
      <c r="AO191" s="86">
        <f t="shared" si="20"/>
        <v>0</v>
      </c>
      <c r="AQ191" s="86">
        <f t="shared" si="21"/>
        <v>0</v>
      </c>
      <c r="AR191" s="86">
        <f t="shared" si="22"/>
        <v>0</v>
      </c>
      <c r="AS191" s="86">
        <f t="shared" si="23"/>
        <v>0</v>
      </c>
      <c r="AT191" s="86">
        <f t="shared" si="24"/>
        <v>0</v>
      </c>
      <c r="AV191" s="86">
        <f t="shared" si="25"/>
        <v>18</v>
      </c>
      <c r="AW191" s="86">
        <f t="shared" si="26"/>
        <v>0</v>
      </c>
      <c r="AX191" s="86">
        <f t="shared" si="27"/>
        <v>0</v>
      </c>
      <c r="AY191" s="86">
        <f t="shared" si="28"/>
        <v>0</v>
      </c>
      <c r="BA191" s="126">
        <f t="shared" si="29"/>
        <v>0</v>
      </c>
      <c r="BB191" s="127">
        <f t="shared" si="30"/>
        <v>0</v>
      </c>
      <c r="BC191" s="128">
        <f t="shared" si="31"/>
        <v>0</v>
      </c>
      <c r="BD191" s="129">
        <f t="shared" si="32"/>
        <v>0</v>
      </c>
      <c r="BE191" s="126">
        <f t="shared" si="33"/>
        <v>0</v>
      </c>
      <c r="BF191" s="127">
        <f t="shared" si="34"/>
        <v>0</v>
      </c>
      <c r="BG191" s="128">
        <f t="shared" si="35"/>
        <v>0</v>
      </c>
      <c r="BH191" s="129">
        <f t="shared" si="36"/>
        <v>0</v>
      </c>
      <c r="BI191" s="126">
        <f t="shared" si="37"/>
        <v>0</v>
      </c>
      <c r="BJ191" s="127">
        <f t="shared" si="38"/>
        <v>0</v>
      </c>
      <c r="BK191" s="128">
        <f t="shared" si="39"/>
        <v>0</v>
      </c>
      <c r="BL191" s="129">
        <f t="shared" si="40"/>
        <v>0</v>
      </c>
      <c r="BM191" s="130">
        <f t="shared" si="41"/>
        <v>0</v>
      </c>
      <c r="BN191" s="127">
        <f t="shared" si="42"/>
        <v>0</v>
      </c>
      <c r="BO191" s="128">
        <f t="shared" si="43"/>
        <v>0</v>
      </c>
      <c r="BP191" s="129">
        <f t="shared" si="44"/>
        <v>0</v>
      </c>
      <c r="BQ191" s="126">
        <f t="shared" si="45"/>
        <v>0</v>
      </c>
      <c r="BR191" s="127">
        <f t="shared" si="46"/>
        <v>0</v>
      </c>
      <c r="BS191" s="128">
        <f t="shared" si="47"/>
        <v>0</v>
      </c>
      <c r="BT191" s="129">
        <f t="shared" si="48"/>
        <v>0</v>
      </c>
      <c r="BU191" s="126">
        <f t="shared" si="49"/>
        <v>0</v>
      </c>
      <c r="BV191" s="127">
        <f t="shared" si="50"/>
        <v>0</v>
      </c>
      <c r="BW191" s="128">
        <f t="shared" si="51"/>
        <v>0</v>
      </c>
      <c r="BX191" s="129">
        <f t="shared" si="52"/>
        <v>0</v>
      </c>
      <c r="BY191" s="130">
        <f t="shared" si="53"/>
        <v>0</v>
      </c>
      <c r="BZ191" s="127">
        <f t="shared" si="54"/>
        <v>0</v>
      </c>
      <c r="CA191" s="128">
        <f t="shared" si="55"/>
        <v>0</v>
      </c>
      <c r="CB191" s="129">
        <f t="shared" si="56"/>
        <v>0</v>
      </c>
      <c r="CC191" s="126">
        <f t="shared" si="57"/>
        <v>0</v>
      </c>
      <c r="CD191" s="127">
        <f t="shared" si="58"/>
        <v>0</v>
      </c>
      <c r="CE191" s="128">
        <f t="shared" si="59"/>
        <v>0</v>
      </c>
      <c r="CF191" s="129">
        <f t="shared" si="60"/>
        <v>0</v>
      </c>
      <c r="CG191" s="126">
        <f t="shared" si="61"/>
        <v>0</v>
      </c>
      <c r="CH191" s="127">
        <f t="shared" si="62"/>
        <v>0</v>
      </c>
      <c r="CI191" s="128">
        <f t="shared" si="63"/>
        <v>0</v>
      </c>
      <c r="CJ191" s="129">
        <f t="shared" si="64"/>
        <v>0</v>
      </c>
    </row>
    <row r="192" spans="1:88" ht="15" customHeight="1">
      <c r="A192" s="107"/>
      <c r="B192" s="93"/>
      <c r="C192" s="110" t="s">
        <v>104</v>
      </c>
      <c r="D192" s="329" t="str">
        <f t="shared" si="12"/>
        <v/>
      </c>
      <c r="E192" s="330"/>
      <c r="F192" s="330"/>
      <c r="G192" s="330"/>
      <c r="H192" s="330"/>
      <c r="I192" s="330"/>
      <c r="J192" s="330"/>
      <c r="K192" s="330"/>
      <c r="L192" s="331"/>
      <c r="M192" s="332"/>
      <c r="N192" s="334"/>
      <c r="O192" s="332"/>
      <c r="P192" s="334"/>
      <c r="Q192" s="332"/>
      <c r="R192" s="334"/>
      <c r="S192" s="332"/>
      <c r="T192" s="334"/>
      <c r="U192" s="332"/>
      <c r="V192" s="334"/>
      <c r="W192" s="332"/>
      <c r="X192" s="334"/>
      <c r="Y192" s="332"/>
      <c r="Z192" s="334"/>
      <c r="AA192" s="332"/>
      <c r="AB192" s="334"/>
      <c r="AC192" s="332"/>
      <c r="AD192" s="334"/>
      <c r="AG192" s="86">
        <f t="shared" si="13"/>
        <v>0</v>
      </c>
      <c r="AH192" s="86">
        <f t="shared" si="14"/>
        <v>0</v>
      </c>
      <c r="AI192" s="86">
        <f t="shared" si="15"/>
        <v>0</v>
      </c>
      <c r="AJ192" s="86">
        <f t="shared" si="16"/>
        <v>0</v>
      </c>
      <c r="AL192" s="86">
        <f t="shared" si="17"/>
        <v>0</v>
      </c>
      <c r="AM192" s="86">
        <f t="shared" si="18"/>
        <v>0</v>
      </c>
      <c r="AN192" s="86">
        <f t="shared" si="19"/>
        <v>0</v>
      </c>
      <c r="AO192" s="86">
        <f t="shared" si="20"/>
        <v>0</v>
      </c>
      <c r="AQ192" s="86">
        <f t="shared" si="21"/>
        <v>0</v>
      </c>
      <c r="AR192" s="86">
        <f t="shared" si="22"/>
        <v>0</v>
      </c>
      <c r="AS192" s="86">
        <f t="shared" si="23"/>
        <v>0</v>
      </c>
      <c r="AT192" s="86">
        <f t="shared" si="24"/>
        <v>0</v>
      </c>
      <c r="AV192" s="86">
        <f t="shared" si="25"/>
        <v>18</v>
      </c>
      <c r="AW192" s="86">
        <f t="shared" si="26"/>
        <v>0</v>
      </c>
      <c r="AX192" s="86">
        <f t="shared" si="27"/>
        <v>0</v>
      </c>
      <c r="AY192" s="86">
        <f t="shared" si="28"/>
        <v>0</v>
      </c>
      <c r="BA192" s="126">
        <f t="shared" si="29"/>
        <v>0</v>
      </c>
      <c r="BB192" s="127">
        <f t="shared" si="30"/>
        <v>0</v>
      </c>
      <c r="BC192" s="128">
        <f t="shared" si="31"/>
        <v>0</v>
      </c>
      <c r="BD192" s="129">
        <f t="shared" si="32"/>
        <v>0</v>
      </c>
      <c r="BE192" s="126">
        <f t="shared" si="33"/>
        <v>0</v>
      </c>
      <c r="BF192" s="127">
        <f t="shared" si="34"/>
        <v>0</v>
      </c>
      <c r="BG192" s="128">
        <f t="shared" si="35"/>
        <v>0</v>
      </c>
      <c r="BH192" s="129">
        <f t="shared" si="36"/>
        <v>0</v>
      </c>
      <c r="BI192" s="126">
        <f t="shared" si="37"/>
        <v>0</v>
      </c>
      <c r="BJ192" s="127">
        <f t="shared" si="38"/>
        <v>0</v>
      </c>
      <c r="BK192" s="128">
        <f t="shared" si="39"/>
        <v>0</v>
      </c>
      <c r="BL192" s="129">
        <f t="shared" si="40"/>
        <v>0</v>
      </c>
      <c r="BM192" s="130">
        <f t="shared" si="41"/>
        <v>0</v>
      </c>
      <c r="BN192" s="127">
        <f t="shared" si="42"/>
        <v>0</v>
      </c>
      <c r="BO192" s="128">
        <f t="shared" si="43"/>
        <v>0</v>
      </c>
      <c r="BP192" s="129">
        <f t="shared" si="44"/>
        <v>0</v>
      </c>
      <c r="BQ192" s="126">
        <f t="shared" si="45"/>
        <v>0</v>
      </c>
      <c r="BR192" s="127">
        <f t="shared" si="46"/>
        <v>0</v>
      </c>
      <c r="BS192" s="128">
        <f t="shared" si="47"/>
        <v>0</v>
      </c>
      <c r="BT192" s="129">
        <f t="shared" si="48"/>
        <v>0</v>
      </c>
      <c r="BU192" s="126">
        <f t="shared" si="49"/>
        <v>0</v>
      </c>
      <c r="BV192" s="127">
        <f t="shared" si="50"/>
        <v>0</v>
      </c>
      <c r="BW192" s="128">
        <f t="shared" si="51"/>
        <v>0</v>
      </c>
      <c r="BX192" s="129">
        <f t="shared" si="52"/>
        <v>0</v>
      </c>
      <c r="BY192" s="130">
        <f t="shared" si="53"/>
        <v>0</v>
      </c>
      <c r="BZ192" s="127">
        <f t="shared" si="54"/>
        <v>0</v>
      </c>
      <c r="CA192" s="128">
        <f t="shared" si="55"/>
        <v>0</v>
      </c>
      <c r="CB192" s="129">
        <f t="shared" si="56"/>
        <v>0</v>
      </c>
      <c r="CC192" s="126">
        <f t="shared" si="57"/>
        <v>0</v>
      </c>
      <c r="CD192" s="127">
        <f t="shared" si="58"/>
        <v>0</v>
      </c>
      <c r="CE192" s="128">
        <f t="shared" si="59"/>
        <v>0</v>
      </c>
      <c r="CF192" s="129">
        <f t="shared" si="60"/>
        <v>0</v>
      </c>
      <c r="CG192" s="126">
        <f t="shared" si="61"/>
        <v>0</v>
      </c>
      <c r="CH192" s="127">
        <f t="shared" si="62"/>
        <v>0</v>
      </c>
      <c r="CI192" s="128">
        <f t="shared" si="63"/>
        <v>0</v>
      </c>
      <c r="CJ192" s="129">
        <f t="shared" si="64"/>
        <v>0</v>
      </c>
    </row>
    <row r="193" spans="1:88" ht="15" customHeight="1">
      <c r="A193" s="107"/>
      <c r="B193" s="93"/>
      <c r="C193" s="110" t="s">
        <v>105</v>
      </c>
      <c r="D193" s="329" t="str">
        <f t="shared" si="12"/>
        <v/>
      </c>
      <c r="E193" s="330"/>
      <c r="F193" s="330"/>
      <c r="G193" s="330"/>
      <c r="H193" s="330"/>
      <c r="I193" s="330"/>
      <c r="J193" s="330"/>
      <c r="K193" s="330"/>
      <c r="L193" s="331"/>
      <c r="M193" s="332"/>
      <c r="N193" s="334"/>
      <c r="O193" s="332"/>
      <c r="P193" s="334"/>
      <c r="Q193" s="332"/>
      <c r="R193" s="334"/>
      <c r="S193" s="332"/>
      <c r="T193" s="334"/>
      <c r="U193" s="332"/>
      <c r="V193" s="334"/>
      <c r="W193" s="332"/>
      <c r="X193" s="334"/>
      <c r="Y193" s="332"/>
      <c r="Z193" s="334"/>
      <c r="AA193" s="332"/>
      <c r="AB193" s="334"/>
      <c r="AC193" s="332"/>
      <c r="AD193" s="334"/>
      <c r="AG193" s="86">
        <f t="shared" si="13"/>
        <v>0</v>
      </c>
      <c r="AH193" s="86">
        <f t="shared" si="14"/>
        <v>0</v>
      </c>
      <c r="AI193" s="86">
        <f t="shared" si="15"/>
        <v>0</v>
      </c>
      <c r="AJ193" s="86">
        <f t="shared" si="16"/>
        <v>0</v>
      </c>
      <c r="AL193" s="86">
        <f t="shared" si="17"/>
        <v>0</v>
      </c>
      <c r="AM193" s="86">
        <f t="shared" si="18"/>
        <v>0</v>
      </c>
      <c r="AN193" s="86">
        <f t="shared" si="19"/>
        <v>0</v>
      </c>
      <c r="AO193" s="86">
        <f t="shared" si="20"/>
        <v>0</v>
      </c>
      <c r="AQ193" s="86">
        <f t="shared" si="21"/>
        <v>0</v>
      </c>
      <c r="AR193" s="86">
        <f t="shared" si="22"/>
        <v>0</v>
      </c>
      <c r="AS193" s="86">
        <f t="shared" si="23"/>
        <v>0</v>
      </c>
      <c r="AT193" s="86">
        <f t="shared" si="24"/>
        <v>0</v>
      </c>
      <c r="AV193" s="86">
        <f t="shared" si="25"/>
        <v>18</v>
      </c>
      <c r="AW193" s="86">
        <f t="shared" si="26"/>
        <v>0</v>
      </c>
      <c r="AX193" s="86">
        <f t="shared" si="27"/>
        <v>0</v>
      </c>
      <c r="AY193" s="86">
        <f t="shared" si="28"/>
        <v>0</v>
      </c>
      <c r="BA193" s="126">
        <f t="shared" si="29"/>
        <v>0</v>
      </c>
      <c r="BB193" s="127">
        <f t="shared" si="30"/>
        <v>0</v>
      </c>
      <c r="BC193" s="128">
        <f t="shared" si="31"/>
        <v>0</v>
      </c>
      <c r="BD193" s="129">
        <f t="shared" si="32"/>
        <v>0</v>
      </c>
      <c r="BE193" s="126">
        <f t="shared" si="33"/>
        <v>0</v>
      </c>
      <c r="BF193" s="127">
        <f t="shared" si="34"/>
        <v>0</v>
      </c>
      <c r="BG193" s="128">
        <f t="shared" si="35"/>
        <v>0</v>
      </c>
      <c r="BH193" s="129">
        <f t="shared" si="36"/>
        <v>0</v>
      </c>
      <c r="BI193" s="126">
        <f t="shared" si="37"/>
        <v>0</v>
      </c>
      <c r="BJ193" s="127">
        <f t="shared" si="38"/>
        <v>0</v>
      </c>
      <c r="BK193" s="128">
        <f t="shared" si="39"/>
        <v>0</v>
      </c>
      <c r="BL193" s="129">
        <f t="shared" si="40"/>
        <v>0</v>
      </c>
      <c r="BM193" s="130">
        <f t="shared" si="41"/>
        <v>0</v>
      </c>
      <c r="BN193" s="127">
        <f t="shared" si="42"/>
        <v>0</v>
      </c>
      <c r="BO193" s="128">
        <f t="shared" si="43"/>
        <v>0</v>
      </c>
      <c r="BP193" s="129">
        <f t="shared" si="44"/>
        <v>0</v>
      </c>
      <c r="BQ193" s="126">
        <f t="shared" si="45"/>
        <v>0</v>
      </c>
      <c r="BR193" s="127">
        <f t="shared" si="46"/>
        <v>0</v>
      </c>
      <c r="BS193" s="128">
        <f t="shared" si="47"/>
        <v>0</v>
      </c>
      <c r="BT193" s="129">
        <f t="shared" si="48"/>
        <v>0</v>
      </c>
      <c r="BU193" s="126">
        <f t="shared" si="49"/>
        <v>0</v>
      </c>
      <c r="BV193" s="127">
        <f t="shared" si="50"/>
        <v>0</v>
      </c>
      <c r="BW193" s="128">
        <f t="shared" si="51"/>
        <v>0</v>
      </c>
      <c r="BX193" s="129">
        <f t="shared" si="52"/>
        <v>0</v>
      </c>
      <c r="BY193" s="130">
        <f t="shared" si="53"/>
        <v>0</v>
      </c>
      <c r="BZ193" s="127">
        <f t="shared" si="54"/>
        <v>0</v>
      </c>
      <c r="CA193" s="128">
        <f t="shared" si="55"/>
        <v>0</v>
      </c>
      <c r="CB193" s="129">
        <f t="shared" si="56"/>
        <v>0</v>
      </c>
      <c r="CC193" s="126">
        <f t="shared" si="57"/>
        <v>0</v>
      </c>
      <c r="CD193" s="127">
        <f t="shared" si="58"/>
        <v>0</v>
      </c>
      <c r="CE193" s="128">
        <f t="shared" si="59"/>
        <v>0</v>
      </c>
      <c r="CF193" s="129">
        <f t="shared" si="60"/>
        <v>0</v>
      </c>
      <c r="CG193" s="126">
        <f t="shared" si="61"/>
        <v>0</v>
      </c>
      <c r="CH193" s="127">
        <f t="shared" si="62"/>
        <v>0</v>
      </c>
      <c r="CI193" s="128">
        <f t="shared" si="63"/>
        <v>0</v>
      </c>
      <c r="CJ193" s="129">
        <f t="shared" si="64"/>
        <v>0</v>
      </c>
    </row>
    <row r="194" spans="1:88" ht="15" customHeight="1">
      <c r="A194" s="107"/>
      <c r="B194" s="93"/>
      <c r="C194" s="110" t="s">
        <v>106</v>
      </c>
      <c r="D194" s="329" t="str">
        <f t="shared" si="12"/>
        <v/>
      </c>
      <c r="E194" s="330"/>
      <c r="F194" s="330"/>
      <c r="G194" s="330"/>
      <c r="H194" s="330"/>
      <c r="I194" s="330"/>
      <c r="J194" s="330"/>
      <c r="K194" s="330"/>
      <c r="L194" s="331"/>
      <c r="M194" s="332"/>
      <c r="N194" s="334"/>
      <c r="O194" s="332"/>
      <c r="P194" s="334"/>
      <c r="Q194" s="332"/>
      <c r="R194" s="334"/>
      <c r="S194" s="332"/>
      <c r="T194" s="334"/>
      <c r="U194" s="332"/>
      <c r="V194" s="334"/>
      <c r="W194" s="332"/>
      <c r="X194" s="334"/>
      <c r="Y194" s="332"/>
      <c r="Z194" s="334"/>
      <c r="AA194" s="332"/>
      <c r="AB194" s="334"/>
      <c r="AC194" s="332"/>
      <c r="AD194" s="334"/>
      <c r="AG194" s="86">
        <f t="shared" si="13"/>
        <v>0</v>
      </c>
      <c r="AH194" s="86">
        <f t="shared" si="14"/>
        <v>0</v>
      </c>
      <c r="AI194" s="86">
        <f t="shared" si="15"/>
        <v>0</v>
      </c>
      <c r="AJ194" s="86">
        <f t="shared" si="16"/>
        <v>0</v>
      </c>
      <c r="AL194" s="86">
        <f t="shared" si="17"/>
        <v>0</v>
      </c>
      <c r="AM194" s="86">
        <f t="shared" si="18"/>
        <v>0</v>
      </c>
      <c r="AN194" s="86">
        <f t="shared" si="19"/>
        <v>0</v>
      </c>
      <c r="AO194" s="86">
        <f t="shared" si="20"/>
        <v>0</v>
      </c>
      <c r="AQ194" s="86">
        <f t="shared" si="21"/>
        <v>0</v>
      </c>
      <c r="AR194" s="86">
        <f t="shared" si="22"/>
        <v>0</v>
      </c>
      <c r="AS194" s="86">
        <f t="shared" si="23"/>
        <v>0</v>
      </c>
      <c r="AT194" s="86">
        <f t="shared" si="24"/>
        <v>0</v>
      </c>
      <c r="AV194" s="86">
        <f t="shared" si="25"/>
        <v>18</v>
      </c>
      <c r="AW194" s="86">
        <f t="shared" si="26"/>
        <v>0</v>
      </c>
      <c r="AX194" s="86">
        <f t="shared" si="27"/>
        <v>0</v>
      </c>
      <c r="AY194" s="86">
        <f t="shared" si="28"/>
        <v>0</v>
      </c>
      <c r="BA194" s="126">
        <f t="shared" si="29"/>
        <v>0</v>
      </c>
      <c r="BB194" s="127">
        <f t="shared" si="30"/>
        <v>0</v>
      </c>
      <c r="BC194" s="128">
        <f t="shared" si="31"/>
        <v>0</v>
      </c>
      <c r="BD194" s="129">
        <f t="shared" si="32"/>
        <v>0</v>
      </c>
      <c r="BE194" s="126">
        <f t="shared" si="33"/>
        <v>0</v>
      </c>
      <c r="BF194" s="127">
        <f t="shared" si="34"/>
        <v>0</v>
      </c>
      <c r="BG194" s="128">
        <f t="shared" si="35"/>
        <v>0</v>
      </c>
      <c r="BH194" s="129">
        <f t="shared" si="36"/>
        <v>0</v>
      </c>
      <c r="BI194" s="126">
        <f t="shared" si="37"/>
        <v>0</v>
      </c>
      <c r="BJ194" s="127">
        <f t="shared" si="38"/>
        <v>0</v>
      </c>
      <c r="BK194" s="128">
        <f t="shared" si="39"/>
        <v>0</v>
      </c>
      <c r="BL194" s="129">
        <f t="shared" si="40"/>
        <v>0</v>
      </c>
      <c r="BM194" s="130">
        <f t="shared" si="41"/>
        <v>0</v>
      </c>
      <c r="BN194" s="127">
        <f t="shared" si="42"/>
        <v>0</v>
      </c>
      <c r="BO194" s="128">
        <f t="shared" si="43"/>
        <v>0</v>
      </c>
      <c r="BP194" s="129">
        <f t="shared" si="44"/>
        <v>0</v>
      </c>
      <c r="BQ194" s="126">
        <f t="shared" si="45"/>
        <v>0</v>
      </c>
      <c r="BR194" s="127">
        <f t="shared" si="46"/>
        <v>0</v>
      </c>
      <c r="BS194" s="128">
        <f t="shared" si="47"/>
        <v>0</v>
      </c>
      <c r="BT194" s="129">
        <f t="shared" si="48"/>
        <v>0</v>
      </c>
      <c r="BU194" s="126">
        <f t="shared" si="49"/>
        <v>0</v>
      </c>
      <c r="BV194" s="127">
        <f t="shared" si="50"/>
        <v>0</v>
      </c>
      <c r="BW194" s="128">
        <f t="shared" si="51"/>
        <v>0</v>
      </c>
      <c r="BX194" s="129">
        <f t="shared" si="52"/>
        <v>0</v>
      </c>
      <c r="BY194" s="130">
        <f t="shared" si="53"/>
        <v>0</v>
      </c>
      <c r="BZ194" s="127">
        <f t="shared" si="54"/>
        <v>0</v>
      </c>
      <c r="CA194" s="128">
        <f t="shared" si="55"/>
        <v>0</v>
      </c>
      <c r="CB194" s="129">
        <f t="shared" si="56"/>
        <v>0</v>
      </c>
      <c r="CC194" s="126">
        <f t="shared" si="57"/>
        <v>0</v>
      </c>
      <c r="CD194" s="127">
        <f t="shared" si="58"/>
        <v>0</v>
      </c>
      <c r="CE194" s="128">
        <f t="shared" si="59"/>
        <v>0</v>
      </c>
      <c r="CF194" s="129">
        <f t="shared" si="60"/>
        <v>0</v>
      </c>
      <c r="CG194" s="126">
        <f t="shared" si="61"/>
        <v>0</v>
      </c>
      <c r="CH194" s="127">
        <f t="shared" si="62"/>
        <v>0</v>
      </c>
      <c r="CI194" s="128">
        <f t="shared" si="63"/>
        <v>0</v>
      </c>
      <c r="CJ194" s="129">
        <f t="shared" si="64"/>
        <v>0</v>
      </c>
    </row>
    <row r="195" spans="1:88" ht="15" customHeight="1">
      <c r="A195" s="107"/>
      <c r="B195" s="93"/>
      <c r="C195" s="110" t="s">
        <v>107</v>
      </c>
      <c r="D195" s="329" t="str">
        <f t="shared" si="12"/>
        <v/>
      </c>
      <c r="E195" s="330"/>
      <c r="F195" s="330"/>
      <c r="G195" s="330"/>
      <c r="H195" s="330"/>
      <c r="I195" s="330"/>
      <c r="J195" s="330"/>
      <c r="K195" s="330"/>
      <c r="L195" s="331"/>
      <c r="M195" s="332"/>
      <c r="N195" s="334"/>
      <c r="O195" s="332"/>
      <c r="P195" s="334"/>
      <c r="Q195" s="332"/>
      <c r="R195" s="334"/>
      <c r="S195" s="332"/>
      <c r="T195" s="334"/>
      <c r="U195" s="332"/>
      <c r="V195" s="334"/>
      <c r="W195" s="332"/>
      <c r="X195" s="334"/>
      <c r="Y195" s="332"/>
      <c r="Z195" s="334"/>
      <c r="AA195" s="332"/>
      <c r="AB195" s="334"/>
      <c r="AC195" s="332"/>
      <c r="AD195" s="334"/>
      <c r="AG195" s="86">
        <f t="shared" si="13"/>
        <v>0</v>
      </c>
      <c r="AH195" s="86">
        <f t="shared" si="14"/>
        <v>0</v>
      </c>
      <c r="AI195" s="86">
        <f t="shared" si="15"/>
        <v>0</v>
      </c>
      <c r="AJ195" s="86">
        <f t="shared" si="16"/>
        <v>0</v>
      </c>
      <c r="AL195" s="86">
        <f t="shared" si="17"/>
        <v>0</v>
      </c>
      <c r="AM195" s="86">
        <f t="shared" si="18"/>
        <v>0</v>
      </c>
      <c r="AN195" s="86">
        <f t="shared" si="19"/>
        <v>0</v>
      </c>
      <c r="AO195" s="86">
        <f t="shared" si="20"/>
        <v>0</v>
      </c>
      <c r="AQ195" s="86">
        <f t="shared" si="21"/>
        <v>0</v>
      </c>
      <c r="AR195" s="86">
        <f t="shared" si="22"/>
        <v>0</v>
      </c>
      <c r="AS195" s="86">
        <f t="shared" si="23"/>
        <v>0</v>
      </c>
      <c r="AT195" s="86">
        <f t="shared" si="24"/>
        <v>0</v>
      </c>
      <c r="AV195" s="86">
        <f t="shared" si="25"/>
        <v>18</v>
      </c>
      <c r="AW195" s="86">
        <f t="shared" si="26"/>
        <v>0</v>
      </c>
      <c r="AX195" s="86">
        <f t="shared" si="27"/>
        <v>0</v>
      </c>
      <c r="AY195" s="86">
        <f t="shared" si="28"/>
        <v>0</v>
      </c>
      <c r="BA195" s="126">
        <f t="shared" si="29"/>
        <v>0</v>
      </c>
      <c r="BB195" s="127">
        <f t="shared" si="30"/>
        <v>0</v>
      </c>
      <c r="BC195" s="128">
        <f t="shared" si="31"/>
        <v>0</v>
      </c>
      <c r="BD195" s="129">
        <f t="shared" si="32"/>
        <v>0</v>
      </c>
      <c r="BE195" s="126">
        <f t="shared" si="33"/>
        <v>0</v>
      </c>
      <c r="BF195" s="127">
        <f t="shared" si="34"/>
        <v>0</v>
      </c>
      <c r="BG195" s="128">
        <f t="shared" si="35"/>
        <v>0</v>
      </c>
      <c r="BH195" s="129">
        <f t="shared" si="36"/>
        <v>0</v>
      </c>
      <c r="BI195" s="126">
        <f t="shared" si="37"/>
        <v>0</v>
      </c>
      <c r="BJ195" s="127">
        <f t="shared" si="38"/>
        <v>0</v>
      </c>
      <c r="BK195" s="128">
        <f t="shared" si="39"/>
        <v>0</v>
      </c>
      <c r="BL195" s="129">
        <f t="shared" si="40"/>
        <v>0</v>
      </c>
      <c r="BM195" s="130">
        <f t="shared" si="41"/>
        <v>0</v>
      </c>
      <c r="BN195" s="127">
        <f t="shared" si="42"/>
        <v>0</v>
      </c>
      <c r="BO195" s="128">
        <f t="shared" si="43"/>
        <v>0</v>
      </c>
      <c r="BP195" s="129">
        <f t="shared" si="44"/>
        <v>0</v>
      </c>
      <c r="BQ195" s="126">
        <f t="shared" si="45"/>
        <v>0</v>
      </c>
      <c r="BR195" s="127">
        <f t="shared" si="46"/>
        <v>0</v>
      </c>
      <c r="BS195" s="128">
        <f t="shared" si="47"/>
        <v>0</v>
      </c>
      <c r="BT195" s="129">
        <f t="shared" si="48"/>
        <v>0</v>
      </c>
      <c r="BU195" s="126">
        <f t="shared" si="49"/>
        <v>0</v>
      </c>
      <c r="BV195" s="127">
        <f t="shared" si="50"/>
        <v>0</v>
      </c>
      <c r="BW195" s="128">
        <f t="shared" si="51"/>
        <v>0</v>
      </c>
      <c r="BX195" s="129">
        <f t="shared" si="52"/>
        <v>0</v>
      </c>
      <c r="BY195" s="130">
        <f t="shared" si="53"/>
        <v>0</v>
      </c>
      <c r="BZ195" s="127">
        <f t="shared" si="54"/>
        <v>0</v>
      </c>
      <c r="CA195" s="128">
        <f t="shared" si="55"/>
        <v>0</v>
      </c>
      <c r="CB195" s="129">
        <f t="shared" si="56"/>
        <v>0</v>
      </c>
      <c r="CC195" s="126">
        <f t="shared" si="57"/>
        <v>0</v>
      </c>
      <c r="CD195" s="127">
        <f t="shared" si="58"/>
        <v>0</v>
      </c>
      <c r="CE195" s="128">
        <f t="shared" si="59"/>
        <v>0</v>
      </c>
      <c r="CF195" s="129">
        <f t="shared" si="60"/>
        <v>0</v>
      </c>
      <c r="CG195" s="126">
        <f t="shared" si="61"/>
        <v>0</v>
      </c>
      <c r="CH195" s="127">
        <f t="shared" si="62"/>
        <v>0</v>
      </c>
      <c r="CI195" s="128">
        <f t="shared" si="63"/>
        <v>0</v>
      </c>
      <c r="CJ195" s="129">
        <f t="shared" si="64"/>
        <v>0</v>
      </c>
    </row>
    <row r="196" spans="1:88" ht="15" customHeight="1">
      <c r="A196" s="107"/>
      <c r="B196" s="93"/>
      <c r="C196" s="110" t="s">
        <v>108</v>
      </c>
      <c r="D196" s="329" t="str">
        <f t="shared" si="12"/>
        <v/>
      </c>
      <c r="E196" s="330"/>
      <c r="F196" s="330"/>
      <c r="G196" s="330"/>
      <c r="H196" s="330"/>
      <c r="I196" s="330"/>
      <c r="J196" s="330"/>
      <c r="K196" s="330"/>
      <c r="L196" s="331"/>
      <c r="M196" s="332"/>
      <c r="N196" s="334"/>
      <c r="O196" s="332"/>
      <c r="P196" s="334"/>
      <c r="Q196" s="332"/>
      <c r="R196" s="334"/>
      <c r="S196" s="332"/>
      <c r="T196" s="334"/>
      <c r="U196" s="332"/>
      <c r="V196" s="334"/>
      <c r="W196" s="332"/>
      <c r="X196" s="334"/>
      <c r="Y196" s="332"/>
      <c r="Z196" s="334"/>
      <c r="AA196" s="332"/>
      <c r="AB196" s="334"/>
      <c r="AC196" s="332"/>
      <c r="AD196" s="334"/>
      <c r="AG196" s="86">
        <f t="shared" si="13"/>
        <v>0</v>
      </c>
      <c r="AH196" s="86">
        <f t="shared" si="14"/>
        <v>0</v>
      </c>
      <c r="AI196" s="86">
        <f t="shared" si="15"/>
        <v>0</v>
      </c>
      <c r="AJ196" s="86">
        <f t="shared" si="16"/>
        <v>0</v>
      </c>
      <c r="AL196" s="86">
        <f t="shared" si="17"/>
        <v>0</v>
      </c>
      <c r="AM196" s="86">
        <f t="shared" si="18"/>
        <v>0</v>
      </c>
      <c r="AN196" s="86">
        <f t="shared" si="19"/>
        <v>0</v>
      </c>
      <c r="AO196" s="86">
        <f t="shared" si="20"/>
        <v>0</v>
      </c>
      <c r="AQ196" s="86">
        <f t="shared" si="21"/>
        <v>0</v>
      </c>
      <c r="AR196" s="86">
        <f t="shared" si="22"/>
        <v>0</v>
      </c>
      <c r="AS196" s="86">
        <f t="shared" si="23"/>
        <v>0</v>
      </c>
      <c r="AT196" s="86">
        <f t="shared" si="24"/>
        <v>0</v>
      </c>
      <c r="AV196" s="86">
        <f t="shared" si="25"/>
        <v>18</v>
      </c>
      <c r="AW196" s="86">
        <f t="shared" si="26"/>
        <v>0</v>
      </c>
      <c r="AX196" s="86">
        <f t="shared" si="27"/>
        <v>0</v>
      </c>
      <c r="AY196" s="86">
        <f t="shared" si="28"/>
        <v>0</v>
      </c>
      <c r="BA196" s="126">
        <f t="shared" si="29"/>
        <v>0</v>
      </c>
      <c r="BB196" s="127">
        <f t="shared" si="30"/>
        <v>0</v>
      </c>
      <c r="BC196" s="128">
        <f t="shared" si="31"/>
        <v>0</v>
      </c>
      <c r="BD196" s="129">
        <f t="shared" si="32"/>
        <v>0</v>
      </c>
      <c r="BE196" s="126">
        <f t="shared" si="33"/>
        <v>0</v>
      </c>
      <c r="BF196" s="127">
        <f t="shared" si="34"/>
        <v>0</v>
      </c>
      <c r="BG196" s="128">
        <f t="shared" si="35"/>
        <v>0</v>
      </c>
      <c r="BH196" s="129">
        <f t="shared" si="36"/>
        <v>0</v>
      </c>
      <c r="BI196" s="126">
        <f t="shared" si="37"/>
        <v>0</v>
      </c>
      <c r="BJ196" s="127">
        <f t="shared" si="38"/>
        <v>0</v>
      </c>
      <c r="BK196" s="128">
        <f t="shared" si="39"/>
        <v>0</v>
      </c>
      <c r="BL196" s="129">
        <f t="shared" si="40"/>
        <v>0</v>
      </c>
      <c r="BM196" s="130">
        <f t="shared" si="41"/>
        <v>0</v>
      </c>
      <c r="BN196" s="127">
        <f t="shared" si="42"/>
        <v>0</v>
      </c>
      <c r="BO196" s="128">
        <f t="shared" si="43"/>
        <v>0</v>
      </c>
      <c r="BP196" s="129">
        <f t="shared" si="44"/>
        <v>0</v>
      </c>
      <c r="BQ196" s="126">
        <f t="shared" si="45"/>
        <v>0</v>
      </c>
      <c r="BR196" s="127">
        <f t="shared" si="46"/>
        <v>0</v>
      </c>
      <c r="BS196" s="128">
        <f t="shared" si="47"/>
        <v>0</v>
      </c>
      <c r="BT196" s="129">
        <f t="shared" si="48"/>
        <v>0</v>
      </c>
      <c r="BU196" s="126">
        <f t="shared" si="49"/>
        <v>0</v>
      </c>
      <c r="BV196" s="127">
        <f t="shared" si="50"/>
        <v>0</v>
      </c>
      <c r="BW196" s="128">
        <f t="shared" si="51"/>
        <v>0</v>
      </c>
      <c r="BX196" s="129">
        <f t="shared" si="52"/>
        <v>0</v>
      </c>
      <c r="BY196" s="130">
        <f t="shared" si="53"/>
        <v>0</v>
      </c>
      <c r="BZ196" s="127">
        <f t="shared" si="54"/>
        <v>0</v>
      </c>
      <c r="CA196" s="128">
        <f t="shared" si="55"/>
        <v>0</v>
      </c>
      <c r="CB196" s="129">
        <f t="shared" si="56"/>
        <v>0</v>
      </c>
      <c r="CC196" s="126">
        <f t="shared" si="57"/>
        <v>0</v>
      </c>
      <c r="CD196" s="127">
        <f t="shared" si="58"/>
        <v>0</v>
      </c>
      <c r="CE196" s="128">
        <f t="shared" si="59"/>
        <v>0</v>
      </c>
      <c r="CF196" s="129">
        <f t="shared" si="60"/>
        <v>0</v>
      </c>
      <c r="CG196" s="126">
        <f t="shared" si="61"/>
        <v>0</v>
      </c>
      <c r="CH196" s="127">
        <f t="shared" si="62"/>
        <v>0</v>
      </c>
      <c r="CI196" s="128">
        <f t="shared" si="63"/>
        <v>0</v>
      </c>
      <c r="CJ196" s="129">
        <f t="shared" si="64"/>
        <v>0</v>
      </c>
    </row>
    <row r="197" spans="1:88" ht="15" customHeight="1">
      <c r="A197" s="107"/>
      <c r="B197" s="93"/>
      <c r="C197" s="110" t="s">
        <v>109</v>
      </c>
      <c r="D197" s="329" t="str">
        <f t="shared" si="12"/>
        <v/>
      </c>
      <c r="E197" s="330"/>
      <c r="F197" s="330"/>
      <c r="G197" s="330"/>
      <c r="H197" s="330"/>
      <c r="I197" s="330"/>
      <c r="J197" s="330"/>
      <c r="K197" s="330"/>
      <c r="L197" s="331"/>
      <c r="M197" s="332"/>
      <c r="N197" s="334"/>
      <c r="O197" s="332"/>
      <c r="P197" s="334"/>
      <c r="Q197" s="332"/>
      <c r="R197" s="334"/>
      <c r="S197" s="332"/>
      <c r="T197" s="334"/>
      <c r="U197" s="332"/>
      <c r="V197" s="334"/>
      <c r="W197" s="332"/>
      <c r="X197" s="334"/>
      <c r="Y197" s="332"/>
      <c r="Z197" s="334"/>
      <c r="AA197" s="332"/>
      <c r="AB197" s="334"/>
      <c r="AC197" s="332"/>
      <c r="AD197" s="334"/>
      <c r="AG197" s="86">
        <f t="shared" si="13"/>
        <v>0</v>
      </c>
      <c r="AH197" s="86">
        <f t="shared" si="14"/>
        <v>0</v>
      </c>
      <c r="AI197" s="86">
        <f t="shared" si="15"/>
        <v>0</v>
      </c>
      <c r="AJ197" s="86">
        <f t="shared" si="16"/>
        <v>0</v>
      </c>
      <c r="AL197" s="86">
        <f t="shared" si="17"/>
        <v>0</v>
      </c>
      <c r="AM197" s="86">
        <f t="shared" si="18"/>
        <v>0</v>
      </c>
      <c r="AN197" s="86">
        <f t="shared" si="19"/>
        <v>0</v>
      </c>
      <c r="AO197" s="86">
        <f t="shared" si="20"/>
        <v>0</v>
      </c>
      <c r="AQ197" s="86">
        <f t="shared" si="21"/>
        <v>0</v>
      </c>
      <c r="AR197" s="86">
        <f t="shared" si="22"/>
        <v>0</v>
      </c>
      <c r="AS197" s="86">
        <f t="shared" si="23"/>
        <v>0</v>
      </c>
      <c r="AT197" s="86">
        <f t="shared" si="24"/>
        <v>0</v>
      </c>
      <c r="AV197" s="86">
        <f t="shared" si="25"/>
        <v>18</v>
      </c>
      <c r="AW197" s="86">
        <f t="shared" si="26"/>
        <v>0</v>
      </c>
      <c r="AX197" s="86">
        <f t="shared" si="27"/>
        <v>0</v>
      </c>
      <c r="AY197" s="86">
        <f t="shared" si="28"/>
        <v>0</v>
      </c>
      <c r="BA197" s="126">
        <f t="shared" si="29"/>
        <v>0</v>
      </c>
      <c r="BB197" s="127">
        <f t="shared" si="30"/>
        <v>0</v>
      </c>
      <c r="BC197" s="128">
        <f t="shared" si="31"/>
        <v>0</v>
      </c>
      <c r="BD197" s="129">
        <f t="shared" si="32"/>
        <v>0</v>
      </c>
      <c r="BE197" s="126">
        <f t="shared" si="33"/>
        <v>0</v>
      </c>
      <c r="BF197" s="127">
        <f t="shared" si="34"/>
        <v>0</v>
      </c>
      <c r="BG197" s="128">
        <f t="shared" si="35"/>
        <v>0</v>
      </c>
      <c r="BH197" s="129">
        <f t="shared" si="36"/>
        <v>0</v>
      </c>
      <c r="BI197" s="126">
        <f t="shared" si="37"/>
        <v>0</v>
      </c>
      <c r="BJ197" s="127">
        <f t="shared" si="38"/>
        <v>0</v>
      </c>
      <c r="BK197" s="128">
        <f t="shared" si="39"/>
        <v>0</v>
      </c>
      <c r="BL197" s="129">
        <f t="shared" si="40"/>
        <v>0</v>
      </c>
      <c r="BM197" s="130">
        <f t="shared" si="41"/>
        <v>0</v>
      </c>
      <c r="BN197" s="127">
        <f t="shared" si="42"/>
        <v>0</v>
      </c>
      <c r="BO197" s="128">
        <f t="shared" si="43"/>
        <v>0</v>
      </c>
      <c r="BP197" s="129">
        <f t="shared" si="44"/>
        <v>0</v>
      </c>
      <c r="BQ197" s="126">
        <f t="shared" si="45"/>
        <v>0</v>
      </c>
      <c r="BR197" s="127">
        <f t="shared" si="46"/>
        <v>0</v>
      </c>
      <c r="BS197" s="128">
        <f t="shared" si="47"/>
        <v>0</v>
      </c>
      <c r="BT197" s="129">
        <f t="shared" si="48"/>
        <v>0</v>
      </c>
      <c r="BU197" s="126">
        <f t="shared" si="49"/>
        <v>0</v>
      </c>
      <c r="BV197" s="127">
        <f t="shared" si="50"/>
        <v>0</v>
      </c>
      <c r="BW197" s="128">
        <f t="shared" si="51"/>
        <v>0</v>
      </c>
      <c r="BX197" s="129">
        <f t="shared" si="52"/>
        <v>0</v>
      </c>
      <c r="BY197" s="130">
        <f t="shared" si="53"/>
        <v>0</v>
      </c>
      <c r="BZ197" s="127">
        <f t="shared" si="54"/>
        <v>0</v>
      </c>
      <c r="CA197" s="128">
        <f t="shared" si="55"/>
        <v>0</v>
      </c>
      <c r="CB197" s="129">
        <f t="shared" si="56"/>
        <v>0</v>
      </c>
      <c r="CC197" s="126">
        <f t="shared" si="57"/>
        <v>0</v>
      </c>
      <c r="CD197" s="127">
        <f t="shared" si="58"/>
        <v>0</v>
      </c>
      <c r="CE197" s="128">
        <f t="shared" si="59"/>
        <v>0</v>
      </c>
      <c r="CF197" s="129">
        <f t="shared" si="60"/>
        <v>0</v>
      </c>
      <c r="CG197" s="126">
        <f t="shared" si="61"/>
        <v>0</v>
      </c>
      <c r="CH197" s="127">
        <f t="shared" si="62"/>
        <v>0</v>
      </c>
      <c r="CI197" s="128">
        <f t="shared" si="63"/>
        <v>0</v>
      </c>
      <c r="CJ197" s="129">
        <f t="shared" si="64"/>
        <v>0</v>
      </c>
    </row>
    <row r="198" spans="1:88" ht="15" customHeight="1">
      <c r="A198" s="107"/>
      <c r="B198" s="93"/>
      <c r="C198" s="110" t="s">
        <v>110</v>
      </c>
      <c r="D198" s="329" t="str">
        <f t="shared" si="12"/>
        <v/>
      </c>
      <c r="E198" s="330"/>
      <c r="F198" s="330"/>
      <c r="G198" s="330"/>
      <c r="H198" s="330"/>
      <c r="I198" s="330"/>
      <c r="J198" s="330"/>
      <c r="K198" s="330"/>
      <c r="L198" s="331"/>
      <c r="M198" s="332"/>
      <c r="N198" s="334"/>
      <c r="O198" s="332"/>
      <c r="P198" s="334"/>
      <c r="Q198" s="332"/>
      <c r="R198" s="334"/>
      <c r="S198" s="332"/>
      <c r="T198" s="334"/>
      <c r="U198" s="332"/>
      <c r="V198" s="334"/>
      <c r="W198" s="332"/>
      <c r="X198" s="334"/>
      <c r="Y198" s="332"/>
      <c r="Z198" s="334"/>
      <c r="AA198" s="332"/>
      <c r="AB198" s="334"/>
      <c r="AC198" s="332"/>
      <c r="AD198" s="334"/>
      <c r="AG198" s="86">
        <f t="shared" si="13"/>
        <v>0</v>
      </c>
      <c r="AH198" s="86">
        <f t="shared" si="14"/>
        <v>0</v>
      </c>
      <c r="AI198" s="86">
        <f t="shared" si="15"/>
        <v>0</v>
      </c>
      <c r="AJ198" s="86">
        <f t="shared" si="16"/>
        <v>0</v>
      </c>
      <c r="AL198" s="86">
        <f t="shared" si="17"/>
        <v>0</v>
      </c>
      <c r="AM198" s="86">
        <f t="shared" si="18"/>
        <v>0</v>
      </c>
      <c r="AN198" s="86">
        <f t="shared" si="19"/>
        <v>0</v>
      </c>
      <c r="AO198" s="86">
        <f t="shared" si="20"/>
        <v>0</v>
      </c>
      <c r="AQ198" s="86">
        <f t="shared" si="21"/>
        <v>0</v>
      </c>
      <c r="AR198" s="86">
        <f t="shared" si="22"/>
        <v>0</v>
      </c>
      <c r="AS198" s="86">
        <f t="shared" si="23"/>
        <v>0</v>
      </c>
      <c r="AT198" s="86">
        <f t="shared" si="24"/>
        <v>0</v>
      </c>
      <c r="AV198" s="86">
        <f t="shared" si="25"/>
        <v>18</v>
      </c>
      <c r="AW198" s="86">
        <f t="shared" si="26"/>
        <v>0</v>
      </c>
      <c r="AX198" s="86">
        <f t="shared" si="27"/>
        <v>0</v>
      </c>
      <c r="AY198" s="86">
        <f t="shared" si="28"/>
        <v>0</v>
      </c>
      <c r="BA198" s="126">
        <f t="shared" si="29"/>
        <v>0</v>
      </c>
      <c r="BB198" s="127">
        <f t="shared" si="30"/>
        <v>0</v>
      </c>
      <c r="BC198" s="128">
        <f t="shared" si="31"/>
        <v>0</v>
      </c>
      <c r="BD198" s="129">
        <f t="shared" si="32"/>
        <v>0</v>
      </c>
      <c r="BE198" s="126">
        <f t="shared" si="33"/>
        <v>0</v>
      </c>
      <c r="BF198" s="127">
        <f t="shared" si="34"/>
        <v>0</v>
      </c>
      <c r="BG198" s="128">
        <f t="shared" si="35"/>
        <v>0</v>
      </c>
      <c r="BH198" s="129">
        <f t="shared" si="36"/>
        <v>0</v>
      </c>
      <c r="BI198" s="126">
        <f t="shared" si="37"/>
        <v>0</v>
      </c>
      <c r="BJ198" s="127">
        <f t="shared" si="38"/>
        <v>0</v>
      </c>
      <c r="BK198" s="128">
        <f t="shared" si="39"/>
        <v>0</v>
      </c>
      <c r="BL198" s="129">
        <f t="shared" si="40"/>
        <v>0</v>
      </c>
      <c r="BM198" s="130">
        <f t="shared" si="41"/>
        <v>0</v>
      </c>
      <c r="BN198" s="127">
        <f t="shared" si="42"/>
        <v>0</v>
      </c>
      <c r="BO198" s="128">
        <f t="shared" si="43"/>
        <v>0</v>
      </c>
      <c r="BP198" s="129">
        <f t="shared" si="44"/>
        <v>0</v>
      </c>
      <c r="BQ198" s="126">
        <f t="shared" si="45"/>
        <v>0</v>
      </c>
      <c r="BR198" s="127">
        <f t="shared" si="46"/>
        <v>0</v>
      </c>
      <c r="BS198" s="128">
        <f t="shared" si="47"/>
        <v>0</v>
      </c>
      <c r="BT198" s="129">
        <f t="shared" si="48"/>
        <v>0</v>
      </c>
      <c r="BU198" s="126">
        <f t="shared" si="49"/>
        <v>0</v>
      </c>
      <c r="BV198" s="127">
        <f t="shared" si="50"/>
        <v>0</v>
      </c>
      <c r="BW198" s="128">
        <f t="shared" si="51"/>
        <v>0</v>
      </c>
      <c r="BX198" s="129">
        <f t="shared" si="52"/>
        <v>0</v>
      </c>
      <c r="BY198" s="130">
        <f t="shared" si="53"/>
        <v>0</v>
      </c>
      <c r="BZ198" s="127">
        <f t="shared" si="54"/>
        <v>0</v>
      </c>
      <c r="CA198" s="128">
        <f t="shared" si="55"/>
        <v>0</v>
      </c>
      <c r="CB198" s="129">
        <f t="shared" si="56"/>
        <v>0</v>
      </c>
      <c r="CC198" s="126">
        <f t="shared" si="57"/>
        <v>0</v>
      </c>
      <c r="CD198" s="127">
        <f t="shared" si="58"/>
        <v>0</v>
      </c>
      <c r="CE198" s="128">
        <f t="shared" si="59"/>
        <v>0</v>
      </c>
      <c r="CF198" s="129">
        <f t="shared" si="60"/>
        <v>0</v>
      </c>
      <c r="CG198" s="126">
        <f t="shared" si="61"/>
        <v>0</v>
      </c>
      <c r="CH198" s="127">
        <f t="shared" si="62"/>
        <v>0</v>
      </c>
      <c r="CI198" s="128">
        <f t="shared" si="63"/>
        <v>0</v>
      </c>
      <c r="CJ198" s="129">
        <f t="shared" si="64"/>
        <v>0</v>
      </c>
    </row>
    <row r="199" spans="1:88" ht="15" customHeight="1">
      <c r="A199" s="107"/>
      <c r="B199" s="93"/>
      <c r="C199" s="110" t="s">
        <v>111</v>
      </c>
      <c r="D199" s="329" t="str">
        <f t="shared" si="12"/>
        <v/>
      </c>
      <c r="E199" s="330"/>
      <c r="F199" s="330"/>
      <c r="G199" s="330"/>
      <c r="H199" s="330"/>
      <c r="I199" s="330"/>
      <c r="J199" s="330"/>
      <c r="K199" s="330"/>
      <c r="L199" s="331"/>
      <c r="M199" s="332"/>
      <c r="N199" s="334"/>
      <c r="O199" s="332"/>
      <c r="P199" s="334"/>
      <c r="Q199" s="332"/>
      <c r="R199" s="334"/>
      <c r="S199" s="332"/>
      <c r="T199" s="334"/>
      <c r="U199" s="332"/>
      <c r="V199" s="334"/>
      <c r="W199" s="332"/>
      <c r="X199" s="334"/>
      <c r="Y199" s="332"/>
      <c r="Z199" s="334"/>
      <c r="AA199" s="332"/>
      <c r="AB199" s="334"/>
      <c r="AC199" s="332"/>
      <c r="AD199" s="334"/>
      <c r="AG199" s="86">
        <f t="shared" si="13"/>
        <v>0</v>
      </c>
      <c r="AH199" s="86">
        <f t="shared" si="14"/>
        <v>0</v>
      </c>
      <c r="AI199" s="86">
        <f t="shared" si="15"/>
        <v>0</v>
      </c>
      <c r="AJ199" s="86">
        <f t="shared" si="16"/>
        <v>0</v>
      </c>
      <c r="AL199" s="86">
        <f t="shared" si="17"/>
        <v>0</v>
      </c>
      <c r="AM199" s="86">
        <f t="shared" si="18"/>
        <v>0</v>
      </c>
      <c r="AN199" s="86">
        <f t="shared" si="19"/>
        <v>0</v>
      </c>
      <c r="AO199" s="86">
        <f t="shared" si="20"/>
        <v>0</v>
      </c>
      <c r="AQ199" s="86">
        <f t="shared" si="21"/>
        <v>0</v>
      </c>
      <c r="AR199" s="86">
        <f t="shared" si="22"/>
        <v>0</v>
      </c>
      <c r="AS199" s="86">
        <f t="shared" si="23"/>
        <v>0</v>
      </c>
      <c r="AT199" s="86">
        <f t="shared" si="24"/>
        <v>0</v>
      </c>
      <c r="AV199" s="86">
        <f t="shared" si="25"/>
        <v>18</v>
      </c>
      <c r="AW199" s="86">
        <f t="shared" si="26"/>
        <v>0</v>
      </c>
      <c r="AX199" s="86">
        <f t="shared" si="27"/>
        <v>0</v>
      </c>
      <c r="AY199" s="86">
        <f t="shared" si="28"/>
        <v>0</v>
      </c>
      <c r="BA199" s="126">
        <f t="shared" si="29"/>
        <v>0</v>
      </c>
      <c r="BB199" s="127">
        <f t="shared" si="30"/>
        <v>0</v>
      </c>
      <c r="BC199" s="128">
        <f t="shared" si="31"/>
        <v>0</v>
      </c>
      <c r="BD199" s="129">
        <f t="shared" si="32"/>
        <v>0</v>
      </c>
      <c r="BE199" s="126">
        <f t="shared" si="33"/>
        <v>0</v>
      </c>
      <c r="BF199" s="127">
        <f t="shared" si="34"/>
        <v>0</v>
      </c>
      <c r="BG199" s="128">
        <f t="shared" si="35"/>
        <v>0</v>
      </c>
      <c r="BH199" s="129">
        <f t="shared" si="36"/>
        <v>0</v>
      </c>
      <c r="BI199" s="126">
        <f t="shared" si="37"/>
        <v>0</v>
      </c>
      <c r="BJ199" s="127">
        <f t="shared" si="38"/>
        <v>0</v>
      </c>
      <c r="BK199" s="128">
        <f t="shared" si="39"/>
        <v>0</v>
      </c>
      <c r="BL199" s="129">
        <f t="shared" si="40"/>
        <v>0</v>
      </c>
      <c r="BM199" s="130">
        <f t="shared" si="41"/>
        <v>0</v>
      </c>
      <c r="BN199" s="127">
        <f t="shared" si="42"/>
        <v>0</v>
      </c>
      <c r="BO199" s="128">
        <f t="shared" si="43"/>
        <v>0</v>
      </c>
      <c r="BP199" s="129">
        <f t="shared" si="44"/>
        <v>0</v>
      </c>
      <c r="BQ199" s="126">
        <f t="shared" si="45"/>
        <v>0</v>
      </c>
      <c r="BR199" s="127">
        <f t="shared" si="46"/>
        <v>0</v>
      </c>
      <c r="BS199" s="128">
        <f t="shared" si="47"/>
        <v>0</v>
      </c>
      <c r="BT199" s="129">
        <f t="shared" si="48"/>
        <v>0</v>
      </c>
      <c r="BU199" s="126">
        <f t="shared" si="49"/>
        <v>0</v>
      </c>
      <c r="BV199" s="127">
        <f t="shared" si="50"/>
        <v>0</v>
      </c>
      <c r="BW199" s="128">
        <f t="shared" si="51"/>
        <v>0</v>
      </c>
      <c r="BX199" s="129">
        <f t="shared" si="52"/>
        <v>0</v>
      </c>
      <c r="BY199" s="130">
        <f t="shared" si="53"/>
        <v>0</v>
      </c>
      <c r="BZ199" s="127">
        <f t="shared" si="54"/>
        <v>0</v>
      </c>
      <c r="CA199" s="128">
        <f t="shared" si="55"/>
        <v>0</v>
      </c>
      <c r="CB199" s="129">
        <f t="shared" si="56"/>
        <v>0</v>
      </c>
      <c r="CC199" s="126">
        <f t="shared" si="57"/>
        <v>0</v>
      </c>
      <c r="CD199" s="127">
        <f t="shared" si="58"/>
        <v>0</v>
      </c>
      <c r="CE199" s="128">
        <f t="shared" si="59"/>
        <v>0</v>
      </c>
      <c r="CF199" s="129">
        <f t="shared" si="60"/>
        <v>0</v>
      </c>
      <c r="CG199" s="126">
        <f t="shared" si="61"/>
        <v>0</v>
      </c>
      <c r="CH199" s="127">
        <f t="shared" si="62"/>
        <v>0</v>
      </c>
      <c r="CI199" s="128">
        <f t="shared" si="63"/>
        <v>0</v>
      </c>
      <c r="CJ199" s="129">
        <f t="shared" si="64"/>
        <v>0</v>
      </c>
    </row>
    <row r="200" spans="1:88" ht="15" customHeight="1">
      <c r="A200" s="107"/>
      <c r="B200" s="93"/>
      <c r="C200" s="110" t="s">
        <v>112</v>
      </c>
      <c r="D200" s="329" t="str">
        <f t="shared" si="12"/>
        <v/>
      </c>
      <c r="E200" s="330"/>
      <c r="F200" s="330"/>
      <c r="G200" s="330"/>
      <c r="H200" s="330"/>
      <c r="I200" s="330"/>
      <c r="J200" s="330"/>
      <c r="K200" s="330"/>
      <c r="L200" s="331"/>
      <c r="M200" s="332"/>
      <c r="N200" s="334"/>
      <c r="O200" s="332"/>
      <c r="P200" s="334"/>
      <c r="Q200" s="332"/>
      <c r="R200" s="334"/>
      <c r="S200" s="332"/>
      <c r="T200" s="334"/>
      <c r="U200" s="332"/>
      <c r="V200" s="334"/>
      <c r="W200" s="332"/>
      <c r="X200" s="334"/>
      <c r="Y200" s="332"/>
      <c r="Z200" s="334"/>
      <c r="AA200" s="332"/>
      <c r="AB200" s="334"/>
      <c r="AC200" s="332"/>
      <c r="AD200" s="334"/>
      <c r="AG200" s="86">
        <f t="shared" si="13"/>
        <v>0</v>
      </c>
      <c r="AH200" s="86">
        <f t="shared" si="14"/>
        <v>0</v>
      </c>
      <c r="AI200" s="86">
        <f t="shared" si="15"/>
        <v>0</v>
      </c>
      <c r="AJ200" s="86">
        <f t="shared" si="16"/>
        <v>0</v>
      </c>
      <c r="AL200" s="86">
        <f t="shared" si="17"/>
        <v>0</v>
      </c>
      <c r="AM200" s="86">
        <f t="shared" si="18"/>
        <v>0</v>
      </c>
      <c r="AN200" s="86">
        <f t="shared" si="19"/>
        <v>0</v>
      </c>
      <c r="AO200" s="86">
        <f t="shared" si="20"/>
        <v>0</v>
      </c>
      <c r="AQ200" s="86">
        <f t="shared" si="21"/>
        <v>0</v>
      </c>
      <c r="AR200" s="86">
        <f t="shared" si="22"/>
        <v>0</v>
      </c>
      <c r="AS200" s="86">
        <f t="shared" si="23"/>
        <v>0</v>
      </c>
      <c r="AT200" s="86">
        <f t="shared" si="24"/>
        <v>0</v>
      </c>
      <c r="AV200" s="86">
        <f t="shared" si="25"/>
        <v>18</v>
      </c>
      <c r="AW200" s="86">
        <f t="shared" si="26"/>
        <v>0</v>
      </c>
      <c r="AX200" s="86">
        <f t="shared" si="27"/>
        <v>0</v>
      </c>
      <c r="AY200" s="86">
        <f t="shared" si="28"/>
        <v>0</v>
      </c>
      <c r="BA200" s="126">
        <f t="shared" si="29"/>
        <v>0</v>
      </c>
      <c r="BB200" s="127">
        <f t="shared" si="30"/>
        <v>0</v>
      </c>
      <c r="BC200" s="128">
        <f t="shared" si="31"/>
        <v>0</v>
      </c>
      <c r="BD200" s="129">
        <f t="shared" si="32"/>
        <v>0</v>
      </c>
      <c r="BE200" s="126">
        <f t="shared" si="33"/>
        <v>0</v>
      </c>
      <c r="BF200" s="127">
        <f t="shared" si="34"/>
        <v>0</v>
      </c>
      <c r="BG200" s="128">
        <f t="shared" si="35"/>
        <v>0</v>
      </c>
      <c r="BH200" s="129">
        <f t="shared" si="36"/>
        <v>0</v>
      </c>
      <c r="BI200" s="126">
        <f t="shared" si="37"/>
        <v>0</v>
      </c>
      <c r="BJ200" s="127">
        <f t="shared" si="38"/>
        <v>0</v>
      </c>
      <c r="BK200" s="128">
        <f t="shared" si="39"/>
        <v>0</v>
      </c>
      <c r="BL200" s="129">
        <f t="shared" si="40"/>
        <v>0</v>
      </c>
      <c r="BM200" s="130">
        <f t="shared" si="41"/>
        <v>0</v>
      </c>
      <c r="BN200" s="127">
        <f t="shared" si="42"/>
        <v>0</v>
      </c>
      <c r="BO200" s="128">
        <f t="shared" si="43"/>
        <v>0</v>
      </c>
      <c r="BP200" s="129">
        <f t="shared" si="44"/>
        <v>0</v>
      </c>
      <c r="BQ200" s="126">
        <f t="shared" si="45"/>
        <v>0</v>
      </c>
      <c r="BR200" s="127">
        <f t="shared" si="46"/>
        <v>0</v>
      </c>
      <c r="BS200" s="128">
        <f t="shared" si="47"/>
        <v>0</v>
      </c>
      <c r="BT200" s="129">
        <f t="shared" si="48"/>
        <v>0</v>
      </c>
      <c r="BU200" s="126">
        <f t="shared" si="49"/>
        <v>0</v>
      </c>
      <c r="BV200" s="127">
        <f t="shared" si="50"/>
        <v>0</v>
      </c>
      <c r="BW200" s="128">
        <f t="shared" si="51"/>
        <v>0</v>
      </c>
      <c r="BX200" s="129">
        <f t="shared" si="52"/>
        <v>0</v>
      </c>
      <c r="BY200" s="130">
        <f t="shared" si="53"/>
        <v>0</v>
      </c>
      <c r="BZ200" s="127">
        <f t="shared" si="54"/>
        <v>0</v>
      </c>
      <c r="CA200" s="128">
        <f t="shared" si="55"/>
        <v>0</v>
      </c>
      <c r="CB200" s="129">
        <f t="shared" si="56"/>
        <v>0</v>
      </c>
      <c r="CC200" s="126">
        <f t="shared" si="57"/>
        <v>0</v>
      </c>
      <c r="CD200" s="127">
        <f t="shared" si="58"/>
        <v>0</v>
      </c>
      <c r="CE200" s="128">
        <f t="shared" si="59"/>
        <v>0</v>
      </c>
      <c r="CF200" s="129">
        <f t="shared" si="60"/>
        <v>0</v>
      </c>
      <c r="CG200" s="126">
        <f t="shared" si="61"/>
        <v>0</v>
      </c>
      <c r="CH200" s="127">
        <f t="shared" si="62"/>
        <v>0</v>
      </c>
      <c r="CI200" s="128">
        <f t="shared" si="63"/>
        <v>0</v>
      </c>
      <c r="CJ200" s="129">
        <f t="shared" si="64"/>
        <v>0</v>
      </c>
    </row>
    <row r="201" spans="1:88" ht="15" customHeight="1">
      <c r="A201" s="107"/>
      <c r="B201" s="93"/>
      <c r="C201" s="110" t="s">
        <v>113</v>
      </c>
      <c r="D201" s="329" t="str">
        <f t="shared" si="12"/>
        <v/>
      </c>
      <c r="E201" s="330"/>
      <c r="F201" s="330"/>
      <c r="G201" s="330"/>
      <c r="H201" s="330"/>
      <c r="I201" s="330"/>
      <c r="J201" s="330"/>
      <c r="K201" s="330"/>
      <c r="L201" s="331"/>
      <c r="M201" s="332"/>
      <c r="N201" s="334"/>
      <c r="O201" s="332"/>
      <c r="P201" s="334"/>
      <c r="Q201" s="332"/>
      <c r="R201" s="334"/>
      <c r="S201" s="332"/>
      <c r="T201" s="334"/>
      <c r="U201" s="332"/>
      <c r="V201" s="334"/>
      <c r="W201" s="332"/>
      <c r="X201" s="334"/>
      <c r="Y201" s="332"/>
      <c r="Z201" s="334"/>
      <c r="AA201" s="332"/>
      <c r="AB201" s="334"/>
      <c r="AC201" s="332"/>
      <c r="AD201" s="334"/>
      <c r="AG201" s="86">
        <f t="shared" si="13"/>
        <v>0</v>
      </c>
      <c r="AH201" s="86">
        <f t="shared" si="14"/>
        <v>0</v>
      </c>
      <c r="AI201" s="86">
        <f t="shared" si="15"/>
        <v>0</v>
      </c>
      <c r="AJ201" s="86">
        <f t="shared" si="16"/>
        <v>0</v>
      </c>
      <c r="AL201" s="86">
        <f t="shared" si="17"/>
        <v>0</v>
      </c>
      <c r="AM201" s="86">
        <f t="shared" si="18"/>
        <v>0</v>
      </c>
      <c r="AN201" s="86">
        <f t="shared" si="19"/>
        <v>0</v>
      </c>
      <c r="AO201" s="86">
        <f t="shared" si="20"/>
        <v>0</v>
      </c>
      <c r="AQ201" s="86">
        <f t="shared" si="21"/>
        <v>0</v>
      </c>
      <c r="AR201" s="86">
        <f t="shared" si="22"/>
        <v>0</v>
      </c>
      <c r="AS201" s="86">
        <f t="shared" si="23"/>
        <v>0</v>
      </c>
      <c r="AT201" s="86">
        <f t="shared" si="24"/>
        <v>0</v>
      </c>
      <c r="AV201" s="86">
        <f t="shared" si="25"/>
        <v>18</v>
      </c>
      <c r="AW201" s="86">
        <f t="shared" si="26"/>
        <v>0</v>
      </c>
      <c r="AX201" s="86">
        <f t="shared" si="27"/>
        <v>0</v>
      </c>
      <c r="AY201" s="86">
        <f t="shared" si="28"/>
        <v>0</v>
      </c>
      <c r="BA201" s="126">
        <f t="shared" si="29"/>
        <v>0</v>
      </c>
      <c r="BB201" s="127">
        <f t="shared" si="30"/>
        <v>0</v>
      </c>
      <c r="BC201" s="128">
        <f t="shared" si="31"/>
        <v>0</v>
      </c>
      <c r="BD201" s="129">
        <f t="shared" si="32"/>
        <v>0</v>
      </c>
      <c r="BE201" s="126">
        <f t="shared" si="33"/>
        <v>0</v>
      </c>
      <c r="BF201" s="127">
        <f t="shared" si="34"/>
        <v>0</v>
      </c>
      <c r="BG201" s="128">
        <f t="shared" si="35"/>
        <v>0</v>
      </c>
      <c r="BH201" s="129">
        <f t="shared" si="36"/>
        <v>0</v>
      </c>
      <c r="BI201" s="126">
        <f t="shared" si="37"/>
        <v>0</v>
      </c>
      <c r="BJ201" s="127">
        <f t="shared" si="38"/>
        <v>0</v>
      </c>
      <c r="BK201" s="128">
        <f t="shared" si="39"/>
        <v>0</v>
      </c>
      <c r="BL201" s="129">
        <f t="shared" si="40"/>
        <v>0</v>
      </c>
      <c r="BM201" s="130">
        <f t="shared" si="41"/>
        <v>0</v>
      </c>
      <c r="BN201" s="127">
        <f t="shared" si="42"/>
        <v>0</v>
      </c>
      <c r="BO201" s="128">
        <f t="shared" si="43"/>
        <v>0</v>
      </c>
      <c r="BP201" s="129">
        <f t="shared" si="44"/>
        <v>0</v>
      </c>
      <c r="BQ201" s="126">
        <f t="shared" si="45"/>
        <v>0</v>
      </c>
      <c r="BR201" s="127">
        <f t="shared" si="46"/>
        <v>0</v>
      </c>
      <c r="BS201" s="128">
        <f t="shared" si="47"/>
        <v>0</v>
      </c>
      <c r="BT201" s="129">
        <f t="shared" si="48"/>
        <v>0</v>
      </c>
      <c r="BU201" s="126">
        <f t="shared" si="49"/>
        <v>0</v>
      </c>
      <c r="BV201" s="127">
        <f t="shared" si="50"/>
        <v>0</v>
      </c>
      <c r="BW201" s="128">
        <f t="shared" si="51"/>
        <v>0</v>
      </c>
      <c r="BX201" s="129">
        <f t="shared" si="52"/>
        <v>0</v>
      </c>
      <c r="BY201" s="130">
        <f t="shared" si="53"/>
        <v>0</v>
      </c>
      <c r="BZ201" s="127">
        <f t="shared" si="54"/>
        <v>0</v>
      </c>
      <c r="CA201" s="128">
        <f t="shared" si="55"/>
        <v>0</v>
      </c>
      <c r="CB201" s="129">
        <f t="shared" si="56"/>
        <v>0</v>
      </c>
      <c r="CC201" s="126">
        <f t="shared" si="57"/>
        <v>0</v>
      </c>
      <c r="CD201" s="127">
        <f t="shared" si="58"/>
        <v>0</v>
      </c>
      <c r="CE201" s="128">
        <f t="shared" si="59"/>
        <v>0</v>
      </c>
      <c r="CF201" s="129">
        <f t="shared" si="60"/>
        <v>0</v>
      </c>
      <c r="CG201" s="126">
        <f t="shared" si="61"/>
        <v>0</v>
      </c>
      <c r="CH201" s="127">
        <f t="shared" si="62"/>
        <v>0</v>
      </c>
      <c r="CI201" s="128">
        <f t="shared" si="63"/>
        <v>0</v>
      </c>
      <c r="CJ201" s="129">
        <f t="shared" si="64"/>
        <v>0</v>
      </c>
    </row>
    <row r="202" spans="1:88" ht="15" customHeight="1">
      <c r="A202" s="107"/>
      <c r="B202" s="93"/>
      <c r="C202" s="110" t="s">
        <v>114</v>
      </c>
      <c r="D202" s="329" t="str">
        <f t="shared" si="12"/>
        <v/>
      </c>
      <c r="E202" s="330"/>
      <c r="F202" s="330"/>
      <c r="G202" s="330"/>
      <c r="H202" s="330"/>
      <c r="I202" s="330"/>
      <c r="J202" s="330"/>
      <c r="K202" s="330"/>
      <c r="L202" s="331"/>
      <c r="M202" s="332"/>
      <c r="N202" s="334"/>
      <c r="O202" s="332"/>
      <c r="P202" s="334"/>
      <c r="Q202" s="332"/>
      <c r="R202" s="334"/>
      <c r="S202" s="332"/>
      <c r="T202" s="334"/>
      <c r="U202" s="332"/>
      <c r="V202" s="334"/>
      <c r="W202" s="332"/>
      <c r="X202" s="334"/>
      <c r="Y202" s="332"/>
      <c r="Z202" s="334"/>
      <c r="AA202" s="332"/>
      <c r="AB202" s="334"/>
      <c r="AC202" s="332"/>
      <c r="AD202" s="334"/>
      <c r="AG202" s="86">
        <f t="shared" si="13"/>
        <v>0</v>
      </c>
      <c r="AH202" s="86">
        <f t="shared" si="14"/>
        <v>0</v>
      </c>
      <c r="AI202" s="86">
        <f t="shared" si="15"/>
        <v>0</v>
      </c>
      <c r="AJ202" s="86">
        <f t="shared" si="16"/>
        <v>0</v>
      </c>
      <c r="AL202" s="86">
        <f t="shared" si="17"/>
        <v>0</v>
      </c>
      <c r="AM202" s="86">
        <f t="shared" si="18"/>
        <v>0</v>
      </c>
      <c r="AN202" s="86">
        <f t="shared" si="19"/>
        <v>0</v>
      </c>
      <c r="AO202" s="86">
        <f t="shared" si="20"/>
        <v>0</v>
      </c>
      <c r="AQ202" s="86">
        <f t="shared" si="21"/>
        <v>0</v>
      </c>
      <c r="AR202" s="86">
        <f t="shared" si="22"/>
        <v>0</v>
      </c>
      <c r="AS202" s="86">
        <f t="shared" si="23"/>
        <v>0</v>
      </c>
      <c r="AT202" s="86">
        <f t="shared" si="24"/>
        <v>0</v>
      </c>
      <c r="AV202" s="86">
        <f t="shared" si="25"/>
        <v>18</v>
      </c>
      <c r="AW202" s="86">
        <f t="shared" si="26"/>
        <v>0</v>
      </c>
      <c r="AX202" s="86">
        <f t="shared" si="27"/>
        <v>0</v>
      </c>
      <c r="AY202" s="86">
        <f t="shared" si="28"/>
        <v>0</v>
      </c>
      <c r="BA202" s="126">
        <f t="shared" si="29"/>
        <v>0</v>
      </c>
      <c r="BB202" s="127">
        <f t="shared" si="30"/>
        <v>0</v>
      </c>
      <c r="BC202" s="128">
        <f t="shared" si="31"/>
        <v>0</v>
      </c>
      <c r="BD202" s="129">
        <f t="shared" si="32"/>
        <v>0</v>
      </c>
      <c r="BE202" s="126">
        <f t="shared" si="33"/>
        <v>0</v>
      </c>
      <c r="BF202" s="127">
        <f t="shared" si="34"/>
        <v>0</v>
      </c>
      <c r="BG202" s="128">
        <f t="shared" si="35"/>
        <v>0</v>
      </c>
      <c r="BH202" s="129">
        <f t="shared" si="36"/>
        <v>0</v>
      </c>
      <c r="BI202" s="126">
        <f t="shared" si="37"/>
        <v>0</v>
      </c>
      <c r="BJ202" s="127">
        <f t="shared" si="38"/>
        <v>0</v>
      </c>
      <c r="BK202" s="128">
        <f t="shared" si="39"/>
        <v>0</v>
      </c>
      <c r="BL202" s="129">
        <f t="shared" si="40"/>
        <v>0</v>
      </c>
      <c r="BM202" s="130">
        <f t="shared" si="41"/>
        <v>0</v>
      </c>
      <c r="BN202" s="127">
        <f t="shared" si="42"/>
        <v>0</v>
      </c>
      <c r="BO202" s="128">
        <f t="shared" si="43"/>
        <v>0</v>
      </c>
      <c r="BP202" s="129">
        <f t="shared" si="44"/>
        <v>0</v>
      </c>
      <c r="BQ202" s="126">
        <f t="shared" si="45"/>
        <v>0</v>
      </c>
      <c r="BR202" s="127">
        <f t="shared" si="46"/>
        <v>0</v>
      </c>
      <c r="BS202" s="128">
        <f t="shared" si="47"/>
        <v>0</v>
      </c>
      <c r="BT202" s="129">
        <f t="shared" si="48"/>
        <v>0</v>
      </c>
      <c r="BU202" s="126">
        <f t="shared" si="49"/>
        <v>0</v>
      </c>
      <c r="BV202" s="127">
        <f t="shared" si="50"/>
        <v>0</v>
      </c>
      <c r="BW202" s="128">
        <f t="shared" si="51"/>
        <v>0</v>
      </c>
      <c r="BX202" s="129">
        <f t="shared" si="52"/>
        <v>0</v>
      </c>
      <c r="BY202" s="130">
        <f t="shared" si="53"/>
        <v>0</v>
      </c>
      <c r="BZ202" s="127">
        <f t="shared" si="54"/>
        <v>0</v>
      </c>
      <c r="CA202" s="128">
        <f t="shared" si="55"/>
        <v>0</v>
      </c>
      <c r="CB202" s="129">
        <f t="shared" si="56"/>
        <v>0</v>
      </c>
      <c r="CC202" s="126">
        <f t="shared" si="57"/>
        <v>0</v>
      </c>
      <c r="CD202" s="127">
        <f t="shared" si="58"/>
        <v>0</v>
      </c>
      <c r="CE202" s="128">
        <f t="shared" si="59"/>
        <v>0</v>
      </c>
      <c r="CF202" s="129">
        <f t="shared" si="60"/>
        <v>0</v>
      </c>
      <c r="CG202" s="126">
        <f t="shared" si="61"/>
        <v>0</v>
      </c>
      <c r="CH202" s="127">
        <f t="shared" si="62"/>
        <v>0</v>
      </c>
      <c r="CI202" s="128">
        <f t="shared" si="63"/>
        <v>0</v>
      </c>
      <c r="CJ202" s="129">
        <f t="shared" si="64"/>
        <v>0</v>
      </c>
    </row>
    <row r="203" spans="1:88" ht="15" customHeight="1">
      <c r="A203" s="107"/>
      <c r="B203" s="93"/>
      <c r="C203" s="110" t="s">
        <v>115</v>
      </c>
      <c r="D203" s="329" t="str">
        <f t="shared" si="12"/>
        <v/>
      </c>
      <c r="E203" s="330"/>
      <c r="F203" s="330"/>
      <c r="G203" s="330"/>
      <c r="H203" s="330"/>
      <c r="I203" s="330"/>
      <c r="J203" s="330"/>
      <c r="K203" s="330"/>
      <c r="L203" s="331"/>
      <c r="M203" s="332"/>
      <c r="N203" s="334"/>
      <c r="O203" s="332"/>
      <c r="P203" s="334"/>
      <c r="Q203" s="332"/>
      <c r="R203" s="334"/>
      <c r="S203" s="332"/>
      <c r="T203" s="334"/>
      <c r="U203" s="332"/>
      <c r="V203" s="334"/>
      <c r="W203" s="332"/>
      <c r="X203" s="334"/>
      <c r="Y203" s="332"/>
      <c r="Z203" s="334"/>
      <c r="AA203" s="332"/>
      <c r="AB203" s="334"/>
      <c r="AC203" s="332"/>
      <c r="AD203" s="334"/>
      <c r="AG203" s="86">
        <f t="shared" si="13"/>
        <v>0</v>
      </c>
      <c r="AH203" s="86">
        <f t="shared" si="14"/>
        <v>0</v>
      </c>
      <c r="AI203" s="86">
        <f t="shared" si="15"/>
        <v>0</v>
      </c>
      <c r="AJ203" s="86">
        <f t="shared" si="16"/>
        <v>0</v>
      </c>
      <c r="AL203" s="86">
        <f t="shared" si="17"/>
        <v>0</v>
      </c>
      <c r="AM203" s="86">
        <f t="shared" si="18"/>
        <v>0</v>
      </c>
      <c r="AN203" s="86">
        <f t="shared" si="19"/>
        <v>0</v>
      </c>
      <c r="AO203" s="86">
        <f t="shared" si="20"/>
        <v>0</v>
      </c>
      <c r="AQ203" s="86">
        <f t="shared" si="21"/>
        <v>0</v>
      </c>
      <c r="AR203" s="86">
        <f t="shared" si="22"/>
        <v>0</v>
      </c>
      <c r="AS203" s="86">
        <f t="shared" si="23"/>
        <v>0</v>
      </c>
      <c r="AT203" s="86">
        <f t="shared" si="24"/>
        <v>0</v>
      </c>
      <c r="AV203" s="86">
        <f t="shared" si="25"/>
        <v>18</v>
      </c>
      <c r="AW203" s="86">
        <f t="shared" si="26"/>
        <v>0</v>
      </c>
      <c r="AX203" s="86">
        <f t="shared" si="27"/>
        <v>0</v>
      </c>
      <c r="AY203" s="86">
        <f t="shared" si="28"/>
        <v>0</v>
      </c>
      <c r="BA203" s="126">
        <f t="shared" si="29"/>
        <v>0</v>
      </c>
      <c r="BB203" s="127">
        <f t="shared" si="30"/>
        <v>0</v>
      </c>
      <c r="BC203" s="128">
        <f t="shared" si="31"/>
        <v>0</v>
      </c>
      <c r="BD203" s="129">
        <f t="shared" si="32"/>
        <v>0</v>
      </c>
      <c r="BE203" s="126">
        <f t="shared" si="33"/>
        <v>0</v>
      </c>
      <c r="BF203" s="127">
        <f t="shared" si="34"/>
        <v>0</v>
      </c>
      <c r="BG203" s="128">
        <f t="shared" si="35"/>
        <v>0</v>
      </c>
      <c r="BH203" s="129">
        <f t="shared" si="36"/>
        <v>0</v>
      </c>
      <c r="BI203" s="126">
        <f t="shared" si="37"/>
        <v>0</v>
      </c>
      <c r="BJ203" s="127">
        <f t="shared" si="38"/>
        <v>0</v>
      </c>
      <c r="BK203" s="128">
        <f t="shared" si="39"/>
        <v>0</v>
      </c>
      <c r="BL203" s="129">
        <f t="shared" si="40"/>
        <v>0</v>
      </c>
      <c r="BM203" s="130">
        <f t="shared" si="41"/>
        <v>0</v>
      </c>
      <c r="BN203" s="127">
        <f t="shared" si="42"/>
        <v>0</v>
      </c>
      <c r="BO203" s="128">
        <f t="shared" si="43"/>
        <v>0</v>
      </c>
      <c r="BP203" s="129">
        <f t="shared" si="44"/>
        <v>0</v>
      </c>
      <c r="BQ203" s="126">
        <f t="shared" si="45"/>
        <v>0</v>
      </c>
      <c r="BR203" s="127">
        <f t="shared" si="46"/>
        <v>0</v>
      </c>
      <c r="BS203" s="128">
        <f t="shared" si="47"/>
        <v>0</v>
      </c>
      <c r="BT203" s="129">
        <f t="shared" si="48"/>
        <v>0</v>
      </c>
      <c r="BU203" s="126">
        <f t="shared" si="49"/>
        <v>0</v>
      </c>
      <c r="BV203" s="127">
        <f t="shared" si="50"/>
        <v>0</v>
      </c>
      <c r="BW203" s="128">
        <f t="shared" si="51"/>
        <v>0</v>
      </c>
      <c r="BX203" s="129">
        <f t="shared" si="52"/>
        <v>0</v>
      </c>
      <c r="BY203" s="130">
        <f t="shared" si="53"/>
        <v>0</v>
      </c>
      <c r="BZ203" s="127">
        <f t="shared" si="54"/>
        <v>0</v>
      </c>
      <c r="CA203" s="128">
        <f t="shared" si="55"/>
        <v>0</v>
      </c>
      <c r="CB203" s="129">
        <f t="shared" si="56"/>
        <v>0</v>
      </c>
      <c r="CC203" s="126">
        <f t="shared" si="57"/>
        <v>0</v>
      </c>
      <c r="CD203" s="127">
        <f t="shared" si="58"/>
        <v>0</v>
      </c>
      <c r="CE203" s="128">
        <f t="shared" si="59"/>
        <v>0</v>
      </c>
      <c r="CF203" s="129">
        <f t="shared" si="60"/>
        <v>0</v>
      </c>
      <c r="CG203" s="126">
        <f t="shared" si="61"/>
        <v>0</v>
      </c>
      <c r="CH203" s="127">
        <f t="shared" si="62"/>
        <v>0</v>
      </c>
      <c r="CI203" s="128">
        <f t="shared" si="63"/>
        <v>0</v>
      </c>
      <c r="CJ203" s="129">
        <f t="shared" si="64"/>
        <v>0</v>
      </c>
    </row>
    <row r="204" spans="1:88" ht="15" customHeight="1">
      <c r="A204" s="107"/>
      <c r="B204" s="93"/>
      <c r="C204" s="110" t="s">
        <v>116</v>
      </c>
      <c r="D204" s="329" t="str">
        <f t="shared" si="12"/>
        <v/>
      </c>
      <c r="E204" s="330"/>
      <c r="F204" s="330"/>
      <c r="G204" s="330"/>
      <c r="H204" s="330"/>
      <c r="I204" s="330"/>
      <c r="J204" s="330"/>
      <c r="K204" s="330"/>
      <c r="L204" s="331"/>
      <c r="M204" s="332"/>
      <c r="N204" s="334"/>
      <c r="O204" s="332"/>
      <c r="P204" s="334"/>
      <c r="Q204" s="332"/>
      <c r="R204" s="334"/>
      <c r="S204" s="332"/>
      <c r="T204" s="334"/>
      <c r="U204" s="332"/>
      <c r="V204" s="334"/>
      <c r="W204" s="332"/>
      <c r="X204" s="334"/>
      <c r="Y204" s="332"/>
      <c r="Z204" s="334"/>
      <c r="AA204" s="332"/>
      <c r="AB204" s="334"/>
      <c r="AC204" s="332"/>
      <c r="AD204" s="334"/>
      <c r="AG204" s="86">
        <f t="shared" si="13"/>
        <v>0</v>
      </c>
      <c r="AH204" s="86">
        <f t="shared" si="14"/>
        <v>0</v>
      </c>
      <c r="AI204" s="86">
        <f t="shared" si="15"/>
        <v>0</v>
      </c>
      <c r="AJ204" s="86">
        <f t="shared" si="16"/>
        <v>0</v>
      </c>
      <c r="AL204" s="86">
        <f t="shared" si="17"/>
        <v>0</v>
      </c>
      <c r="AM204" s="86">
        <f t="shared" si="18"/>
        <v>0</v>
      </c>
      <c r="AN204" s="86">
        <f t="shared" si="19"/>
        <v>0</v>
      </c>
      <c r="AO204" s="86">
        <f t="shared" si="20"/>
        <v>0</v>
      </c>
      <c r="AQ204" s="86">
        <f t="shared" si="21"/>
        <v>0</v>
      </c>
      <c r="AR204" s="86">
        <f t="shared" si="22"/>
        <v>0</v>
      </c>
      <c r="AS204" s="86">
        <f t="shared" si="23"/>
        <v>0</v>
      </c>
      <c r="AT204" s="86">
        <f t="shared" si="24"/>
        <v>0</v>
      </c>
      <c r="AV204" s="86">
        <f t="shared" si="25"/>
        <v>18</v>
      </c>
      <c r="AW204" s="86">
        <f t="shared" si="26"/>
        <v>0</v>
      </c>
      <c r="AX204" s="86">
        <f t="shared" si="27"/>
        <v>0</v>
      </c>
      <c r="AY204" s="86">
        <f t="shared" si="28"/>
        <v>0</v>
      </c>
      <c r="BA204" s="126">
        <f t="shared" si="29"/>
        <v>0</v>
      </c>
      <c r="BB204" s="127">
        <f t="shared" si="30"/>
        <v>0</v>
      </c>
      <c r="BC204" s="128">
        <f t="shared" si="31"/>
        <v>0</v>
      </c>
      <c r="BD204" s="129">
        <f t="shared" si="32"/>
        <v>0</v>
      </c>
      <c r="BE204" s="126">
        <f t="shared" si="33"/>
        <v>0</v>
      </c>
      <c r="BF204" s="127">
        <f t="shared" si="34"/>
        <v>0</v>
      </c>
      <c r="BG204" s="128">
        <f t="shared" si="35"/>
        <v>0</v>
      </c>
      <c r="BH204" s="129">
        <f t="shared" si="36"/>
        <v>0</v>
      </c>
      <c r="BI204" s="126">
        <f t="shared" si="37"/>
        <v>0</v>
      </c>
      <c r="BJ204" s="127">
        <f t="shared" si="38"/>
        <v>0</v>
      </c>
      <c r="BK204" s="128">
        <f t="shared" si="39"/>
        <v>0</v>
      </c>
      <c r="BL204" s="129">
        <f t="shared" si="40"/>
        <v>0</v>
      </c>
      <c r="BM204" s="130">
        <f t="shared" si="41"/>
        <v>0</v>
      </c>
      <c r="BN204" s="127">
        <f t="shared" si="42"/>
        <v>0</v>
      </c>
      <c r="BO204" s="128">
        <f t="shared" si="43"/>
        <v>0</v>
      </c>
      <c r="BP204" s="129">
        <f t="shared" si="44"/>
        <v>0</v>
      </c>
      <c r="BQ204" s="126">
        <f t="shared" si="45"/>
        <v>0</v>
      </c>
      <c r="BR204" s="127">
        <f t="shared" si="46"/>
        <v>0</v>
      </c>
      <c r="BS204" s="128">
        <f t="shared" si="47"/>
        <v>0</v>
      </c>
      <c r="BT204" s="129">
        <f t="shared" si="48"/>
        <v>0</v>
      </c>
      <c r="BU204" s="126">
        <f t="shared" si="49"/>
        <v>0</v>
      </c>
      <c r="BV204" s="127">
        <f t="shared" si="50"/>
        <v>0</v>
      </c>
      <c r="BW204" s="128">
        <f t="shared" si="51"/>
        <v>0</v>
      </c>
      <c r="BX204" s="129">
        <f t="shared" si="52"/>
        <v>0</v>
      </c>
      <c r="BY204" s="130">
        <f t="shared" si="53"/>
        <v>0</v>
      </c>
      <c r="BZ204" s="127">
        <f t="shared" si="54"/>
        <v>0</v>
      </c>
      <c r="CA204" s="128">
        <f t="shared" si="55"/>
        <v>0</v>
      </c>
      <c r="CB204" s="129">
        <f t="shared" si="56"/>
        <v>0</v>
      </c>
      <c r="CC204" s="126">
        <f t="shared" si="57"/>
        <v>0</v>
      </c>
      <c r="CD204" s="127">
        <f t="shared" si="58"/>
        <v>0</v>
      </c>
      <c r="CE204" s="128">
        <f t="shared" si="59"/>
        <v>0</v>
      </c>
      <c r="CF204" s="129">
        <f t="shared" si="60"/>
        <v>0</v>
      </c>
      <c r="CG204" s="126">
        <f t="shared" si="61"/>
        <v>0</v>
      </c>
      <c r="CH204" s="127">
        <f t="shared" si="62"/>
        <v>0</v>
      </c>
      <c r="CI204" s="128">
        <f t="shared" si="63"/>
        <v>0</v>
      </c>
      <c r="CJ204" s="129">
        <f t="shared" si="64"/>
        <v>0</v>
      </c>
    </row>
    <row r="205" spans="1:88" ht="15" customHeight="1">
      <c r="A205" s="107"/>
      <c r="B205" s="93"/>
      <c r="C205" s="110" t="s">
        <v>117</v>
      </c>
      <c r="D205" s="329" t="str">
        <f t="shared" si="12"/>
        <v/>
      </c>
      <c r="E205" s="330"/>
      <c r="F205" s="330"/>
      <c r="G205" s="330"/>
      <c r="H205" s="330"/>
      <c r="I205" s="330"/>
      <c r="J205" s="330"/>
      <c r="K205" s="330"/>
      <c r="L205" s="331"/>
      <c r="M205" s="332"/>
      <c r="N205" s="334"/>
      <c r="O205" s="332"/>
      <c r="P205" s="334"/>
      <c r="Q205" s="332"/>
      <c r="R205" s="334"/>
      <c r="S205" s="332"/>
      <c r="T205" s="334"/>
      <c r="U205" s="332"/>
      <c r="V205" s="334"/>
      <c r="W205" s="332"/>
      <c r="X205" s="334"/>
      <c r="Y205" s="332"/>
      <c r="Z205" s="334"/>
      <c r="AA205" s="332"/>
      <c r="AB205" s="334"/>
      <c r="AC205" s="332"/>
      <c r="AD205" s="334"/>
      <c r="AG205" s="86">
        <f t="shared" si="13"/>
        <v>0</v>
      </c>
      <c r="AH205" s="86">
        <f t="shared" si="14"/>
        <v>0</v>
      </c>
      <c r="AI205" s="86">
        <f t="shared" si="15"/>
        <v>0</v>
      </c>
      <c r="AJ205" s="86">
        <f t="shared" si="16"/>
        <v>0</v>
      </c>
      <c r="AL205" s="86">
        <f t="shared" si="17"/>
        <v>0</v>
      </c>
      <c r="AM205" s="86">
        <f t="shared" si="18"/>
        <v>0</v>
      </c>
      <c r="AN205" s="86">
        <f t="shared" si="19"/>
        <v>0</v>
      </c>
      <c r="AO205" s="86">
        <f t="shared" si="20"/>
        <v>0</v>
      </c>
      <c r="AQ205" s="86">
        <f t="shared" si="21"/>
        <v>0</v>
      </c>
      <c r="AR205" s="86">
        <f t="shared" si="22"/>
        <v>0</v>
      </c>
      <c r="AS205" s="86">
        <f t="shared" si="23"/>
        <v>0</v>
      </c>
      <c r="AT205" s="86">
        <f t="shared" si="24"/>
        <v>0</v>
      </c>
      <c r="AV205" s="86">
        <f t="shared" si="25"/>
        <v>18</v>
      </c>
      <c r="AW205" s="86">
        <f t="shared" si="26"/>
        <v>0</v>
      </c>
      <c r="AX205" s="86">
        <f t="shared" si="27"/>
        <v>0</v>
      </c>
      <c r="AY205" s="86">
        <f t="shared" si="28"/>
        <v>0</v>
      </c>
      <c r="BA205" s="126">
        <f t="shared" si="29"/>
        <v>0</v>
      </c>
      <c r="BB205" s="127">
        <f t="shared" si="30"/>
        <v>0</v>
      </c>
      <c r="BC205" s="128">
        <f t="shared" si="31"/>
        <v>0</v>
      </c>
      <c r="BD205" s="129">
        <f t="shared" si="32"/>
        <v>0</v>
      </c>
      <c r="BE205" s="126">
        <f t="shared" si="33"/>
        <v>0</v>
      </c>
      <c r="BF205" s="127">
        <f t="shared" si="34"/>
        <v>0</v>
      </c>
      <c r="BG205" s="128">
        <f t="shared" si="35"/>
        <v>0</v>
      </c>
      <c r="BH205" s="129">
        <f t="shared" si="36"/>
        <v>0</v>
      </c>
      <c r="BI205" s="126">
        <f t="shared" si="37"/>
        <v>0</v>
      </c>
      <c r="BJ205" s="127">
        <f t="shared" si="38"/>
        <v>0</v>
      </c>
      <c r="BK205" s="128">
        <f t="shared" si="39"/>
        <v>0</v>
      </c>
      <c r="BL205" s="129">
        <f t="shared" si="40"/>
        <v>0</v>
      </c>
      <c r="BM205" s="130">
        <f t="shared" si="41"/>
        <v>0</v>
      </c>
      <c r="BN205" s="127">
        <f t="shared" si="42"/>
        <v>0</v>
      </c>
      <c r="BO205" s="128">
        <f t="shared" si="43"/>
        <v>0</v>
      </c>
      <c r="BP205" s="129">
        <f t="shared" si="44"/>
        <v>0</v>
      </c>
      <c r="BQ205" s="126">
        <f t="shared" si="45"/>
        <v>0</v>
      </c>
      <c r="BR205" s="127">
        <f t="shared" si="46"/>
        <v>0</v>
      </c>
      <c r="BS205" s="128">
        <f t="shared" si="47"/>
        <v>0</v>
      </c>
      <c r="BT205" s="129">
        <f t="shared" si="48"/>
        <v>0</v>
      </c>
      <c r="BU205" s="126">
        <f t="shared" si="49"/>
        <v>0</v>
      </c>
      <c r="BV205" s="127">
        <f t="shared" si="50"/>
        <v>0</v>
      </c>
      <c r="BW205" s="128">
        <f t="shared" si="51"/>
        <v>0</v>
      </c>
      <c r="BX205" s="129">
        <f t="shared" si="52"/>
        <v>0</v>
      </c>
      <c r="BY205" s="130">
        <f t="shared" si="53"/>
        <v>0</v>
      </c>
      <c r="BZ205" s="127">
        <f t="shared" si="54"/>
        <v>0</v>
      </c>
      <c r="CA205" s="128">
        <f t="shared" si="55"/>
        <v>0</v>
      </c>
      <c r="CB205" s="129">
        <f t="shared" si="56"/>
        <v>0</v>
      </c>
      <c r="CC205" s="126">
        <f t="shared" si="57"/>
        <v>0</v>
      </c>
      <c r="CD205" s="127">
        <f t="shared" si="58"/>
        <v>0</v>
      </c>
      <c r="CE205" s="128">
        <f t="shared" si="59"/>
        <v>0</v>
      </c>
      <c r="CF205" s="129">
        <f t="shared" si="60"/>
        <v>0</v>
      </c>
      <c r="CG205" s="126">
        <f t="shared" si="61"/>
        <v>0</v>
      </c>
      <c r="CH205" s="127">
        <f t="shared" si="62"/>
        <v>0</v>
      </c>
      <c r="CI205" s="128">
        <f t="shared" si="63"/>
        <v>0</v>
      </c>
      <c r="CJ205" s="129">
        <f t="shared" si="64"/>
        <v>0</v>
      </c>
    </row>
    <row r="206" spans="1:88" ht="15" customHeight="1">
      <c r="A206" s="107"/>
      <c r="B206" s="93"/>
      <c r="C206" s="110" t="s">
        <v>118</v>
      </c>
      <c r="D206" s="329" t="str">
        <f t="shared" si="12"/>
        <v/>
      </c>
      <c r="E206" s="330"/>
      <c r="F206" s="330"/>
      <c r="G206" s="330"/>
      <c r="H206" s="330"/>
      <c r="I206" s="330"/>
      <c r="J206" s="330"/>
      <c r="K206" s="330"/>
      <c r="L206" s="331"/>
      <c r="M206" s="332"/>
      <c r="N206" s="334"/>
      <c r="O206" s="332"/>
      <c r="P206" s="334"/>
      <c r="Q206" s="332"/>
      <c r="R206" s="334"/>
      <c r="S206" s="332"/>
      <c r="T206" s="334"/>
      <c r="U206" s="332"/>
      <c r="V206" s="334"/>
      <c r="W206" s="332"/>
      <c r="X206" s="334"/>
      <c r="Y206" s="332"/>
      <c r="Z206" s="334"/>
      <c r="AA206" s="332"/>
      <c r="AB206" s="334"/>
      <c r="AC206" s="332"/>
      <c r="AD206" s="334"/>
      <c r="AG206" s="86">
        <f t="shared" si="13"/>
        <v>0</v>
      </c>
      <c r="AH206" s="86">
        <f t="shared" si="14"/>
        <v>0</v>
      </c>
      <c r="AI206" s="86">
        <f t="shared" si="15"/>
        <v>0</v>
      </c>
      <c r="AJ206" s="86">
        <f t="shared" si="16"/>
        <v>0</v>
      </c>
      <c r="AL206" s="86">
        <f t="shared" si="17"/>
        <v>0</v>
      </c>
      <c r="AM206" s="86">
        <f t="shared" si="18"/>
        <v>0</v>
      </c>
      <c r="AN206" s="86">
        <f t="shared" si="19"/>
        <v>0</v>
      </c>
      <c r="AO206" s="86">
        <f t="shared" si="20"/>
        <v>0</v>
      </c>
      <c r="AQ206" s="86">
        <f t="shared" si="21"/>
        <v>0</v>
      </c>
      <c r="AR206" s="86">
        <f t="shared" si="22"/>
        <v>0</v>
      </c>
      <c r="AS206" s="86">
        <f t="shared" si="23"/>
        <v>0</v>
      </c>
      <c r="AT206" s="86">
        <f t="shared" si="24"/>
        <v>0</v>
      </c>
      <c r="AV206" s="86">
        <f t="shared" si="25"/>
        <v>18</v>
      </c>
      <c r="AW206" s="86">
        <f t="shared" si="26"/>
        <v>0</v>
      </c>
      <c r="AX206" s="86">
        <f t="shared" si="27"/>
        <v>0</v>
      </c>
      <c r="AY206" s="86">
        <f t="shared" si="28"/>
        <v>0</v>
      </c>
      <c r="BA206" s="126">
        <f t="shared" si="29"/>
        <v>0</v>
      </c>
      <c r="BB206" s="127">
        <f t="shared" si="30"/>
        <v>0</v>
      </c>
      <c r="BC206" s="128">
        <f t="shared" si="31"/>
        <v>0</v>
      </c>
      <c r="BD206" s="129">
        <f t="shared" si="32"/>
        <v>0</v>
      </c>
      <c r="BE206" s="126">
        <f t="shared" si="33"/>
        <v>0</v>
      </c>
      <c r="BF206" s="127">
        <f t="shared" si="34"/>
        <v>0</v>
      </c>
      <c r="BG206" s="128">
        <f t="shared" si="35"/>
        <v>0</v>
      </c>
      <c r="BH206" s="129">
        <f t="shared" si="36"/>
        <v>0</v>
      </c>
      <c r="BI206" s="126">
        <f t="shared" si="37"/>
        <v>0</v>
      </c>
      <c r="BJ206" s="127">
        <f t="shared" si="38"/>
        <v>0</v>
      </c>
      <c r="BK206" s="128">
        <f t="shared" si="39"/>
        <v>0</v>
      </c>
      <c r="BL206" s="129">
        <f t="shared" si="40"/>
        <v>0</v>
      </c>
      <c r="BM206" s="130">
        <f t="shared" si="41"/>
        <v>0</v>
      </c>
      <c r="BN206" s="127">
        <f t="shared" si="42"/>
        <v>0</v>
      </c>
      <c r="BO206" s="128">
        <f t="shared" si="43"/>
        <v>0</v>
      </c>
      <c r="BP206" s="129">
        <f t="shared" si="44"/>
        <v>0</v>
      </c>
      <c r="BQ206" s="126">
        <f t="shared" si="45"/>
        <v>0</v>
      </c>
      <c r="BR206" s="127">
        <f t="shared" si="46"/>
        <v>0</v>
      </c>
      <c r="BS206" s="128">
        <f t="shared" si="47"/>
        <v>0</v>
      </c>
      <c r="BT206" s="129">
        <f t="shared" si="48"/>
        <v>0</v>
      </c>
      <c r="BU206" s="126">
        <f t="shared" si="49"/>
        <v>0</v>
      </c>
      <c r="BV206" s="127">
        <f t="shared" si="50"/>
        <v>0</v>
      </c>
      <c r="BW206" s="128">
        <f t="shared" si="51"/>
        <v>0</v>
      </c>
      <c r="BX206" s="129">
        <f t="shared" si="52"/>
        <v>0</v>
      </c>
      <c r="BY206" s="130">
        <f t="shared" si="53"/>
        <v>0</v>
      </c>
      <c r="BZ206" s="127">
        <f t="shared" si="54"/>
        <v>0</v>
      </c>
      <c r="CA206" s="128">
        <f t="shared" si="55"/>
        <v>0</v>
      </c>
      <c r="CB206" s="129">
        <f t="shared" si="56"/>
        <v>0</v>
      </c>
      <c r="CC206" s="126">
        <f t="shared" si="57"/>
        <v>0</v>
      </c>
      <c r="CD206" s="127">
        <f t="shared" si="58"/>
        <v>0</v>
      </c>
      <c r="CE206" s="128">
        <f t="shared" si="59"/>
        <v>0</v>
      </c>
      <c r="CF206" s="129">
        <f t="shared" si="60"/>
        <v>0</v>
      </c>
      <c r="CG206" s="126">
        <f t="shared" si="61"/>
        <v>0</v>
      </c>
      <c r="CH206" s="127">
        <f t="shared" si="62"/>
        <v>0</v>
      </c>
      <c r="CI206" s="128">
        <f t="shared" si="63"/>
        <v>0</v>
      </c>
      <c r="CJ206" s="129">
        <f t="shared" si="64"/>
        <v>0</v>
      </c>
    </row>
    <row r="207" spans="1:88" ht="15" customHeight="1">
      <c r="A207" s="107"/>
      <c r="B207" s="93"/>
      <c r="C207" s="110" t="s">
        <v>119</v>
      </c>
      <c r="D207" s="329" t="str">
        <f t="shared" si="12"/>
        <v/>
      </c>
      <c r="E207" s="330"/>
      <c r="F207" s="330"/>
      <c r="G207" s="330"/>
      <c r="H207" s="330"/>
      <c r="I207" s="330"/>
      <c r="J207" s="330"/>
      <c r="K207" s="330"/>
      <c r="L207" s="331"/>
      <c r="M207" s="332"/>
      <c r="N207" s="334"/>
      <c r="O207" s="332"/>
      <c r="P207" s="334"/>
      <c r="Q207" s="332"/>
      <c r="R207" s="334"/>
      <c r="S207" s="332"/>
      <c r="T207" s="334"/>
      <c r="U207" s="332"/>
      <c r="V207" s="334"/>
      <c r="W207" s="332"/>
      <c r="X207" s="334"/>
      <c r="Y207" s="332"/>
      <c r="Z207" s="334"/>
      <c r="AA207" s="332"/>
      <c r="AB207" s="334"/>
      <c r="AC207" s="332"/>
      <c r="AD207" s="334"/>
      <c r="AG207" s="86">
        <f t="shared" si="13"/>
        <v>0</v>
      </c>
      <c r="AH207" s="86">
        <f t="shared" si="14"/>
        <v>0</v>
      </c>
      <c r="AI207" s="86">
        <f t="shared" si="15"/>
        <v>0</v>
      </c>
      <c r="AJ207" s="86">
        <f t="shared" si="16"/>
        <v>0</v>
      </c>
      <c r="AL207" s="86">
        <f t="shared" si="17"/>
        <v>0</v>
      </c>
      <c r="AM207" s="86">
        <f t="shared" si="18"/>
        <v>0</v>
      </c>
      <c r="AN207" s="86">
        <f t="shared" si="19"/>
        <v>0</v>
      </c>
      <c r="AO207" s="86">
        <f t="shared" si="20"/>
        <v>0</v>
      </c>
      <c r="AQ207" s="86">
        <f t="shared" si="21"/>
        <v>0</v>
      </c>
      <c r="AR207" s="86">
        <f t="shared" si="22"/>
        <v>0</v>
      </c>
      <c r="AS207" s="86">
        <f t="shared" si="23"/>
        <v>0</v>
      </c>
      <c r="AT207" s="86">
        <f t="shared" si="24"/>
        <v>0</v>
      </c>
      <c r="AV207" s="86">
        <f t="shared" si="25"/>
        <v>18</v>
      </c>
      <c r="AW207" s="86">
        <f t="shared" si="26"/>
        <v>0</v>
      </c>
      <c r="AX207" s="86">
        <f t="shared" si="27"/>
        <v>0</v>
      </c>
      <c r="AY207" s="86">
        <f t="shared" si="28"/>
        <v>0</v>
      </c>
      <c r="BA207" s="126">
        <f t="shared" si="29"/>
        <v>0</v>
      </c>
      <c r="BB207" s="127">
        <f t="shared" si="30"/>
        <v>0</v>
      </c>
      <c r="BC207" s="128">
        <f t="shared" si="31"/>
        <v>0</v>
      </c>
      <c r="BD207" s="129">
        <f t="shared" si="32"/>
        <v>0</v>
      </c>
      <c r="BE207" s="126">
        <f t="shared" si="33"/>
        <v>0</v>
      </c>
      <c r="BF207" s="127">
        <f t="shared" si="34"/>
        <v>0</v>
      </c>
      <c r="BG207" s="128">
        <f t="shared" si="35"/>
        <v>0</v>
      </c>
      <c r="BH207" s="129">
        <f t="shared" si="36"/>
        <v>0</v>
      </c>
      <c r="BI207" s="126">
        <f t="shared" si="37"/>
        <v>0</v>
      </c>
      <c r="BJ207" s="127">
        <f t="shared" si="38"/>
        <v>0</v>
      </c>
      <c r="BK207" s="128">
        <f t="shared" si="39"/>
        <v>0</v>
      </c>
      <c r="BL207" s="129">
        <f t="shared" si="40"/>
        <v>0</v>
      </c>
      <c r="BM207" s="130">
        <f t="shared" si="41"/>
        <v>0</v>
      </c>
      <c r="BN207" s="127">
        <f t="shared" si="42"/>
        <v>0</v>
      </c>
      <c r="BO207" s="128">
        <f t="shared" si="43"/>
        <v>0</v>
      </c>
      <c r="BP207" s="129">
        <f t="shared" si="44"/>
        <v>0</v>
      </c>
      <c r="BQ207" s="126">
        <f t="shared" si="45"/>
        <v>0</v>
      </c>
      <c r="BR207" s="127">
        <f t="shared" si="46"/>
        <v>0</v>
      </c>
      <c r="BS207" s="128">
        <f t="shared" si="47"/>
        <v>0</v>
      </c>
      <c r="BT207" s="129">
        <f t="shared" si="48"/>
        <v>0</v>
      </c>
      <c r="BU207" s="126">
        <f t="shared" si="49"/>
        <v>0</v>
      </c>
      <c r="BV207" s="127">
        <f t="shared" si="50"/>
        <v>0</v>
      </c>
      <c r="BW207" s="128">
        <f t="shared" si="51"/>
        <v>0</v>
      </c>
      <c r="BX207" s="129">
        <f t="shared" si="52"/>
        <v>0</v>
      </c>
      <c r="BY207" s="130">
        <f t="shared" si="53"/>
        <v>0</v>
      </c>
      <c r="BZ207" s="127">
        <f t="shared" si="54"/>
        <v>0</v>
      </c>
      <c r="CA207" s="128">
        <f t="shared" si="55"/>
        <v>0</v>
      </c>
      <c r="CB207" s="129">
        <f t="shared" si="56"/>
        <v>0</v>
      </c>
      <c r="CC207" s="126">
        <f t="shared" si="57"/>
        <v>0</v>
      </c>
      <c r="CD207" s="127">
        <f t="shared" si="58"/>
        <v>0</v>
      </c>
      <c r="CE207" s="128">
        <f t="shared" si="59"/>
        <v>0</v>
      </c>
      <c r="CF207" s="129">
        <f t="shared" si="60"/>
        <v>0</v>
      </c>
      <c r="CG207" s="126">
        <f t="shared" si="61"/>
        <v>0</v>
      </c>
      <c r="CH207" s="127">
        <f t="shared" si="62"/>
        <v>0</v>
      </c>
      <c r="CI207" s="128">
        <f t="shared" si="63"/>
        <v>0</v>
      </c>
      <c r="CJ207" s="129">
        <f t="shared" si="64"/>
        <v>0</v>
      </c>
    </row>
    <row r="208" spans="1:88" ht="15" customHeight="1">
      <c r="A208" s="107"/>
      <c r="B208" s="93"/>
      <c r="C208" s="110" t="s">
        <v>120</v>
      </c>
      <c r="D208" s="329" t="str">
        <f t="shared" si="12"/>
        <v/>
      </c>
      <c r="E208" s="330"/>
      <c r="F208" s="330"/>
      <c r="G208" s="330"/>
      <c r="H208" s="330"/>
      <c r="I208" s="330"/>
      <c r="J208" s="330"/>
      <c r="K208" s="330"/>
      <c r="L208" s="331"/>
      <c r="M208" s="332"/>
      <c r="N208" s="334"/>
      <c r="O208" s="332"/>
      <c r="P208" s="334"/>
      <c r="Q208" s="332"/>
      <c r="R208" s="334"/>
      <c r="S208" s="332"/>
      <c r="T208" s="334"/>
      <c r="U208" s="332"/>
      <c r="V208" s="334"/>
      <c r="W208" s="332"/>
      <c r="X208" s="334"/>
      <c r="Y208" s="332"/>
      <c r="Z208" s="334"/>
      <c r="AA208" s="332"/>
      <c r="AB208" s="334"/>
      <c r="AC208" s="332"/>
      <c r="AD208" s="334"/>
      <c r="AG208" s="86">
        <f t="shared" si="13"/>
        <v>0</v>
      </c>
      <c r="AH208" s="86">
        <f t="shared" si="14"/>
        <v>0</v>
      </c>
      <c r="AI208" s="86">
        <f t="shared" si="15"/>
        <v>0</v>
      </c>
      <c r="AJ208" s="86">
        <f t="shared" si="16"/>
        <v>0</v>
      </c>
      <c r="AL208" s="86">
        <f t="shared" si="17"/>
        <v>0</v>
      </c>
      <c r="AM208" s="86">
        <f t="shared" si="18"/>
        <v>0</v>
      </c>
      <c r="AN208" s="86">
        <f t="shared" si="19"/>
        <v>0</v>
      </c>
      <c r="AO208" s="86">
        <f t="shared" si="20"/>
        <v>0</v>
      </c>
      <c r="AQ208" s="86">
        <f t="shared" si="21"/>
        <v>0</v>
      </c>
      <c r="AR208" s="86">
        <f t="shared" si="22"/>
        <v>0</v>
      </c>
      <c r="AS208" s="86">
        <f t="shared" si="23"/>
        <v>0</v>
      </c>
      <c r="AT208" s="86">
        <f t="shared" si="24"/>
        <v>0</v>
      </c>
      <c r="AV208" s="86">
        <f t="shared" si="25"/>
        <v>18</v>
      </c>
      <c r="AW208" s="86">
        <f t="shared" si="26"/>
        <v>0</v>
      </c>
      <c r="AX208" s="86">
        <f t="shared" si="27"/>
        <v>0</v>
      </c>
      <c r="AY208" s="86">
        <f t="shared" si="28"/>
        <v>0</v>
      </c>
      <c r="BA208" s="126">
        <f t="shared" si="29"/>
        <v>0</v>
      </c>
      <c r="BB208" s="127">
        <f t="shared" si="30"/>
        <v>0</v>
      </c>
      <c r="BC208" s="128">
        <f t="shared" si="31"/>
        <v>0</v>
      </c>
      <c r="BD208" s="129">
        <f t="shared" si="32"/>
        <v>0</v>
      </c>
      <c r="BE208" s="126">
        <f t="shared" si="33"/>
        <v>0</v>
      </c>
      <c r="BF208" s="127">
        <f t="shared" si="34"/>
        <v>0</v>
      </c>
      <c r="BG208" s="128">
        <f t="shared" si="35"/>
        <v>0</v>
      </c>
      <c r="BH208" s="129">
        <f t="shared" si="36"/>
        <v>0</v>
      </c>
      <c r="BI208" s="126">
        <f t="shared" si="37"/>
        <v>0</v>
      </c>
      <c r="BJ208" s="127">
        <f t="shared" si="38"/>
        <v>0</v>
      </c>
      <c r="BK208" s="128">
        <f t="shared" si="39"/>
        <v>0</v>
      </c>
      <c r="BL208" s="129">
        <f t="shared" si="40"/>
        <v>0</v>
      </c>
      <c r="BM208" s="130">
        <f t="shared" si="41"/>
        <v>0</v>
      </c>
      <c r="BN208" s="127">
        <f t="shared" si="42"/>
        <v>0</v>
      </c>
      <c r="BO208" s="128">
        <f t="shared" si="43"/>
        <v>0</v>
      </c>
      <c r="BP208" s="129">
        <f t="shared" si="44"/>
        <v>0</v>
      </c>
      <c r="BQ208" s="126">
        <f t="shared" si="45"/>
        <v>0</v>
      </c>
      <c r="BR208" s="127">
        <f t="shared" si="46"/>
        <v>0</v>
      </c>
      <c r="BS208" s="128">
        <f t="shared" si="47"/>
        <v>0</v>
      </c>
      <c r="BT208" s="129">
        <f t="shared" si="48"/>
        <v>0</v>
      </c>
      <c r="BU208" s="126">
        <f t="shared" si="49"/>
        <v>0</v>
      </c>
      <c r="BV208" s="127">
        <f t="shared" si="50"/>
        <v>0</v>
      </c>
      <c r="BW208" s="128">
        <f t="shared" si="51"/>
        <v>0</v>
      </c>
      <c r="BX208" s="129">
        <f t="shared" si="52"/>
        <v>0</v>
      </c>
      <c r="BY208" s="130">
        <f t="shared" si="53"/>
        <v>0</v>
      </c>
      <c r="BZ208" s="127">
        <f t="shared" si="54"/>
        <v>0</v>
      </c>
      <c r="CA208" s="128">
        <f t="shared" si="55"/>
        <v>0</v>
      </c>
      <c r="CB208" s="129">
        <f t="shared" si="56"/>
        <v>0</v>
      </c>
      <c r="CC208" s="126">
        <f t="shared" si="57"/>
        <v>0</v>
      </c>
      <c r="CD208" s="127">
        <f t="shared" si="58"/>
        <v>0</v>
      </c>
      <c r="CE208" s="128">
        <f t="shared" si="59"/>
        <v>0</v>
      </c>
      <c r="CF208" s="129">
        <f t="shared" si="60"/>
        <v>0</v>
      </c>
      <c r="CG208" s="126">
        <f t="shared" si="61"/>
        <v>0</v>
      </c>
      <c r="CH208" s="127">
        <f t="shared" si="62"/>
        <v>0</v>
      </c>
      <c r="CI208" s="128">
        <f t="shared" si="63"/>
        <v>0</v>
      </c>
      <c r="CJ208" s="129">
        <f t="shared" si="64"/>
        <v>0</v>
      </c>
    </row>
    <row r="209" spans="1:88" ht="15" customHeight="1">
      <c r="A209" s="107"/>
      <c r="B209" s="93"/>
      <c r="C209" s="110" t="s">
        <v>168</v>
      </c>
      <c r="D209" s="329" t="str">
        <f t="shared" si="12"/>
        <v/>
      </c>
      <c r="E209" s="330"/>
      <c r="F209" s="330"/>
      <c r="G209" s="330"/>
      <c r="H209" s="330"/>
      <c r="I209" s="330"/>
      <c r="J209" s="330"/>
      <c r="K209" s="330"/>
      <c r="L209" s="331"/>
      <c r="M209" s="332"/>
      <c r="N209" s="334"/>
      <c r="O209" s="332"/>
      <c r="P209" s="334"/>
      <c r="Q209" s="332"/>
      <c r="R209" s="334"/>
      <c r="S209" s="332"/>
      <c r="T209" s="334"/>
      <c r="U209" s="332"/>
      <c r="V209" s="334"/>
      <c r="W209" s="332"/>
      <c r="X209" s="334"/>
      <c r="Y209" s="332"/>
      <c r="Z209" s="334"/>
      <c r="AA209" s="332"/>
      <c r="AB209" s="334"/>
      <c r="AC209" s="332"/>
      <c r="AD209" s="334"/>
      <c r="AG209" s="86">
        <f t="shared" si="13"/>
        <v>0</v>
      </c>
      <c r="AH209" s="86">
        <f t="shared" si="14"/>
        <v>0</v>
      </c>
      <c r="AI209" s="86">
        <f t="shared" si="15"/>
        <v>0</v>
      </c>
      <c r="AJ209" s="86">
        <f t="shared" si="16"/>
        <v>0</v>
      </c>
      <c r="AL209" s="86">
        <f t="shared" si="17"/>
        <v>0</v>
      </c>
      <c r="AM209" s="86">
        <f t="shared" si="18"/>
        <v>0</v>
      </c>
      <c r="AN209" s="86">
        <f t="shared" si="19"/>
        <v>0</v>
      </c>
      <c r="AO209" s="86">
        <f t="shared" si="20"/>
        <v>0</v>
      </c>
      <c r="AQ209" s="86">
        <f t="shared" si="21"/>
        <v>0</v>
      </c>
      <c r="AR209" s="86">
        <f t="shared" si="22"/>
        <v>0</v>
      </c>
      <c r="AS209" s="86">
        <f t="shared" si="23"/>
        <v>0</v>
      </c>
      <c r="AT209" s="86">
        <f t="shared" si="24"/>
        <v>0</v>
      </c>
      <c r="AV209" s="86">
        <f t="shared" si="25"/>
        <v>18</v>
      </c>
      <c r="AW209" s="86">
        <f t="shared" si="26"/>
        <v>0</v>
      </c>
      <c r="AX209" s="86">
        <f t="shared" si="27"/>
        <v>0</v>
      </c>
      <c r="AY209" s="86">
        <f t="shared" si="28"/>
        <v>0</v>
      </c>
      <c r="BA209" s="126">
        <f t="shared" si="29"/>
        <v>0</v>
      </c>
      <c r="BB209" s="127">
        <f t="shared" si="30"/>
        <v>0</v>
      </c>
      <c r="BC209" s="128">
        <f t="shared" si="31"/>
        <v>0</v>
      </c>
      <c r="BD209" s="129">
        <f t="shared" si="32"/>
        <v>0</v>
      </c>
      <c r="BE209" s="126">
        <f t="shared" si="33"/>
        <v>0</v>
      </c>
      <c r="BF209" s="127">
        <f t="shared" si="34"/>
        <v>0</v>
      </c>
      <c r="BG209" s="128">
        <f t="shared" si="35"/>
        <v>0</v>
      </c>
      <c r="BH209" s="129">
        <f t="shared" si="36"/>
        <v>0</v>
      </c>
      <c r="BI209" s="126">
        <f t="shared" si="37"/>
        <v>0</v>
      </c>
      <c r="BJ209" s="127">
        <f t="shared" si="38"/>
        <v>0</v>
      </c>
      <c r="BK209" s="128">
        <f t="shared" si="39"/>
        <v>0</v>
      </c>
      <c r="BL209" s="129">
        <f t="shared" si="40"/>
        <v>0</v>
      </c>
      <c r="BM209" s="130">
        <f t="shared" si="41"/>
        <v>0</v>
      </c>
      <c r="BN209" s="127">
        <f t="shared" si="42"/>
        <v>0</v>
      </c>
      <c r="BO209" s="128">
        <f t="shared" si="43"/>
        <v>0</v>
      </c>
      <c r="BP209" s="129">
        <f t="shared" si="44"/>
        <v>0</v>
      </c>
      <c r="BQ209" s="126">
        <f t="shared" si="45"/>
        <v>0</v>
      </c>
      <c r="BR209" s="127">
        <f t="shared" si="46"/>
        <v>0</v>
      </c>
      <c r="BS209" s="128">
        <f t="shared" si="47"/>
        <v>0</v>
      </c>
      <c r="BT209" s="129">
        <f t="shared" si="48"/>
        <v>0</v>
      </c>
      <c r="BU209" s="126">
        <f t="shared" si="49"/>
        <v>0</v>
      </c>
      <c r="BV209" s="127">
        <f t="shared" si="50"/>
        <v>0</v>
      </c>
      <c r="BW209" s="128">
        <f t="shared" si="51"/>
        <v>0</v>
      </c>
      <c r="BX209" s="129">
        <f t="shared" si="52"/>
        <v>0</v>
      </c>
      <c r="BY209" s="130">
        <f t="shared" si="53"/>
        <v>0</v>
      </c>
      <c r="BZ209" s="127">
        <f t="shared" si="54"/>
        <v>0</v>
      </c>
      <c r="CA209" s="128">
        <f t="shared" si="55"/>
        <v>0</v>
      </c>
      <c r="CB209" s="129">
        <f t="shared" si="56"/>
        <v>0</v>
      </c>
      <c r="CC209" s="126">
        <f t="shared" si="57"/>
        <v>0</v>
      </c>
      <c r="CD209" s="127">
        <f t="shared" si="58"/>
        <v>0</v>
      </c>
      <c r="CE209" s="128">
        <f t="shared" si="59"/>
        <v>0</v>
      </c>
      <c r="CF209" s="129">
        <f t="shared" si="60"/>
        <v>0</v>
      </c>
      <c r="CG209" s="126">
        <f t="shared" si="61"/>
        <v>0</v>
      </c>
      <c r="CH209" s="127">
        <f t="shared" si="62"/>
        <v>0</v>
      </c>
      <c r="CI209" s="128">
        <f t="shared" si="63"/>
        <v>0</v>
      </c>
      <c r="CJ209" s="129">
        <f t="shared" si="64"/>
        <v>0</v>
      </c>
    </row>
    <row r="210" spans="1:88" ht="15" customHeight="1">
      <c r="A210" s="107"/>
      <c r="B210" s="93"/>
      <c r="C210" s="110" t="s">
        <v>169</v>
      </c>
      <c r="D210" s="329" t="str">
        <f t="shared" si="12"/>
        <v/>
      </c>
      <c r="E210" s="330"/>
      <c r="F210" s="330"/>
      <c r="G210" s="330"/>
      <c r="H210" s="330"/>
      <c r="I210" s="330"/>
      <c r="J210" s="330"/>
      <c r="K210" s="330"/>
      <c r="L210" s="331"/>
      <c r="M210" s="332"/>
      <c r="N210" s="334"/>
      <c r="O210" s="332"/>
      <c r="P210" s="334"/>
      <c r="Q210" s="332"/>
      <c r="R210" s="334"/>
      <c r="S210" s="332"/>
      <c r="T210" s="334"/>
      <c r="U210" s="332"/>
      <c r="V210" s="334"/>
      <c r="W210" s="332"/>
      <c r="X210" s="334"/>
      <c r="Y210" s="332"/>
      <c r="Z210" s="334"/>
      <c r="AA210" s="332"/>
      <c r="AB210" s="334"/>
      <c r="AC210" s="332"/>
      <c r="AD210" s="334"/>
      <c r="AG210" s="86">
        <f t="shared" si="13"/>
        <v>0</v>
      </c>
      <c r="AH210" s="86">
        <f t="shared" si="14"/>
        <v>0</v>
      </c>
      <c r="AI210" s="86">
        <f t="shared" si="15"/>
        <v>0</v>
      </c>
      <c r="AJ210" s="86">
        <f t="shared" si="16"/>
        <v>0</v>
      </c>
      <c r="AL210" s="86">
        <f t="shared" si="17"/>
        <v>0</v>
      </c>
      <c r="AM210" s="86">
        <f t="shared" si="18"/>
        <v>0</v>
      </c>
      <c r="AN210" s="86">
        <f t="shared" si="19"/>
        <v>0</v>
      </c>
      <c r="AO210" s="86">
        <f t="shared" si="20"/>
        <v>0</v>
      </c>
      <c r="AQ210" s="86">
        <f t="shared" si="21"/>
        <v>0</v>
      </c>
      <c r="AR210" s="86">
        <f t="shared" si="22"/>
        <v>0</v>
      </c>
      <c r="AS210" s="86">
        <f t="shared" si="23"/>
        <v>0</v>
      </c>
      <c r="AT210" s="86">
        <f t="shared" si="24"/>
        <v>0</v>
      </c>
      <c r="AV210" s="86">
        <f t="shared" si="25"/>
        <v>18</v>
      </c>
      <c r="AW210" s="86">
        <f t="shared" si="26"/>
        <v>0</v>
      </c>
      <c r="AX210" s="86">
        <f t="shared" si="27"/>
        <v>0</v>
      </c>
      <c r="AY210" s="86">
        <f t="shared" si="28"/>
        <v>0</v>
      </c>
      <c r="BA210" s="126">
        <f t="shared" si="29"/>
        <v>0</v>
      </c>
      <c r="BB210" s="127">
        <f t="shared" si="30"/>
        <v>0</v>
      </c>
      <c r="BC210" s="128">
        <f t="shared" si="31"/>
        <v>0</v>
      </c>
      <c r="BD210" s="129">
        <f t="shared" si="32"/>
        <v>0</v>
      </c>
      <c r="BE210" s="126">
        <f t="shared" si="33"/>
        <v>0</v>
      </c>
      <c r="BF210" s="127">
        <f t="shared" si="34"/>
        <v>0</v>
      </c>
      <c r="BG210" s="128">
        <f t="shared" si="35"/>
        <v>0</v>
      </c>
      <c r="BH210" s="129">
        <f t="shared" si="36"/>
        <v>0</v>
      </c>
      <c r="BI210" s="126">
        <f t="shared" si="37"/>
        <v>0</v>
      </c>
      <c r="BJ210" s="127">
        <f t="shared" si="38"/>
        <v>0</v>
      </c>
      <c r="BK210" s="128">
        <f t="shared" si="39"/>
        <v>0</v>
      </c>
      <c r="BL210" s="129">
        <f t="shared" si="40"/>
        <v>0</v>
      </c>
      <c r="BM210" s="130">
        <f t="shared" si="41"/>
        <v>0</v>
      </c>
      <c r="BN210" s="127">
        <f t="shared" si="42"/>
        <v>0</v>
      </c>
      <c r="BO210" s="128">
        <f t="shared" si="43"/>
        <v>0</v>
      </c>
      <c r="BP210" s="129">
        <f t="shared" si="44"/>
        <v>0</v>
      </c>
      <c r="BQ210" s="126">
        <f t="shared" si="45"/>
        <v>0</v>
      </c>
      <c r="BR210" s="127">
        <f t="shared" si="46"/>
        <v>0</v>
      </c>
      <c r="BS210" s="128">
        <f t="shared" si="47"/>
        <v>0</v>
      </c>
      <c r="BT210" s="129">
        <f t="shared" si="48"/>
        <v>0</v>
      </c>
      <c r="BU210" s="126">
        <f t="shared" si="49"/>
        <v>0</v>
      </c>
      <c r="BV210" s="127">
        <f t="shared" si="50"/>
        <v>0</v>
      </c>
      <c r="BW210" s="128">
        <f t="shared" si="51"/>
        <v>0</v>
      </c>
      <c r="BX210" s="129">
        <f t="shared" si="52"/>
        <v>0</v>
      </c>
      <c r="BY210" s="130">
        <f t="shared" si="53"/>
        <v>0</v>
      </c>
      <c r="BZ210" s="127">
        <f t="shared" si="54"/>
        <v>0</v>
      </c>
      <c r="CA210" s="128">
        <f t="shared" si="55"/>
        <v>0</v>
      </c>
      <c r="CB210" s="129">
        <f t="shared" si="56"/>
        <v>0</v>
      </c>
      <c r="CC210" s="126">
        <f t="shared" si="57"/>
        <v>0</v>
      </c>
      <c r="CD210" s="127">
        <f t="shared" si="58"/>
        <v>0</v>
      </c>
      <c r="CE210" s="128">
        <f t="shared" si="59"/>
        <v>0</v>
      </c>
      <c r="CF210" s="129">
        <f t="shared" si="60"/>
        <v>0</v>
      </c>
      <c r="CG210" s="126">
        <f t="shared" si="61"/>
        <v>0</v>
      </c>
      <c r="CH210" s="127">
        <f t="shared" si="62"/>
        <v>0</v>
      </c>
      <c r="CI210" s="128">
        <f t="shared" si="63"/>
        <v>0</v>
      </c>
      <c r="CJ210" s="129">
        <f t="shared" si="64"/>
        <v>0</v>
      </c>
    </row>
    <row r="211" spans="1:88" ht="15" customHeight="1">
      <c r="A211" s="107"/>
      <c r="B211" s="93"/>
      <c r="C211" s="110" t="s">
        <v>170</v>
      </c>
      <c r="D211" s="329" t="str">
        <f t="shared" si="12"/>
        <v/>
      </c>
      <c r="E211" s="330"/>
      <c r="F211" s="330"/>
      <c r="G211" s="330"/>
      <c r="H211" s="330"/>
      <c r="I211" s="330"/>
      <c r="J211" s="330"/>
      <c r="K211" s="330"/>
      <c r="L211" s="331"/>
      <c r="M211" s="332"/>
      <c r="N211" s="334"/>
      <c r="O211" s="332"/>
      <c r="P211" s="334"/>
      <c r="Q211" s="332"/>
      <c r="R211" s="334"/>
      <c r="S211" s="332"/>
      <c r="T211" s="334"/>
      <c r="U211" s="332"/>
      <c r="V211" s="334"/>
      <c r="W211" s="332"/>
      <c r="X211" s="334"/>
      <c r="Y211" s="332"/>
      <c r="Z211" s="334"/>
      <c r="AA211" s="332"/>
      <c r="AB211" s="334"/>
      <c r="AC211" s="332"/>
      <c r="AD211" s="334"/>
      <c r="AG211" s="86">
        <f t="shared" si="13"/>
        <v>0</v>
      </c>
      <c r="AH211" s="86">
        <f t="shared" si="14"/>
        <v>0</v>
      </c>
      <c r="AI211" s="86">
        <f t="shared" si="15"/>
        <v>0</v>
      </c>
      <c r="AJ211" s="86">
        <f t="shared" si="16"/>
        <v>0</v>
      </c>
      <c r="AL211" s="86">
        <f t="shared" si="17"/>
        <v>0</v>
      </c>
      <c r="AM211" s="86">
        <f t="shared" si="18"/>
        <v>0</v>
      </c>
      <c r="AN211" s="86">
        <f t="shared" si="19"/>
        <v>0</v>
      </c>
      <c r="AO211" s="86">
        <f t="shared" si="20"/>
        <v>0</v>
      </c>
      <c r="AQ211" s="86">
        <f t="shared" si="21"/>
        <v>0</v>
      </c>
      <c r="AR211" s="86">
        <f t="shared" si="22"/>
        <v>0</v>
      </c>
      <c r="AS211" s="86">
        <f t="shared" si="23"/>
        <v>0</v>
      </c>
      <c r="AT211" s="86">
        <f t="shared" si="24"/>
        <v>0</v>
      </c>
      <c r="AV211" s="86">
        <f t="shared" si="25"/>
        <v>18</v>
      </c>
      <c r="AW211" s="86">
        <f t="shared" si="26"/>
        <v>0</v>
      </c>
      <c r="AX211" s="86">
        <f t="shared" si="27"/>
        <v>0</v>
      </c>
      <c r="AY211" s="86">
        <f t="shared" si="28"/>
        <v>0</v>
      </c>
      <c r="BA211" s="126">
        <f t="shared" si="29"/>
        <v>0</v>
      </c>
      <c r="BB211" s="127">
        <f t="shared" si="30"/>
        <v>0</v>
      </c>
      <c r="BC211" s="128">
        <f t="shared" si="31"/>
        <v>0</v>
      </c>
      <c r="BD211" s="129">
        <f t="shared" si="32"/>
        <v>0</v>
      </c>
      <c r="BE211" s="126">
        <f t="shared" si="33"/>
        <v>0</v>
      </c>
      <c r="BF211" s="127">
        <f t="shared" si="34"/>
        <v>0</v>
      </c>
      <c r="BG211" s="128">
        <f t="shared" si="35"/>
        <v>0</v>
      </c>
      <c r="BH211" s="129">
        <f t="shared" si="36"/>
        <v>0</v>
      </c>
      <c r="BI211" s="126">
        <f t="shared" si="37"/>
        <v>0</v>
      </c>
      <c r="BJ211" s="127">
        <f t="shared" si="38"/>
        <v>0</v>
      </c>
      <c r="BK211" s="128">
        <f t="shared" si="39"/>
        <v>0</v>
      </c>
      <c r="BL211" s="129">
        <f t="shared" si="40"/>
        <v>0</v>
      </c>
      <c r="BM211" s="130">
        <f t="shared" si="41"/>
        <v>0</v>
      </c>
      <c r="BN211" s="127">
        <f t="shared" si="42"/>
        <v>0</v>
      </c>
      <c r="BO211" s="128">
        <f t="shared" si="43"/>
        <v>0</v>
      </c>
      <c r="BP211" s="129">
        <f t="shared" si="44"/>
        <v>0</v>
      </c>
      <c r="BQ211" s="126">
        <f t="shared" si="45"/>
        <v>0</v>
      </c>
      <c r="BR211" s="127">
        <f t="shared" si="46"/>
        <v>0</v>
      </c>
      <c r="BS211" s="128">
        <f t="shared" si="47"/>
        <v>0</v>
      </c>
      <c r="BT211" s="129">
        <f t="shared" si="48"/>
        <v>0</v>
      </c>
      <c r="BU211" s="126">
        <f t="shared" si="49"/>
        <v>0</v>
      </c>
      <c r="BV211" s="127">
        <f t="shared" si="50"/>
        <v>0</v>
      </c>
      <c r="BW211" s="128">
        <f t="shared" si="51"/>
        <v>0</v>
      </c>
      <c r="BX211" s="129">
        <f t="shared" si="52"/>
        <v>0</v>
      </c>
      <c r="BY211" s="130">
        <f t="shared" si="53"/>
        <v>0</v>
      </c>
      <c r="BZ211" s="127">
        <f t="shared" si="54"/>
        <v>0</v>
      </c>
      <c r="CA211" s="128">
        <f t="shared" si="55"/>
        <v>0</v>
      </c>
      <c r="CB211" s="129">
        <f t="shared" si="56"/>
        <v>0</v>
      </c>
      <c r="CC211" s="126">
        <f t="shared" si="57"/>
        <v>0</v>
      </c>
      <c r="CD211" s="127">
        <f t="shared" si="58"/>
        <v>0</v>
      </c>
      <c r="CE211" s="128">
        <f t="shared" si="59"/>
        <v>0</v>
      </c>
      <c r="CF211" s="129">
        <f t="shared" si="60"/>
        <v>0</v>
      </c>
      <c r="CG211" s="126">
        <f t="shared" si="61"/>
        <v>0</v>
      </c>
      <c r="CH211" s="127">
        <f t="shared" si="62"/>
        <v>0</v>
      </c>
      <c r="CI211" s="128">
        <f t="shared" si="63"/>
        <v>0</v>
      </c>
      <c r="CJ211" s="129">
        <f t="shared" si="64"/>
        <v>0</v>
      </c>
    </row>
    <row r="212" spans="1:88" ht="15" customHeight="1">
      <c r="A212" s="107"/>
      <c r="B212" s="93"/>
      <c r="C212" s="110" t="s">
        <v>171</v>
      </c>
      <c r="D212" s="329" t="str">
        <f t="shared" si="12"/>
        <v/>
      </c>
      <c r="E212" s="330"/>
      <c r="F212" s="330"/>
      <c r="G212" s="330"/>
      <c r="H212" s="330"/>
      <c r="I212" s="330"/>
      <c r="J212" s="330"/>
      <c r="K212" s="330"/>
      <c r="L212" s="331"/>
      <c r="M212" s="332"/>
      <c r="N212" s="334"/>
      <c r="O212" s="332"/>
      <c r="P212" s="334"/>
      <c r="Q212" s="332"/>
      <c r="R212" s="334"/>
      <c r="S212" s="332"/>
      <c r="T212" s="334"/>
      <c r="U212" s="332"/>
      <c r="V212" s="334"/>
      <c r="W212" s="332"/>
      <c r="X212" s="334"/>
      <c r="Y212" s="332"/>
      <c r="Z212" s="334"/>
      <c r="AA212" s="332"/>
      <c r="AB212" s="334"/>
      <c r="AC212" s="332"/>
      <c r="AD212" s="334"/>
      <c r="AG212" s="86">
        <f t="shared" si="13"/>
        <v>0</v>
      </c>
      <c r="AH212" s="86">
        <f t="shared" si="14"/>
        <v>0</v>
      </c>
      <c r="AI212" s="86">
        <f t="shared" si="15"/>
        <v>0</v>
      </c>
      <c r="AJ212" s="86">
        <f t="shared" si="16"/>
        <v>0</v>
      </c>
      <c r="AL212" s="86">
        <f t="shared" si="17"/>
        <v>0</v>
      </c>
      <c r="AM212" s="86">
        <f t="shared" si="18"/>
        <v>0</v>
      </c>
      <c r="AN212" s="86">
        <f t="shared" si="19"/>
        <v>0</v>
      </c>
      <c r="AO212" s="86">
        <f t="shared" si="20"/>
        <v>0</v>
      </c>
      <c r="AQ212" s="86">
        <f t="shared" si="21"/>
        <v>0</v>
      </c>
      <c r="AR212" s="86">
        <f t="shared" si="22"/>
        <v>0</v>
      </c>
      <c r="AS212" s="86">
        <f t="shared" si="23"/>
        <v>0</v>
      </c>
      <c r="AT212" s="86">
        <f t="shared" si="24"/>
        <v>0</v>
      </c>
      <c r="AV212" s="86">
        <f t="shared" si="25"/>
        <v>18</v>
      </c>
      <c r="AW212" s="86">
        <f t="shared" si="26"/>
        <v>0</v>
      </c>
      <c r="AX212" s="86">
        <f t="shared" si="27"/>
        <v>0</v>
      </c>
      <c r="AY212" s="86">
        <f t="shared" si="28"/>
        <v>0</v>
      </c>
      <c r="BA212" s="126">
        <f t="shared" si="29"/>
        <v>0</v>
      </c>
      <c r="BB212" s="127">
        <f t="shared" si="30"/>
        <v>0</v>
      </c>
      <c r="BC212" s="128">
        <f t="shared" si="31"/>
        <v>0</v>
      </c>
      <c r="BD212" s="129">
        <f t="shared" si="32"/>
        <v>0</v>
      </c>
      <c r="BE212" s="126">
        <f t="shared" si="33"/>
        <v>0</v>
      </c>
      <c r="BF212" s="127">
        <f t="shared" si="34"/>
        <v>0</v>
      </c>
      <c r="BG212" s="128">
        <f t="shared" si="35"/>
        <v>0</v>
      </c>
      <c r="BH212" s="129">
        <f t="shared" si="36"/>
        <v>0</v>
      </c>
      <c r="BI212" s="126">
        <f t="shared" si="37"/>
        <v>0</v>
      </c>
      <c r="BJ212" s="127">
        <f t="shared" si="38"/>
        <v>0</v>
      </c>
      <c r="BK212" s="128">
        <f t="shared" si="39"/>
        <v>0</v>
      </c>
      <c r="BL212" s="129">
        <f t="shared" si="40"/>
        <v>0</v>
      </c>
      <c r="BM212" s="130">
        <f t="shared" si="41"/>
        <v>0</v>
      </c>
      <c r="BN212" s="127">
        <f t="shared" si="42"/>
        <v>0</v>
      </c>
      <c r="BO212" s="128">
        <f t="shared" si="43"/>
        <v>0</v>
      </c>
      <c r="BP212" s="129">
        <f t="shared" si="44"/>
        <v>0</v>
      </c>
      <c r="BQ212" s="126">
        <f t="shared" si="45"/>
        <v>0</v>
      </c>
      <c r="BR212" s="127">
        <f t="shared" si="46"/>
        <v>0</v>
      </c>
      <c r="BS212" s="128">
        <f t="shared" si="47"/>
        <v>0</v>
      </c>
      <c r="BT212" s="129">
        <f t="shared" si="48"/>
        <v>0</v>
      </c>
      <c r="BU212" s="126">
        <f t="shared" si="49"/>
        <v>0</v>
      </c>
      <c r="BV212" s="127">
        <f t="shared" si="50"/>
        <v>0</v>
      </c>
      <c r="BW212" s="128">
        <f t="shared" si="51"/>
        <v>0</v>
      </c>
      <c r="BX212" s="129">
        <f t="shared" si="52"/>
        <v>0</v>
      </c>
      <c r="BY212" s="130">
        <f t="shared" si="53"/>
        <v>0</v>
      </c>
      <c r="BZ212" s="127">
        <f t="shared" si="54"/>
        <v>0</v>
      </c>
      <c r="CA212" s="128">
        <f t="shared" si="55"/>
        <v>0</v>
      </c>
      <c r="CB212" s="129">
        <f t="shared" si="56"/>
        <v>0</v>
      </c>
      <c r="CC212" s="126">
        <f t="shared" si="57"/>
        <v>0</v>
      </c>
      <c r="CD212" s="127">
        <f t="shared" si="58"/>
        <v>0</v>
      </c>
      <c r="CE212" s="128">
        <f t="shared" si="59"/>
        <v>0</v>
      </c>
      <c r="CF212" s="129">
        <f t="shared" si="60"/>
        <v>0</v>
      </c>
      <c r="CG212" s="126">
        <f t="shared" si="61"/>
        <v>0</v>
      </c>
      <c r="CH212" s="127">
        <f t="shared" si="62"/>
        <v>0</v>
      </c>
      <c r="CI212" s="128">
        <f t="shared" si="63"/>
        <v>0</v>
      </c>
      <c r="CJ212" s="129">
        <f t="shared" si="64"/>
        <v>0</v>
      </c>
    </row>
    <row r="213" spans="1:88" ht="15" customHeight="1">
      <c r="A213" s="107"/>
      <c r="B213" s="93"/>
      <c r="C213" s="110" t="s">
        <v>172</v>
      </c>
      <c r="D213" s="329" t="str">
        <f t="shared" si="12"/>
        <v/>
      </c>
      <c r="E213" s="330"/>
      <c r="F213" s="330"/>
      <c r="G213" s="330"/>
      <c r="H213" s="330"/>
      <c r="I213" s="330"/>
      <c r="J213" s="330"/>
      <c r="K213" s="330"/>
      <c r="L213" s="331"/>
      <c r="M213" s="332"/>
      <c r="N213" s="334"/>
      <c r="O213" s="332"/>
      <c r="P213" s="334"/>
      <c r="Q213" s="332"/>
      <c r="R213" s="334"/>
      <c r="S213" s="332"/>
      <c r="T213" s="334"/>
      <c r="U213" s="332"/>
      <c r="V213" s="334"/>
      <c r="W213" s="332"/>
      <c r="X213" s="334"/>
      <c r="Y213" s="332"/>
      <c r="Z213" s="334"/>
      <c r="AA213" s="332"/>
      <c r="AB213" s="334"/>
      <c r="AC213" s="332"/>
      <c r="AD213" s="334"/>
      <c r="AG213" s="86">
        <f t="shared" si="13"/>
        <v>0</v>
      </c>
      <c r="AH213" s="86">
        <f t="shared" si="14"/>
        <v>0</v>
      </c>
      <c r="AI213" s="86">
        <f t="shared" si="15"/>
        <v>0</v>
      </c>
      <c r="AJ213" s="86">
        <f t="shared" si="16"/>
        <v>0</v>
      </c>
      <c r="AL213" s="86">
        <f t="shared" si="17"/>
        <v>0</v>
      </c>
      <c r="AM213" s="86">
        <f t="shared" si="18"/>
        <v>0</v>
      </c>
      <c r="AN213" s="86">
        <f t="shared" si="19"/>
        <v>0</v>
      </c>
      <c r="AO213" s="86">
        <f t="shared" si="20"/>
        <v>0</v>
      </c>
      <c r="AQ213" s="86">
        <f t="shared" si="21"/>
        <v>0</v>
      </c>
      <c r="AR213" s="86">
        <f t="shared" si="22"/>
        <v>0</v>
      </c>
      <c r="AS213" s="86">
        <f t="shared" si="23"/>
        <v>0</v>
      </c>
      <c r="AT213" s="86">
        <f t="shared" si="24"/>
        <v>0</v>
      </c>
      <c r="AV213" s="86">
        <f t="shared" si="25"/>
        <v>18</v>
      </c>
      <c r="AW213" s="86">
        <f t="shared" si="26"/>
        <v>0</v>
      </c>
      <c r="AX213" s="86">
        <f t="shared" si="27"/>
        <v>0</v>
      </c>
      <c r="AY213" s="86">
        <f t="shared" si="28"/>
        <v>0</v>
      </c>
      <c r="BA213" s="126">
        <f t="shared" si="29"/>
        <v>0</v>
      </c>
      <c r="BB213" s="127">
        <f t="shared" si="30"/>
        <v>0</v>
      </c>
      <c r="BC213" s="128">
        <f t="shared" si="31"/>
        <v>0</v>
      </c>
      <c r="BD213" s="129">
        <f t="shared" si="32"/>
        <v>0</v>
      </c>
      <c r="BE213" s="126">
        <f t="shared" si="33"/>
        <v>0</v>
      </c>
      <c r="BF213" s="127">
        <f t="shared" si="34"/>
        <v>0</v>
      </c>
      <c r="BG213" s="128">
        <f t="shared" si="35"/>
        <v>0</v>
      </c>
      <c r="BH213" s="129">
        <f t="shared" si="36"/>
        <v>0</v>
      </c>
      <c r="BI213" s="126">
        <f t="shared" si="37"/>
        <v>0</v>
      </c>
      <c r="BJ213" s="127">
        <f t="shared" si="38"/>
        <v>0</v>
      </c>
      <c r="BK213" s="128">
        <f t="shared" si="39"/>
        <v>0</v>
      </c>
      <c r="BL213" s="129">
        <f t="shared" si="40"/>
        <v>0</v>
      </c>
      <c r="BM213" s="130">
        <f t="shared" si="41"/>
        <v>0</v>
      </c>
      <c r="BN213" s="127">
        <f t="shared" si="42"/>
        <v>0</v>
      </c>
      <c r="BO213" s="128">
        <f t="shared" si="43"/>
        <v>0</v>
      </c>
      <c r="BP213" s="129">
        <f t="shared" si="44"/>
        <v>0</v>
      </c>
      <c r="BQ213" s="126">
        <f t="shared" si="45"/>
        <v>0</v>
      </c>
      <c r="BR213" s="127">
        <f t="shared" si="46"/>
        <v>0</v>
      </c>
      <c r="BS213" s="128">
        <f t="shared" si="47"/>
        <v>0</v>
      </c>
      <c r="BT213" s="129">
        <f t="shared" si="48"/>
        <v>0</v>
      </c>
      <c r="BU213" s="126">
        <f t="shared" si="49"/>
        <v>0</v>
      </c>
      <c r="BV213" s="127">
        <f t="shared" si="50"/>
        <v>0</v>
      </c>
      <c r="BW213" s="128">
        <f t="shared" si="51"/>
        <v>0</v>
      </c>
      <c r="BX213" s="129">
        <f t="shared" si="52"/>
        <v>0</v>
      </c>
      <c r="BY213" s="130">
        <f t="shared" si="53"/>
        <v>0</v>
      </c>
      <c r="BZ213" s="127">
        <f t="shared" si="54"/>
        <v>0</v>
      </c>
      <c r="CA213" s="128">
        <f t="shared" si="55"/>
        <v>0</v>
      </c>
      <c r="CB213" s="129">
        <f t="shared" si="56"/>
        <v>0</v>
      </c>
      <c r="CC213" s="126">
        <f t="shared" si="57"/>
        <v>0</v>
      </c>
      <c r="CD213" s="127">
        <f t="shared" si="58"/>
        <v>0</v>
      </c>
      <c r="CE213" s="128">
        <f t="shared" si="59"/>
        <v>0</v>
      </c>
      <c r="CF213" s="129">
        <f t="shared" si="60"/>
        <v>0</v>
      </c>
      <c r="CG213" s="126">
        <f t="shared" si="61"/>
        <v>0</v>
      </c>
      <c r="CH213" s="127">
        <f t="shared" si="62"/>
        <v>0</v>
      </c>
      <c r="CI213" s="128">
        <f t="shared" si="63"/>
        <v>0</v>
      </c>
      <c r="CJ213" s="129">
        <f t="shared" si="64"/>
        <v>0</v>
      </c>
    </row>
    <row r="214" spans="1:88" ht="15" customHeight="1">
      <c r="A214" s="107"/>
      <c r="B214" s="93"/>
      <c r="C214" s="110" t="s">
        <v>173</v>
      </c>
      <c r="D214" s="329" t="str">
        <f t="shared" si="12"/>
        <v/>
      </c>
      <c r="E214" s="330"/>
      <c r="F214" s="330"/>
      <c r="G214" s="330"/>
      <c r="H214" s="330"/>
      <c r="I214" s="330"/>
      <c r="J214" s="330"/>
      <c r="K214" s="330"/>
      <c r="L214" s="331"/>
      <c r="M214" s="332"/>
      <c r="N214" s="334"/>
      <c r="O214" s="332"/>
      <c r="P214" s="334"/>
      <c r="Q214" s="332"/>
      <c r="R214" s="334"/>
      <c r="S214" s="332"/>
      <c r="T214" s="334"/>
      <c r="U214" s="332"/>
      <c r="V214" s="334"/>
      <c r="W214" s="332"/>
      <c r="X214" s="334"/>
      <c r="Y214" s="332"/>
      <c r="Z214" s="334"/>
      <c r="AA214" s="332"/>
      <c r="AB214" s="334"/>
      <c r="AC214" s="332"/>
      <c r="AD214" s="334"/>
      <c r="AG214" s="86">
        <f t="shared" si="13"/>
        <v>0</v>
      </c>
      <c r="AH214" s="86">
        <f t="shared" si="14"/>
        <v>0</v>
      </c>
      <c r="AI214" s="86">
        <f t="shared" si="15"/>
        <v>0</v>
      </c>
      <c r="AJ214" s="86">
        <f t="shared" si="16"/>
        <v>0</v>
      </c>
      <c r="AL214" s="86">
        <f t="shared" si="17"/>
        <v>0</v>
      </c>
      <c r="AM214" s="86">
        <f t="shared" si="18"/>
        <v>0</v>
      </c>
      <c r="AN214" s="86">
        <f t="shared" si="19"/>
        <v>0</v>
      </c>
      <c r="AO214" s="86">
        <f t="shared" si="20"/>
        <v>0</v>
      </c>
      <c r="AQ214" s="86">
        <f t="shared" si="21"/>
        <v>0</v>
      </c>
      <c r="AR214" s="86">
        <f t="shared" si="22"/>
        <v>0</v>
      </c>
      <c r="AS214" s="86">
        <f t="shared" si="23"/>
        <v>0</v>
      </c>
      <c r="AT214" s="86">
        <f t="shared" si="24"/>
        <v>0</v>
      </c>
      <c r="AV214" s="86">
        <f t="shared" si="25"/>
        <v>18</v>
      </c>
      <c r="AW214" s="86">
        <f t="shared" si="26"/>
        <v>0</v>
      </c>
      <c r="AX214" s="86">
        <f t="shared" si="27"/>
        <v>0</v>
      </c>
      <c r="AY214" s="86">
        <f t="shared" si="28"/>
        <v>0</v>
      </c>
      <c r="BA214" s="126">
        <f t="shared" si="29"/>
        <v>0</v>
      </c>
      <c r="BB214" s="127">
        <f t="shared" si="30"/>
        <v>0</v>
      </c>
      <c r="BC214" s="128">
        <f t="shared" si="31"/>
        <v>0</v>
      </c>
      <c r="BD214" s="129">
        <f t="shared" si="32"/>
        <v>0</v>
      </c>
      <c r="BE214" s="126">
        <f t="shared" si="33"/>
        <v>0</v>
      </c>
      <c r="BF214" s="127">
        <f t="shared" si="34"/>
        <v>0</v>
      </c>
      <c r="BG214" s="128">
        <f t="shared" si="35"/>
        <v>0</v>
      </c>
      <c r="BH214" s="129">
        <f t="shared" si="36"/>
        <v>0</v>
      </c>
      <c r="BI214" s="126">
        <f t="shared" si="37"/>
        <v>0</v>
      </c>
      <c r="BJ214" s="127">
        <f t="shared" si="38"/>
        <v>0</v>
      </c>
      <c r="BK214" s="128">
        <f t="shared" si="39"/>
        <v>0</v>
      </c>
      <c r="BL214" s="129">
        <f t="shared" si="40"/>
        <v>0</v>
      </c>
      <c r="BM214" s="130">
        <f t="shared" si="41"/>
        <v>0</v>
      </c>
      <c r="BN214" s="127">
        <f t="shared" si="42"/>
        <v>0</v>
      </c>
      <c r="BO214" s="128">
        <f t="shared" si="43"/>
        <v>0</v>
      </c>
      <c r="BP214" s="129">
        <f t="shared" si="44"/>
        <v>0</v>
      </c>
      <c r="BQ214" s="126">
        <f t="shared" si="45"/>
        <v>0</v>
      </c>
      <c r="BR214" s="127">
        <f t="shared" si="46"/>
        <v>0</v>
      </c>
      <c r="BS214" s="128">
        <f t="shared" si="47"/>
        <v>0</v>
      </c>
      <c r="BT214" s="129">
        <f t="shared" si="48"/>
        <v>0</v>
      </c>
      <c r="BU214" s="126">
        <f t="shared" si="49"/>
        <v>0</v>
      </c>
      <c r="BV214" s="127">
        <f t="shared" si="50"/>
        <v>0</v>
      </c>
      <c r="BW214" s="128">
        <f t="shared" si="51"/>
        <v>0</v>
      </c>
      <c r="BX214" s="129">
        <f t="shared" si="52"/>
        <v>0</v>
      </c>
      <c r="BY214" s="130">
        <f t="shared" si="53"/>
        <v>0</v>
      </c>
      <c r="BZ214" s="127">
        <f t="shared" si="54"/>
        <v>0</v>
      </c>
      <c r="CA214" s="128">
        <f t="shared" si="55"/>
        <v>0</v>
      </c>
      <c r="CB214" s="129">
        <f t="shared" si="56"/>
        <v>0</v>
      </c>
      <c r="CC214" s="126">
        <f t="shared" si="57"/>
        <v>0</v>
      </c>
      <c r="CD214" s="127">
        <f t="shared" si="58"/>
        <v>0</v>
      </c>
      <c r="CE214" s="128">
        <f t="shared" si="59"/>
        <v>0</v>
      </c>
      <c r="CF214" s="129">
        <f t="shared" si="60"/>
        <v>0</v>
      </c>
      <c r="CG214" s="126">
        <f t="shared" si="61"/>
        <v>0</v>
      </c>
      <c r="CH214" s="127">
        <f t="shared" si="62"/>
        <v>0</v>
      </c>
      <c r="CI214" s="128">
        <f t="shared" si="63"/>
        <v>0</v>
      </c>
      <c r="CJ214" s="129">
        <f t="shared" si="64"/>
        <v>0</v>
      </c>
    </row>
    <row r="215" spans="1:88" ht="15" customHeight="1">
      <c r="A215" s="107"/>
      <c r="B215" s="93"/>
      <c r="C215" s="110" t="s">
        <v>174</v>
      </c>
      <c r="D215" s="329" t="str">
        <f t="shared" si="12"/>
        <v/>
      </c>
      <c r="E215" s="330"/>
      <c r="F215" s="330"/>
      <c r="G215" s="330"/>
      <c r="H215" s="330"/>
      <c r="I215" s="330"/>
      <c r="J215" s="330"/>
      <c r="K215" s="330"/>
      <c r="L215" s="331"/>
      <c r="M215" s="332"/>
      <c r="N215" s="334"/>
      <c r="O215" s="332"/>
      <c r="P215" s="334"/>
      <c r="Q215" s="332"/>
      <c r="R215" s="334"/>
      <c r="S215" s="332"/>
      <c r="T215" s="334"/>
      <c r="U215" s="332"/>
      <c r="V215" s="334"/>
      <c r="W215" s="332"/>
      <c r="X215" s="334"/>
      <c r="Y215" s="332"/>
      <c r="Z215" s="334"/>
      <c r="AA215" s="332"/>
      <c r="AB215" s="334"/>
      <c r="AC215" s="332"/>
      <c r="AD215" s="334"/>
      <c r="AG215" s="86">
        <f t="shared" si="13"/>
        <v>0</v>
      </c>
      <c r="AH215" s="86">
        <f t="shared" si="14"/>
        <v>0</v>
      </c>
      <c r="AI215" s="86">
        <f t="shared" si="15"/>
        <v>0</v>
      </c>
      <c r="AJ215" s="86">
        <f t="shared" si="16"/>
        <v>0</v>
      </c>
      <c r="AL215" s="86">
        <f t="shared" si="17"/>
        <v>0</v>
      </c>
      <c r="AM215" s="86">
        <f t="shared" si="18"/>
        <v>0</v>
      </c>
      <c r="AN215" s="86">
        <f t="shared" si="19"/>
        <v>0</v>
      </c>
      <c r="AO215" s="86">
        <f t="shared" si="20"/>
        <v>0</v>
      </c>
      <c r="AQ215" s="86">
        <f t="shared" si="21"/>
        <v>0</v>
      </c>
      <c r="AR215" s="86">
        <f t="shared" si="22"/>
        <v>0</v>
      </c>
      <c r="AS215" s="86">
        <f t="shared" si="23"/>
        <v>0</v>
      </c>
      <c r="AT215" s="86">
        <f t="shared" si="24"/>
        <v>0</v>
      </c>
      <c r="AV215" s="86">
        <f t="shared" si="25"/>
        <v>18</v>
      </c>
      <c r="AW215" s="86">
        <f t="shared" si="26"/>
        <v>0</v>
      </c>
      <c r="AX215" s="86">
        <f t="shared" si="27"/>
        <v>0</v>
      </c>
      <c r="AY215" s="86">
        <f t="shared" si="28"/>
        <v>0</v>
      </c>
      <c r="BA215" s="126">
        <f t="shared" si="29"/>
        <v>0</v>
      </c>
      <c r="BB215" s="127">
        <f t="shared" si="30"/>
        <v>0</v>
      </c>
      <c r="BC215" s="128">
        <f t="shared" si="31"/>
        <v>0</v>
      </c>
      <c r="BD215" s="129">
        <f t="shared" si="32"/>
        <v>0</v>
      </c>
      <c r="BE215" s="126">
        <f t="shared" si="33"/>
        <v>0</v>
      </c>
      <c r="BF215" s="127">
        <f t="shared" si="34"/>
        <v>0</v>
      </c>
      <c r="BG215" s="128">
        <f t="shared" si="35"/>
        <v>0</v>
      </c>
      <c r="BH215" s="129">
        <f t="shared" si="36"/>
        <v>0</v>
      </c>
      <c r="BI215" s="126">
        <f t="shared" si="37"/>
        <v>0</v>
      </c>
      <c r="BJ215" s="127">
        <f t="shared" si="38"/>
        <v>0</v>
      </c>
      <c r="BK215" s="128">
        <f t="shared" si="39"/>
        <v>0</v>
      </c>
      <c r="BL215" s="129">
        <f t="shared" si="40"/>
        <v>0</v>
      </c>
      <c r="BM215" s="130">
        <f t="shared" si="41"/>
        <v>0</v>
      </c>
      <c r="BN215" s="127">
        <f t="shared" si="42"/>
        <v>0</v>
      </c>
      <c r="BO215" s="128">
        <f t="shared" si="43"/>
        <v>0</v>
      </c>
      <c r="BP215" s="129">
        <f t="shared" si="44"/>
        <v>0</v>
      </c>
      <c r="BQ215" s="126">
        <f t="shared" si="45"/>
        <v>0</v>
      </c>
      <c r="BR215" s="127">
        <f t="shared" si="46"/>
        <v>0</v>
      </c>
      <c r="BS215" s="128">
        <f t="shared" si="47"/>
        <v>0</v>
      </c>
      <c r="BT215" s="129">
        <f t="shared" si="48"/>
        <v>0</v>
      </c>
      <c r="BU215" s="126">
        <f t="shared" si="49"/>
        <v>0</v>
      </c>
      <c r="BV215" s="127">
        <f t="shared" si="50"/>
        <v>0</v>
      </c>
      <c r="BW215" s="128">
        <f t="shared" si="51"/>
        <v>0</v>
      </c>
      <c r="BX215" s="129">
        <f t="shared" si="52"/>
        <v>0</v>
      </c>
      <c r="BY215" s="130">
        <f t="shared" si="53"/>
        <v>0</v>
      </c>
      <c r="BZ215" s="127">
        <f t="shared" si="54"/>
        <v>0</v>
      </c>
      <c r="CA215" s="128">
        <f t="shared" si="55"/>
        <v>0</v>
      </c>
      <c r="CB215" s="129">
        <f t="shared" si="56"/>
        <v>0</v>
      </c>
      <c r="CC215" s="126">
        <f t="shared" si="57"/>
        <v>0</v>
      </c>
      <c r="CD215" s="127">
        <f t="shared" si="58"/>
        <v>0</v>
      </c>
      <c r="CE215" s="128">
        <f t="shared" si="59"/>
        <v>0</v>
      </c>
      <c r="CF215" s="129">
        <f t="shared" si="60"/>
        <v>0</v>
      </c>
      <c r="CG215" s="126">
        <f t="shared" si="61"/>
        <v>0</v>
      </c>
      <c r="CH215" s="127">
        <f t="shared" si="62"/>
        <v>0</v>
      </c>
      <c r="CI215" s="128">
        <f t="shared" si="63"/>
        <v>0</v>
      </c>
      <c r="CJ215" s="129">
        <f t="shared" si="64"/>
        <v>0</v>
      </c>
    </row>
    <row r="216" spans="1:88" ht="15" customHeight="1">
      <c r="A216" s="107"/>
      <c r="B216" s="93"/>
      <c r="C216" s="110" t="s">
        <v>175</v>
      </c>
      <c r="D216" s="329" t="str">
        <f t="shared" si="12"/>
        <v/>
      </c>
      <c r="E216" s="330"/>
      <c r="F216" s="330"/>
      <c r="G216" s="330"/>
      <c r="H216" s="330"/>
      <c r="I216" s="330"/>
      <c r="J216" s="330"/>
      <c r="K216" s="330"/>
      <c r="L216" s="331"/>
      <c r="M216" s="332"/>
      <c r="N216" s="334"/>
      <c r="O216" s="332"/>
      <c r="P216" s="334"/>
      <c r="Q216" s="332"/>
      <c r="R216" s="334"/>
      <c r="S216" s="332"/>
      <c r="T216" s="334"/>
      <c r="U216" s="332"/>
      <c r="V216" s="334"/>
      <c r="W216" s="332"/>
      <c r="X216" s="334"/>
      <c r="Y216" s="332"/>
      <c r="Z216" s="334"/>
      <c r="AA216" s="332"/>
      <c r="AB216" s="334"/>
      <c r="AC216" s="332"/>
      <c r="AD216" s="334"/>
      <c r="AG216" s="86">
        <f t="shared" si="13"/>
        <v>0</v>
      </c>
      <c r="AH216" s="86">
        <f t="shared" si="14"/>
        <v>0</v>
      </c>
      <c r="AI216" s="86">
        <f t="shared" si="15"/>
        <v>0</v>
      </c>
      <c r="AJ216" s="86">
        <f t="shared" si="16"/>
        <v>0</v>
      </c>
      <c r="AL216" s="86">
        <f t="shared" si="17"/>
        <v>0</v>
      </c>
      <c r="AM216" s="86">
        <f t="shared" si="18"/>
        <v>0</v>
      </c>
      <c r="AN216" s="86">
        <f t="shared" si="19"/>
        <v>0</v>
      </c>
      <c r="AO216" s="86">
        <f t="shared" si="20"/>
        <v>0</v>
      </c>
      <c r="AQ216" s="86">
        <f t="shared" si="21"/>
        <v>0</v>
      </c>
      <c r="AR216" s="86">
        <f t="shared" si="22"/>
        <v>0</v>
      </c>
      <c r="AS216" s="86">
        <f t="shared" si="23"/>
        <v>0</v>
      </c>
      <c r="AT216" s="86">
        <f t="shared" si="24"/>
        <v>0</v>
      </c>
      <c r="AV216" s="86">
        <f t="shared" si="25"/>
        <v>18</v>
      </c>
      <c r="AW216" s="86">
        <f t="shared" si="26"/>
        <v>0</v>
      </c>
      <c r="AX216" s="86">
        <f t="shared" si="27"/>
        <v>0</v>
      </c>
      <c r="AY216" s="86">
        <f t="shared" si="28"/>
        <v>0</v>
      </c>
      <c r="BA216" s="126">
        <f t="shared" si="29"/>
        <v>0</v>
      </c>
      <c r="BB216" s="127">
        <f t="shared" si="30"/>
        <v>0</v>
      </c>
      <c r="BC216" s="128">
        <f t="shared" si="31"/>
        <v>0</v>
      </c>
      <c r="BD216" s="129">
        <f t="shared" si="32"/>
        <v>0</v>
      </c>
      <c r="BE216" s="126">
        <f t="shared" si="33"/>
        <v>0</v>
      </c>
      <c r="BF216" s="127">
        <f t="shared" si="34"/>
        <v>0</v>
      </c>
      <c r="BG216" s="128">
        <f t="shared" si="35"/>
        <v>0</v>
      </c>
      <c r="BH216" s="129">
        <f t="shared" si="36"/>
        <v>0</v>
      </c>
      <c r="BI216" s="126">
        <f t="shared" si="37"/>
        <v>0</v>
      </c>
      <c r="BJ216" s="127">
        <f t="shared" si="38"/>
        <v>0</v>
      </c>
      <c r="BK216" s="128">
        <f t="shared" si="39"/>
        <v>0</v>
      </c>
      <c r="BL216" s="129">
        <f t="shared" si="40"/>
        <v>0</v>
      </c>
      <c r="BM216" s="130">
        <f t="shared" si="41"/>
        <v>0</v>
      </c>
      <c r="BN216" s="127">
        <f t="shared" si="42"/>
        <v>0</v>
      </c>
      <c r="BO216" s="128">
        <f t="shared" si="43"/>
        <v>0</v>
      </c>
      <c r="BP216" s="129">
        <f t="shared" si="44"/>
        <v>0</v>
      </c>
      <c r="BQ216" s="126">
        <f t="shared" si="45"/>
        <v>0</v>
      </c>
      <c r="BR216" s="127">
        <f t="shared" si="46"/>
        <v>0</v>
      </c>
      <c r="BS216" s="128">
        <f t="shared" si="47"/>
        <v>0</v>
      </c>
      <c r="BT216" s="129">
        <f t="shared" si="48"/>
        <v>0</v>
      </c>
      <c r="BU216" s="126">
        <f t="shared" si="49"/>
        <v>0</v>
      </c>
      <c r="BV216" s="127">
        <f t="shared" si="50"/>
        <v>0</v>
      </c>
      <c r="BW216" s="128">
        <f t="shared" si="51"/>
        <v>0</v>
      </c>
      <c r="BX216" s="129">
        <f t="shared" si="52"/>
        <v>0</v>
      </c>
      <c r="BY216" s="130">
        <f t="shared" si="53"/>
        <v>0</v>
      </c>
      <c r="BZ216" s="127">
        <f t="shared" si="54"/>
        <v>0</v>
      </c>
      <c r="CA216" s="128">
        <f t="shared" si="55"/>
        <v>0</v>
      </c>
      <c r="CB216" s="129">
        <f t="shared" si="56"/>
        <v>0</v>
      </c>
      <c r="CC216" s="126">
        <f t="shared" si="57"/>
        <v>0</v>
      </c>
      <c r="CD216" s="127">
        <f t="shared" si="58"/>
        <v>0</v>
      </c>
      <c r="CE216" s="128">
        <f t="shared" si="59"/>
        <v>0</v>
      </c>
      <c r="CF216" s="129">
        <f t="shared" si="60"/>
        <v>0</v>
      </c>
      <c r="CG216" s="126">
        <f t="shared" si="61"/>
        <v>0</v>
      </c>
      <c r="CH216" s="127">
        <f t="shared" si="62"/>
        <v>0</v>
      </c>
      <c r="CI216" s="128">
        <f t="shared" si="63"/>
        <v>0</v>
      </c>
      <c r="CJ216" s="129">
        <f t="shared" si="64"/>
        <v>0</v>
      </c>
    </row>
    <row r="217" spans="1:88" ht="15" customHeight="1">
      <c r="A217" s="107"/>
      <c r="B217" s="93"/>
      <c r="C217" s="110" t="s">
        <v>176</v>
      </c>
      <c r="D217" s="329" t="str">
        <f t="shared" si="12"/>
        <v/>
      </c>
      <c r="E217" s="330"/>
      <c r="F217" s="330"/>
      <c r="G217" s="330"/>
      <c r="H217" s="330"/>
      <c r="I217" s="330"/>
      <c r="J217" s="330"/>
      <c r="K217" s="330"/>
      <c r="L217" s="331"/>
      <c r="M217" s="332"/>
      <c r="N217" s="334"/>
      <c r="O217" s="332"/>
      <c r="P217" s="334"/>
      <c r="Q217" s="332"/>
      <c r="R217" s="334"/>
      <c r="S217" s="332"/>
      <c r="T217" s="334"/>
      <c r="U217" s="332"/>
      <c r="V217" s="334"/>
      <c r="W217" s="332"/>
      <c r="X217" s="334"/>
      <c r="Y217" s="332"/>
      <c r="Z217" s="334"/>
      <c r="AA217" s="332"/>
      <c r="AB217" s="334"/>
      <c r="AC217" s="332"/>
      <c r="AD217" s="334"/>
      <c r="AG217" s="86">
        <f t="shared" si="13"/>
        <v>0</v>
      </c>
      <c r="AH217" s="86">
        <f t="shared" si="14"/>
        <v>0</v>
      </c>
      <c r="AI217" s="86">
        <f t="shared" si="15"/>
        <v>0</v>
      </c>
      <c r="AJ217" s="86">
        <f t="shared" si="16"/>
        <v>0</v>
      </c>
      <c r="AL217" s="86">
        <f t="shared" si="17"/>
        <v>0</v>
      </c>
      <c r="AM217" s="86">
        <f t="shared" si="18"/>
        <v>0</v>
      </c>
      <c r="AN217" s="86">
        <f t="shared" si="19"/>
        <v>0</v>
      </c>
      <c r="AO217" s="86">
        <f t="shared" si="20"/>
        <v>0</v>
      </c>
      <c r="AQ217" s="86">
        <f t="shared" si="21"/>
        <v>0</v>
      </c>
      <c r="AR217" s="86">
        <f t="shared" si="22"/>
        <v>0</v>
      </c>
      <c r="AS217" s="86">
        <f t="shared" si="23"/>
        <v>0</v>
      </c>
      <c r="AT217" s="86">
        <f t="shared" si="24"/>
        <v>0</v>
      </c>
      <c r="AV217" s="86">
        <f t="shared" si="25"/>
        <v>18</v>
      </c>
      <c r="AW217" s="86">
        <f t="shared" si="26"/>
        <v>0</v>
      </c>
      <c r="AX217" s="86">
        <f t="shared" si="27"/>
        <v>0</v>
      </c>
      <c r="AY217" s="86">
        <f t="shared" si="28"/>
        <v>0</v>
      </c>
      <c r="BA217" s="126">
        <f t="shared" si="29"/>
        <v>0</v>
      </c>
      <c r="BB217" s="127">
        <f t="shared" si="30"/>
        <v>0</v>
      </c>
      <c r="BC217" s="128">
        <f t="shared" si="31"/>
        <v>0</v>
      </c>
      <c r="BD217" s="129">
        <f t="shared" si="32"/>
        <v>0</v>
      </c>
      <c r="BE217" s="126">
        <f t="shared" si="33"/>
        <v>0</v>
      </c>
      <c r="BF217" s="127">
        <f t="shared" si="34"/>
        <v>0</v>
      </c>
      <c r="BG217" s="128">
        <f t="shared" si="35"/>
        <v>0</v>
      </c>
      <c r="BH217" s="129">
        <f t="shared" si="36"/>
        <v>0</v>
      </c>
      <c r="BI217" s="126">
        <f t="shared" si="37"/>
        <v>0</v>
      </c>
      <c r="BJ217" s="127">
        <f t="shared" si="38"/>
        <v>0</v>
      </c>
      <c r="BK217" s="128">
        <f t="shared" si="39"/>
        <v>0</v>
      </c>
      <c r="BL217" s="129">
        <f t="shared" si="40"/>
        <v>0</v>
      </c>
      <c r="BM217" s="130">
        <f t="shared" si="41"/>
        <v>0</v>
      </c>
      <c r="BN217" s="127">
        <f t="shared" si="42"/>
        <v>0</v>
      </c>
      <c r="BO217" s="128">
        <f t="shared" si="43"/>
        <v>0</v>
      </c>
      <c r="BP217" s="129">
        <f t="shared" si="44"/>
        <v>0</v>
      </c>
      <c r="BQ217" s="126">
        <f t="shared" si="45"/>
        <v>0</v>
      </c>
      <c r="BR217" s="127">
        <f t="shared" si="46"/>
        <v>0</v>
      </c>
      <c r="BS217" s="128">
        <f t="shared" si="47"/>
        <v>0</v>
      </c>
      <c r="BT217" s="129">
        <f t="shared" si="48"/>
        <v>0</v>
      </c>
      <c r="BU217" s="126">
        <f t="shared" si="49"/>
        <v>0</v>
      </c>
      <c r="BV217" s="127">
        <f t="shared" si="50"/>
        <v>0</v>
      </c>
      <c r="BW217" s="128">
        <f t="shared" si="51"/>
        <v>0</v>
      </c>
      <c r="BX217" s="129">
        <f t="shared" si="52"/>
        <v>0</v>
      </c>
      <c r="BY217" s="130">
        <f t="shared" si="53"/>
        <v>0</v>
      </c>
      <c r="BZ217" s="127">
        <f t="shared" si="54"/>
        <v>0</v>
      </c>
      <c r="CA217" s="128">
        <f t="shared" si="55"/>
        <v>0</v>
      </c>
      <c r="CB217" s="129">
        <f t="shared" si="56"/>
        <v>0</v>
      </c>
      <c r="CC217" s="126">
        <f t="shared" si="57"/>
        <v>0</v>
      </c>
      <c r="CD217" s="127">
        <f t="shared" si="58"/>
        <v>0</v>
      </c>
      <c r="CE217" s="128">
        <f t="shared" si="59"/>
        <v>0</v>
      </c>
      <c r="CF217" s="129">
        <f t="shared" si="60"/>
        <v>0</v>
      </c>
      <c r="CG217" s="126">
        <f t="shared" si="61"/>
        <v>0</v>
      </c>
      <c r="CH217" s="127">
        <f t="shared" si="62"/>
        <v>0</v>
      </c>
      <c r="CI217" s="128">
        <f t="shared" si="63"/>
        <v>0</v>
      </c>
      <c r="CJ217" s="129">
        <f t="shared" si="64"/>
        <v>0</v>
      </c>
    </row>
    <row r="218" spans="1:88" ht="15" customHeight="1">
      <c r="A218" s="107"/>
      <c r="B218" s="93"/>
      <c r="C218" s="110" t="s">
        <v>177</v>
      </c>
      <c r="D218" s="329" t="str">
        <f t="shared" si="12"/>
        <v/>
      </c>
      <c r="E218" s="330"/>
      <c r="F218" s="330"/>
      <c r="G218" s="330"/>
      <c r="H218" s="330"/>
      <c r="I218" s="330"/>
      <c r="J218" s="330"/>
      <c r="K218" s="330"/>
      <c r="L218" s="331"/>
      <c r="M218" s="332"/>
      <c r="N218" s="334"/>
      <c r="O218" s="332"/>
      <c r="P218" s="334"/>
      <c r="Q218" s="332"/>
      <c r="R218" s="334"/>
      <c r="S218" s="332"/>
      <c r="T218" s="334"/>
      <c r="U218" s="332"/>
      <c r="V218" s="334"/>
      <c r="W218" s="332"/>
      <c r="X218" s="334"/>
      <c r="Y218" s="332"/>
      <c r="Z218" s="334"/>
      <c r="AA218" s="332"/>
      <c r="AB218" s="334"/>
      <c r="AC218" s="332"/>
      <c r="AD218" s="334"/>
      <c r="AG218" s="86">
        <f t="shared" si="13"/>
        <v>0</v>
      </c>
      <c r="AH218" s="86">
        <f t="shared" si="14"/>
        <v>0</v>
      </c>
      <c r="AI218" s="86">
        <f t="shared" si="15"/>
        <v>0</v>
      </c>
      <c r="AJ218" s="86">
        <f t="shared" si="16"/>
        <v>0</v>
      </c>
      <c r="AL218" s="86">
        <f t="shared" si="17"/>
        <v>0</v>
      </c>
      <c r="AM218" s="86">
        <f t="shared" si="18"/>
        <v>0</v>
      </c>
      <c r="AN218" s="86">
        <f t="shared" si="19"/>
        <v>0</v>
      </c>
      <c r="AO218" s="86">
        <f t="shared" si="20"/>
        <v>0</v>
      </c>
      <c r="AQ218" s="86">
        <f t="shared" si="21"/>
        <v>0</v>
      </c>
      <c r="AR218" s="86">
        <f t="shared" si="22"/>
        <v>0</v>
      </c>
      <c r="AS218" s="86">
        <f t="shared" si="23"/>
        <v>0</v>
      </c>
      <c r="AT218" s="86">
        <f t="shared" si="24"/>
        <v>0</v>
      </c>
      <c r="AV218" s="86">
        <f t="shared" si="25"/>
        <v>18</v>
      </c>
      <c r="AW218" s="86">
        <f t="shared" si="26"/>
        <v>0</v>
      </c>
      <c r="AX218" s="86">
        <f t="shared" si="27"/>
        <v>0</v>
      </c>
      <c r="AY218" s="86">
        <f t="shared" si="28"/>
        <v>0</v>
      </c>
      <c r="BA218" s="126">
        <f t="shared" si="29"/>
        <v>0</v>
      </c>
      <c r="BB218" s="127">
        <f t="shared" si="30"/>
        <v>0</v>
      </c>
      <c r="BC218" s="128">
        <f t="shared" si="31"/>
        <v>0</v>
      </c>
      <c r="BD218" s="129">
        <f t="shared" si="32"/>
        <v>0</v>
      </c>
      <c r="BE218" s="126">
        <f t="shared" si="33"/>
        <v>0</v>
      </c>
      <c r="BF218" s="127">
        <f t="shared" si="34"/>
        <v>0</v>
      </c>
      <c r="BG218" s="128">
        <f t="shared" si="35"/>
        <v>0</v>
      </c>
      <c r="BH218" s="129">
        <f t="shared" si="36"/>
        <v>0</v>
      </c>
      <c r="BI218" s="126">
        <f t="shared" si="37"/>
        <v>0</v>
      </c>
      <c r="BJ218" s="127">
        <f t="shared" si="38"/>
        <v>0</v>
      </c>
      <c r="BK218" s="128">
        <f t="shared" si="39"/>
        <v>0</v>
      </c>
      <c r="BL218" s="129">
        <f t="shared" si="40"/>
        <v>0</v>
      </c>
      <c r="BM218" s="130">
        <f t="shared" si="41"/>
        <v>0</v>
      </c>
      <c r="BN218" s="127">
        <f t="shared" si="42"/>
        <v>0</v>
      </c>
      <c r="BO218" s="128">
        <f t="shared" si="43"/>
        <v>0</v>
      </c>
      <c r="BP218" s="129">
        <f t="shared" si="44"/>
        <v>0</v>
      </c>
      <c r="BQ218" s="126">
        <f t="shared" si="45"/>
        <v>0</v>
      </c>
      <c r="BR218" s="127">
        <f t="shared" si="46"/>
        <v>0</v>
      </c>
      <c r="BS218" s="128">
        <f t="shared" si="47"/>
        <v>0</v>
      </c>
      <c r="BT218" s="129">
        <f t="shared" si="48"/>
        <v>0</v>
      </c>
      <c r="BU218" s="126">
        <f t="shared" si="49"/>
        <v>0</v>
      </c>
      <c r="BV218" s="127">
        <f t="shared" si="50"/>
        <v>0</v>
      </c>
      <c r="BW218" s="128">
        <f t="shared" si="51"/>
        <v>0</v>
      </c>
      <c r="BX218" s="129">
        <f t="shared" si="52"/>
        <v>0</v>
      </c>
      <c r="BY218" s="130">
        <f t="shared" si="53"/>
        <v>0</v>
      </c>
      <c r="BZ218" s="127">
        <f t="shared" si="54"/>
        <v>0</v>
      </c>
      <c r="CA218" s="128">
        <f t="shared" si="55"/>
        <v>0</v>
      </c>
      <c r="CB218" s="129">
        <f t="shared" si="56"/>
        <v>0</v>
      </c>
      <c r="CC218" s="126">
        <f t="shared" si="57"/>
        <v>0</v>
      </c>
      <c r="CD218" s="127">
        <f t="shared" si="58"/>
        <v>0</v>
      </c>
      <c r="CE218" s="128">
        <f t="shared" si="59"/>
        <v>0</v>
      </c>
      <c r="CF218" s="129">
        <f t="shared" si="60"/>
        <v>0</v>
      </c>
      <c r="CG218" s="126">
        <f t="shared" si="61"/>
        <v>0</v>
      </c>
      <c r="CH218" s="127">
        <f t="shared" si="62"/>
        <v>0</v>
      </c>
      <c r="CI218" s="128">
        <f t="shared" si="63"/>
        <v>0</v>
      </c>
      <c r="CJ218" s="129">
        <f t="shared" si="64"/>
        <v>0</v>
      </c>
    </row>
    <row r="219" spans="1:88" ht="15" customHeight="1">
      <c r="A219" s="107"/>
      <c r="B219" s="93"/>
      <c r="C219" s="110" t="s">
        <v>178</v>
      </c>
      <c r="D219" s="329" t="str">
        <f t="shared" si="12"/>
        <v/>
      </c>
      <c r="E219" s="330"/>
      <c r="F219" s="330"/>
      <c r="G219" s="330"/>
      <c r="H219" s="330"/>
      <c r="I219" s="330"/>
      <c r="J219" s="330"/>
      <c r="K219" s="330"/>
      <c r="L219" s="331"/>
      <c r="M219" s="332"/>
      <c r="N219" s="334"/>
      <c r="O219" s="332"/>
      <c r="P219" s="334"/>
      <c r="Q219" s="332"/>
      <c r="R219" s="334"/>
      <c r="S219" s="332"/>
      <c r="T219" s="334"/>
      <c r="U219" s="332"/>
      <c r="V219" s="334"/>
      <c r="W219" s="332"/>
      <c r="X219" s="334"/>
      <c r="Y219" s="332"/>
      <c r="Z219" s="334"/>
      <c r="AA219" s="332"/>
      <c r="AB219" s="334"/>
      <c r="AC219" s="332"/>
      <c r="AD219" s="334"/>
      <c r="AG219" s="86">
        <f t="shared" si="13"/>
        <v>0</v>
      </c>
      <c r="AH219" s="86">
        <f t="shared" si="14"/>
        <v>0</v>
      </c>
      <c r="AI219" s="86">
        <f t="shared" si="15"/>
        <v>0</v>
      </c>
      <c r="AJ219" s="86">
        <f t="shared" si="16"/>
        <v>0</v>
      </c>
      <c r="AL219" s="86">
        <f t="shared" si="17"/>
        <v>0</v>
      </c>
      <c r="AM219" s="86">
        <f t="shared" si="18"/>
        <v>0</v>
      </c>
      <c r="AN219" s="86">
        <f t="shared" si="19"/>
        <v>0</v>
      </c>
      <c r="AO219" s="86">
        <f t="shared" si="20"/>
        <v>0</v>
      </c>
      <c r="AQ219" s="86">
        <f t="shared" si="21"/>
        <v>0</v>
      </c>
      <c r="AR219" s="86">
        <f t="shared" si="22"/>
        <v>0</v>
      </c>
      <c r="AS219" s="86">
        <f t="shared" si="23"/>
        <v>0</v>
      </c>
      <c r="AT219" s="86">
        <f t="shared" si="24"/>
        <v>0</v>
      </c>
      <c r="AV219" s="86">
        <f t="shared" si="25"/>
        <v>18</v>
      </c>
      <c r="AW219" s="86">
        <f t="shared" si="26"/>
        <v>0</v>
      </c>
      <c r="AX219" s="86">
        <f t="shared" si="27"/>
        <v>0</v>
      </c>
      <c r="AY219" s="86">
        <f t="shared" si="28"/>
        <v>0</v>
      </c>
      <c r="BA219" s="126">
        <f t="shared" si="29"/>
        <v>0</v>
      </c>
      <c r="BB219" s="127">
        <f t="shared" si="30"/>
        <v>0</v>
      </c>
      <c r="BC219" s="128">
        <f t="shared" si="31"/>
        <v>0</v>
      </c>
      <c r="BD219" s="129">
        <f t="shared" si="32"/>
        <v>0</v>
      </c>
      <c r="BE219" s="126">
        <f t="shared" si="33"/>
        <v>0</v>
      </c>
      <c r="BF219" s="127">
        <f t="shared" si="34"/>
        <v>0</v>
      </c>
      <c r="BG219" s="128">
        <f t="shared" si="35"/>
        <v>0</v>
      </c>
      <c r="BH219" s="129">
        <f t="shared" si="36"/>
        <v>0</v>
      </c>
      <c r="BI219" s="126">
        <f t="shared" si="37"/>
        <v>0</v>
      </c>
      <c r="BJ219" s="127">
        <f t="shared" si="38"/>
        <v>0</v>
      </c>
      <c r="BK219" s="128">
        <f t="shared" si="39"/>
        <v>0</v>
      </c>
      <c r="BL219" s="129">
        <f t="shared" si="40"/>
        <v>0</v>
      </c>
      <c r="BM219" s="130">
        <f t="shared" si="41"/>
        <v>0</v>
      </c>
      <c r="BN219" s="127">
        <f t="shared" si="42"/>
        <v>0</v>
      </c>
      <c r="BO219" s="128">
        <f t="shared" si="43"/>
        <v>0</v>
      </c>
      <c r="BP219" s="129">
        <f t="shared" si="44"/>
        <v>0</v>
      </c>
      <c r="BQ219" s="126">
        <f t="shared" si="45"/>
        <v>0</v>
      </c>
      <c r="BR219" s="127">
        <f t="shared" si="46"/>
        <v>0</v>
      </c>
      <c r="BS219" s="128">
        <f t="shared" si="47"/>
        <v>0</v>
      </c>
      <c r="BT219" s="129">
        <f t="shared" si="48"/>
        <v>0</v>
      </c>
      <c r="BU219" s="126">
        <f t="shared" si="49"/>
        <v>0</v>
      </c>
      <c r="BV219" s="127">
        <f t="shared" si="50"/>
        <v>0</v>
      </c>
      <c r="BW219" s="128">
        <f t="shared" si="51"/>
        <v>0</v>
      </c>
      <c r="BX219" s="129">
        <f t="shared" si="52"/>
        <v>0</v>
      </c>
      <c r="BY219" s="130">
        <f t="shared" si="53"/>
        <v>0</v>
      </c>
      <c r="BZ219" s="127">
        <f t="shared" si="54"/>
        <v>0</v>
      </c>
      <c r="CA219" s="128">
        <f t="shared" si="55"/>
        <v>0</v>
      </c>
      <c r="CB219" s="129">
        <f t="shared" si="56"/>
        <v>0</v>
      </c>
      <c r="CC219" s="126">
        <f t="shared" si="57"/>
        <v>0</v>
      </c>
      <c r="CD219" s="127">
        <f t="shared" si="58"/>
        <v>0</v>
      </c>
      <c r="CE219" s="128">
        <f t="shared" si="59"/>
        <v>0</v>
      </c>
      <c r="CF219" s="129">
        <f t="shared" si="60"/>
        <v>0</v>
      </c>
      <c r="CG219" s="126">
        <f t="shared" si="61"/>
        <v>0</v>
      </c>
      <c r="CH219" s="127">
        <f t="shared" si="62"/>
        <v>0</v>
      </c>
      <c r="CI219" s="128">
        <f t="shared" si="63"/>
        <v>0</v>
      </c>
      <c r="CJ219" s="129">
        <f t="shared" si="64"/>
        <v>0</v>
      </c>
    </row>
    <row r="220" spans="1:88" ht="15" customHeight="1">
      <c r="A220" s="107"/>
      <c r="B220" s="93"/>
      <c r="C220" s="110" t="s">
        <v>179</v>
      </c>
      <c r="D220" s="329" t="str">
        <f t="shared" si="12"/>
        <v/>
      </c>
      <c r="E220" s="330"/>
      <c r="F220" s="330"/>
      <c r="G220" s="330"/>
      <c r="H220" s="330"/>
      <c r="I220" s="330"/>
      <c r="J220" s="330"/>
      <c r="K220" s="330"/>
      <c r="L220" s="331"/>
      <c r="M220" s="332"/>
      <c r="N220" s="334"/>
      <c r="O220" s="332"/>
      <c r="P220" s="334"/>
      <c r="Q220" s="332"/>
      <c r="R220" s="334"/>
      <c r="S220" s="332"/>
      <c r="T220" s="334"/>
      <c r="U220" s="332"/>
      <c r="V220" s="334"/>
      <c r="W220" s="332"/>
      <c r="X220" s="334"/>
      <c r="Y220" s="332"/>
      <c r="Z220" s="334"/>
      <c r="AA220" s="332"/>
      <c r="AB220" s="334"/>
      <c r="AC220" s="332"/>
      <c r="AD220" s="334"/>
      <c r="AG220" s="86">
        <f t="shared" si="13"/>
        <v>0</v>
      </c>
      <c r="AH220" s="86">
        <f t="shared" si="14"/>
        <v>0</v>
      </c>
      <c r="AI220" s="86">
        <f t="shared" si="15"/>
        <v>0</v>
      </c>
      <c r="AJ220" s="86">
        <f t="shared" si="16"/>
        <v>0</v>
      </c>
      <c r="AL220" s="86">
        <f t="shared" si="17"/>
        <v>0</v>
      </c>
      <c r="AM220" s="86">
        <f t="shared" si="18"/>
        <v>0</v>
      </c>
      <c r="AN220" s="86">
        <f t="shared" si="19"/>
        <v>0</v>
      </c>
      <c r="AO220" s="86">
        <f t="shared" si="20"/>
        <v>0</v>
      </c>
      <c r="AQ220" s="86">
        <f t="shared" si="21"/>
        <v>0</v>
      </c>
      <c r="AR220" s="86">
        <f t="shared" si="22"/>
        <v>0</v>
      </c>
      <c r="AS220" s="86">
        <f t="shared" si="23"/>
        <v>0</v>
      </c>
      <c r="AT220" s="86">
        <f t="shared" si="24"/>
        <v>0</v>
      </c>
      <c r="AV220" s="86">
        <f t="shared" si="25"/>
        <v>18</v>
      </c>
      <c r="AW220" s="86">
        <f t="shared" si="26"/>
        <v>0</v>
      </c>
      <c r="AX220" s="86">
        <f t="shared" si="27"/>
        <v>0</v>
      </c>
      <c r="AY220" s="86">
        <f t="shared" si="28"/>
        <v>0</v>
      </c>
      <c r="BA220" s="126">
        <f t="shared" si="29"/>
        <v>0</v>
      </c>
      <c r="BB220" s="127">
        <f t="shared" si="30"/>
        <v>0</v>
      </c>
      <c r="BC220" s="128">
        <f t="shared" si="31"/>
        <v>0</v>
      </c>
      <c r="BD220" s="129">
        <f t="shared" si="32"/>
        <v>0</v>
      </c>
      <c r="BE220" s="126">
        <f t="shared" si="33"/>
        <v>0</v>
      </c>
      <c r="BF220" s="127">
        <f t="shared" si="34"/>
        <v>0</v>
      </c>
      <c r="BG220" s="128">
        <f t="shared" si="35"/>
        <v>0</v>
      </c>
      <c r="BH220" s="129">
        <f t="shared" si="36"/>
        <v>0</v>
      </c>
      <c r="BI220" s="126">
        <f t="shared" si="37"/>
        <v>0</v>
      </c>
      <c r="BJ220" s="127">
        <f t="shared" si="38"/>
        <v>0</v>
      </c>
      <c r="BK220" s="128">
        <f t="shared" si="39"/>
        <v>0</v>
      </c>
      <c r="BL220" s="129">
        <f t="shared" si="40"/>
        <v>0</v>
      </c>
      <c r="BM220" s="130">
        <f t="shared" si="41"/>
        <v>0</v>
      </c>
      <c r="BN220" s="127">
        <f t="shared" si="42"/>
        <v>0</v>
      </c>
      <c r="BO220" s="128">
        <f t="shared" si="43"/>
        <v>0</v>
      </c>
      <c r="BP220" s="129">
        <f t="shared" si="44"/>
        <v>0</v>
      </c>
      <c r="BQ220" s="126">
        <f t="shared" si="45"/>
        <v>0</v>
      </c>
      <c r="BR220" s="127">
        <f t="shared" si="46"/>
        <v>0</v>
      </c>
      <c r="BS220" s="128">
        <f t="shared" si="47"/>
        <v>0</v>
      </c>
      <c r="BT220" s="129">
        <f t="shared" si="48"/>
        <v>0</v>
      </c>
      <c r="BU220" s="126">
        <f t="shared" si="49"/>
        <v>0</v>
      </c>
      <c r="BV220" s="127">
        <f t="shared" si="50"/>
        <v>0</v>
      </c>
      <c r="BW220" s="128">
        <f t="shared" si="51"/>
        <v>0</v>
      </c>
      <c r="BX220" s="129">
        <f t="shared" si="52"/>
        <v>0</v>
      </c>
      <c r="BY220" s="130">
        <f t="shared" si="53"/>
        <v>0</v>
      </c>
      <c r="BZ220" s="127">
        <f t="shared" si="54"/>
        <v>0</v>
      </c>
      <c r="CA220" s="128">
        <f t="shared" si="55"/>
        <v>0</v>
      </c>
      <c r="CB220" s="129">
        <f t="shared" si="56"/>
        <v>0</v>
      </c>
      <c r="CC220" s="126">
        <f t="shared" si="57"/>
        <v>0</v>
      </c>
      <c r="CD220" s="127">
        <f t="shared" si="58"/>
        <v>0</v>
      </c>
      <c r="CE220" s="128">
        <f t="shared" si="59"/>
        <v>0</v>
      </c>
      <c r="CF220" s="129">
        <f t="shared" si="60"/>
        <v>0</v>
      </c>
      <c r="CG220" s="126">
        <f t="shared" si="61"/>
        <v>0</v>
      </c>
      <c r="CH220" s="127">
        <f t="shared" si="62"/>
        <v>0</v>
      </c>
      <c r="CI220" s="128">
        <f t="shared" si="63"/>
        <v>0</v>
      </c>
      <c r="CJ220" s="129">
        <f t="shared" si="64"/>
        <v>0</v>
      </c>
    </row>
    <row r="221" spans="1:88" ht="15" customHeight="1">
      <c r="A221" s="107"/>
      <c r="B221" s="93"/>
      <c r="C221" s="110" t="s">
        <v>180</v>
      </c>
      <c r="D221" s="329" t="str">
        <f t="shared" si="12"/>
        <v/>
      </c>
      <c r="E221" s="330"/>
      <c r="F221" s="330"/>
      <c r="G221" s="330"/>
      <c r="H221" s="330"/>
      <c r="I221" s="330"/>
      <c r="J221" s="330"/>
      <c r="K221" s="330"/>
      <c r="L221" s="331"/>
      <c r="M221" s="332"/>
      <c r="N221" s="334"/>
      <c r="O221" s="332"/>
      <c r="P221" s="334"/>
      <c r="Q221" s="332"/>
      <c r="R221" s="334"/>
      <c r="S221" s="332"/>
      <c r="T221" s="334"/>
      <c r="U221" s="332"/>
      <c r="V221" s="334"/>
      <c r="W221" s="332"/>
      <c r="X221" s="334"/>
      <c r="Y221" s="332"/>
      <c r="Z221" s="334"/>
      <c r="AA221" s="332"/>
      <c r="AB221" s="334"/>
      <c r="AC221" s="332"/>
      <c r="AD221" s="334"/>
      <c r="AG221" s="86">
        <f t="shared" si="13"/>
        <v>0</v>
      </c>
      <c r="AH221" s="86">
        <f t="shared" si="14"/>
        <v>0</v>
      </c>
      <c r="AI221" s="86">
        <f t="shared" si="15"/>
        <v>0</v>
      </c>
      <c r="AJ221" s="86">
        <f t="shared" si="16"/>
        <v>0</v>
      </c>
      <c r="AL221" s="86">
        <f t="shared" si="17"/>
        <v>0</v>
      </c>
      <c r="AM221" s="86">
        <f t="shared" si="18"/>
        <v>0</v>
      </c>
      <c r="AN221" s="86">
        <f t="shared" si="19"/>
        <v>0</v>
      </c>
      <c r="AO221" s="86">
        <f t="shared" si="20"/>
        <v>0</v>
      </c>
      <c r="AQ221" s="86">
        <f t="shared" si="21"/>
        <v>0</v>
      </c>
      <c r="AR221" s="86">
        <f t="shared" si="22"/>
        <v>0</v>
      </c>
      <c r="AS221" s="86">
        <f t="shared" si="23"/>
        <v>0</v>
      </c>
      <c r="AT221" s="86">
        <f t="shared" si="24"/>
        <v>0</v>
      </c>
      <c r="AV221" s="86">
        <f t="shared" si="25"/>
        <v>18</v>
      </c>
      <c r="AW221" s="86">
        <f t="shared" si="26"/>
        <v>0</v>
      </c>
      <c r="AX221" s="86">
        <f t="shared" si="27"/>
        <v>0</v>
      </c>
      <c r="AY221" s="86">
        <f t="shared" si="28"/>
        <v>0</v>
      </c>
      <c r="BA221" s="126">
        <f t="shared" si="29"/>
        <v>0</v>
      </c>
      <c r="BB221" s="127">
        <f t="shared" si="30"/>
        <v>0</v>
      </c>
      <c r="BC221" s="128">
        <f t="shared" si="31"/>
        <v>0</v>
      </c>
      <c r="BD221" s="129">
        <f t="shared" si="32"/>
        <v>0</v>
      </c>
      <c r="BE221" s="126">
        <f t="shared" si="33"/>
        <v>0</v>
      </c>
      <c r="BF221" s="127">
        <f t="shared" si="34"/>
        <v>0</v>
      </c>
      <c r="BG221" s="128">
        <f t="shared" si="35"/>
        <v>0</v>
      </c>
      <c r="BH221" s="129">
        <f t="shared" si="36"/>
        <v>0</v>
      </c>
      <c r="BI221" s="126">
        <f t="shared" si="37"/>
        <v>0</v>
      </c>
      <c r="BJ221" s="127">
        <f t="shared" si="38"/>
        <v>0</v>
      </c>
      <c r="BK221" s="128">
        <f t="shared" si="39"/>
        <v>0</v>
      </c>
      <c r="BL221" s="129">
        <f t="shared" si="40"/>
        <v>0</v>
      </c>
      <c r="BM221" s="130">
        <f t="shared" si="41"/>
        <v>0</v>
      </c>
      <c r="BN221" s="127">
        <f t="shared" si="42"/>
        <v>0</v>
      </c>
      <c r="BO221" s="128">
        <f t="shared" si="43"/>
        <v>0</v>
      </c>
      <c r="BP221" s="129">
        <f t="shared" si="44"/>
        <v>0</v>
      </c>
      <c r="BQ221" s="126">
        <f t="shared" si="45"/>
        <v>0</v>
      </c>
      <c r="BR221" s="127">
        <f t="shared" si="46"/>
        <v>0</v>
      </c>
      <c r="BS221" s="128">
        <f t="shared" si="47"/>
        <v>0</v>
      </c>
      <c r="BT221" s="129">
        <f t="shared" si="48"/>
        <v>0</v>
      </c>
      <c r="BU221" s="126">
        <f t="shared" si="49"/>
        <v>0</v>
      </c>
      <c r="BV221" s="127">
        <f t="shared" si="50"/>
        <v>0</v>
      </c>
      <c r="BW221" s="128">
        <f t="shared" si="51"/>
        <v>0</v>
      </c>
      <c r="BX221" s="129">
        <f t="shared" si="52"/>
        <v>0</v>
      </c>
      <c r="BY221" s="130">
        <f t="shared" si="53"/>
        <v>0</v>
      </c>
      <c r="BZ221" s="127">
        <f t="shared" si="54"/>
        <v>0</v>
      </c>
      <c r="CA221" s="128">
        <f t="shared" si="55"/>
        <v>0</v>
      </c>
      <c r="CB221" s="129">
        <f t="shared" si="56"/>
        <v>0</v>
      </c>
      <c r="CC221" s="126">
        <f t="shared" si="57"/>
        <v>0</v>
      </c>
      <c r="CD221" s="127">
        <f t="shared" si="58"/>
        <v>0</v>
      </c>
      <c r="CE221" s="128">
        <f t="shared" si="59"/>
        <v>0</v>
      </c>
      <c r="CF221" s="129">
        <f t="shared" si="60"/>
        <v>0</v>
      </c>
      <c r="CG221" s="126">
        <f t="shared" si="61"/>
        <v>0</v>
      </c>
      <c r="CH221" s="127">
        <f t="shared" si="62"/>
        <v>0</v>
      </c>
      <c r="CI221" s="128">
        <f t="shared" si="63"/>
        <v>0</v>
      </c>
      <c r="CJ221" s="129">
        <f t="shared" si="64"/>
        <v>0</v>
      </c>
    </row>
    <row r="222" spans="1:88" ht="15" customHeight="1">
      <c r="A222" s="107"/>
      <c r="B222" s="93"/>
      <c r="C222" s="110" t="s">
        <v>181</v>
      </c>
      <c r="D222" s="329" t="str">
        <f t="shared" si="12"/>
        <v/>
      </c>
      <c r="E222" s="330"/>
      <c r="F222" s="330"/>
      <c r="G222" s="330"/>
      <c r="H222" s="330"/>
      <c r="I222" s="330"/>
      <c r="J222" s="330"/>
      <c r="K222" s="330"/>
      <c r="L222" s="331"/>
      <c r="M222" s="332"/>
      <c r="N222" s="334"/>
      <c r="O222" s="332"/>
      <c r="P222" s="334"/>
      <c r="Q222" s="332"/>
      <c r="R222" s="334"/>
      <c r="S222" s="332"/>
      <c r="T222" s="334"/>
      <c r="U222" s="332"/>
      <c r="V222" s="334"/>
      <c r="W222" s="332"/>
      <c r="X222" s="334"/>
      <c r="Y222" s="332"/>
      <c r="Z222" s="334"/>
      <c r="AA222" s="332"/>
      <c r="AB222" s="334"/>
      <c r="AC222" s="332"/>
      <c r="AD222" s="334"/>
      <c r="AG222" s="86">
        <f t="shared" si="13"/>
        <v>0</v>
      </c>
      <c r="AH222" s="86">
        <f t="shared" si="14"/>
        <v>0</v>
      </c>
      <c r="AI222" s="86">
        <f t="shared" si="15"/>
        <v>0</v>
      </c>
      <c r="AJ222" s="86">
        <f t="shared" si="16"/>
        <v>0</v>
      </c>
      <c r="AL222" s="86">
        <f t="shared" si="17"/>
        <v>0</v>
      </c>
      <c r="AM222" s="86">
        <f t="shared" si="18"/>
        <v>0</v>
      </c>
      <c r="AN222" s="86">
        <f t="shared" si="19"/>
        <v>0</v>
      </c>
      <c r="AO222" s="86">
        <f t="shared" si="20"/>
        <v>0</v>
      </c>
      <c r="AQ222" s="86">
        <f t="shared" si="21"/>
        <v>0</v>
      </c>
      <c r="AR222" s="86">
        <f t="shared" si="22"/>
        <v>0</v>
      </c>
      <c r="AS222" s="86">
        <f t="shared" si="23"/>
        <v>0</v>
      </c>
      <c r="AT222" s="86">
        <f t="shared" si="24"/>
        <v>0</v>
      </c>
      <c r="AV222" s="86">
        <f t="shared" si="25"/>
        <v>18</v>
      </c>
      <c r="AW222" s="86">
        <f t="shared" si="26"/>
        <v>0</v>
      </c>
      <c r="AX222" s="86">
        <f t="shared" si="27"/>
        <v>0</v>
      </c>
      <c r="AY222" s="86">
        <f t="shared" si="28"/>
        <v>0</v>
      </c>
      <c r="BA222" s="126">
        <f t="shared" si="29"/>
        <v>0</v>
      </c>
      <c r="BB222" s="127">
        <f t="shared" si="30"/>
        <v>0</v>
      </c>
      <c r="BC222" s="128">
        <f t="shared" si="31"/>
        <v>0</v>
      </c>
      <c r="BD222" s="129">
        <f t="shared" si="32"/>
        <v>0</v>
      </c>
      <c r="BE222" s="126">
        <f t="shared" si="33"/>
        <v>0</v>
      </c>
      <c r="BF222" s="127">
        <f t="shared" si="34"/>
        <v>0</v>
      </c>
      <c r="BG222" s="128">
        <f t="shared" si="35"/>
        <v>0</v>
      </c>
      <c r="BH222" s="129">
        <f t="shared" si="36"/>
        <v>0</v>
      </c>
      <c r="BI222" s="126">
        <f t="shared" si="37"/>
        <v>0</v>
      </c>
      <c r="BJ222" s="127">
        <f t="shared" si="38"/>
        <v>0</v>
      </c>
      <c r="BK222" s="128">
        <f t="shared" si="39"/>
        <v>0</v>
      </c>
      <c r="BL222" s="129">
        <f t="shared" si="40"/>
        <v>0</v>
      </c>
      <c r="BM222" s="130">
        <f t="shared" si="41"/>
        <v>0</v>
      </c>
      <c r="BN222" s="127">
        <f t="shared" si="42"/>
        <v>0</v>
      </c>
      <c r="BO222" s="128">
        <f t="shared" si="43"/>
        <v>0</v>
      </c>
      <c r="BP222" s="129">
        <f t="shared" si="44"/>
        <v>0</v>
      </c>
      <c r="BQ222" s="126">
        <f t="shared" si="45"/>
        <v>0</v>
      </c>
      <c r="BR222" s="127">
        <f t="shared" si="46"/>
        <v>0</v>
      </c>
      <c r="BS222" s="128">
        <f t="shared" si="47"/>
        <v>0</v>
      </c>
      <c r="BT222" s="129">
        <f t="shared" si="48"/>
        <v>0</v>
      </c>
      <c r="BU222" s="126">
        <f t="shared" si="49"/>
        <v>0</v>
      </c>
      <c r="BV222" s="127">
        <f t="shared" si="50"/>
        <v>0</v>
      </c>
      <c r="BW222" s="128">
        <f t="shared" si="51"/>
        <v>0</v>
      </c>
      <c r="BX222" s="129">
        <f t="shared" si="52"/>
        <v>0</v>
      </c>
      <c r="BY222" s="130">
        <f t="shared" si="53"/>
        <v>0</v>
      </c>
      <c r="BZ222" s="127">
        <f t="shared" si="54"/>
        <v>0</v>
      </c>
      <c r="CA222" s="128">
        <f t="shared" si="55"/>
        <v>0</v>
      </c>
      <c r="CB222" s="129">
        <f t="shared" si="56"/>
        <v>0</v>
      </c>
      <c r="CC222" s="126">
        <f t="shared" si="57"/>
        <v>0</v>
      </c>
      <c r="CD222" s="127">
        <f t="shared" si="58"/>
        <v>0</v>
      </c>
      <c r="CE222" s="128">
        <f t="shared" si="59"/>
        <v>0</v>
      </c>
      <c r="CF222" s="129">
        <f t="shared" si="60"/>
        <v>0</v>
      </c>
      <c r="CG222" s="126">
        <f t="shared" si="61"/>
        <v>0</v>
      </c>
      <c r="CH222" s="127">
        <f t="shared" si="62"/>
        <v>0</v>
      </c>
      <c r="CI222" s="128">
        <f t="shared" si="63"/>
        <v>0</v>
      </c>
      <c r="CJ222" s="129">
        <f t="shared" si="64"/>
        <v>0</v>
      </c>
    </row>
    <row r="223" spans="1:88" ht="15" customHeight="1">
      <c r="A223" s="107"/>
      <c r="B223" s="93"/>
      <c r="C223" s="110" t="s">
        <v>182</v>
      </c>
      <c r="D223" s="329" t="str">
        <f t="shared" si="12"/>
        <v/>
      </c>
      <c r="E223" s="330"/>
      <c r="F223" s="330"/>
      <c r="G223" s="330"/>
      <c r="H223" s="330"/>
      <c r="I223" s="330"/>
      <c r="J223" s="330"/>
      <c r="K223" s="330"/>
      <c r="L223" s="331"/>
      <c r="M223" s="332"/>
      <c r="N223" s="334"/>
      <c r="O223" s="332"/>
      <c r="P223" s="334"/>
      <c r="Q223" s="332"/>
      <c r="R223" s="334"/>
      <c r="S223" s="332"/>
      <c r="T223" s="334"/>
      <c r="U223" s="332"/>
      <c r="V223" s="334"/>
      <c r="W223" s="332"/>
      <c r="X223" s="334"/>
      <c r="Y223" s="332"/>
      <c r="Z223" s="334"/>
      <c r="AA223" s="332"/>
      <c r="AB223" s="334"/>
      <c r="AC223" s="332"/>
      <c r="AD223" s="334"/>
      <c r="AG223" s="86">
        <f t="shared" si="13"/>
        <v>0</v>
      </c>
      <c r="AH223" s="86">
        <f t="shared" si="14"/>
        <v>0</v>
      </c>
      <c r="AI223" s="86">
        <f t="shared" si="15"/>
        <v>0</v>
      </c>
      <c r="AJ223" s="86">
        <f t="shared" si="16"/>
        <v>0</v>
      </c>
      <c r="AL223" s="86">
        <f t="shared" si="17"/>
        <v>0</v>
      </c>
      <c r="AM223" s="86">
        <f t="shared" si="18"/>
        <v>0</v>
      </c>
      <c r="AN223" s="86">
        <f t="shared" si="19"/>
        <v>0</v>
      </c>
      <c r="AO223" s="86">
        <f t="shared" si="20"/>
        <v>0</v>
      </c>
      <c r="AQ223" s="86">
        <f t="shared" si="21"/>
        <v>0</v>
      </c>
      <c r="AR223" s="86">
        <f t="shared" si="22"/>
        <v>0</v>
      </c>
      <c r="AS223" s="86">
        <f t="shared" si="23"/>
        <v>0</v>
      </c>
      <c r="AT223" s="86">
        <f t="shared" si="24"/>
        <v>0</v>
      </c>
      <c r="AV223" s="86">
        <f t="shared" si="25"/>
        <v>18</v>
      </c>
      <c r="AW223" s="86">
        <f t="shared" si="26"/>
        <v>0</v>
      </c>
      <c r="AX223" s="86">
        <f t="shared" si="27"/>
        <v>0</v>
      </c>
      <c r="AY223" s="86">
        <f t="shared" si="28"/>
        <v>0</v>
      </c>
      <c r="BA223" s="126">
        <f t="shared" si="29"/>
        <v>0</v>
      </c>
      <c r="BB223" s="127">
        <f t="shared" si="30"/>
        <v>0</v>
      </c>
      <c r="BC223" s="128">
        <f t="shared" si="31"/>
        <v>0</v>
      </c>
      <c r="BD223" s="129">
        <f t="shared" si="32"/>
        <v>0</v>
      </c>
      <c r="BE223" s="126">
        <f t="shared" si="33"/>
        <v>0</v>
      </c>
      <c r="BF223" s="127">
        <f t="shared" si="34"/>
        <v>0</v>
      </c>
      <c r="BG223" s="128">
        <f t="shared" si="35"/>
        <v>0</v>
      </c>
      <c r="BH223" s="129">
        <f t="shared" si="36"/>
        <v>0</v>
      </c>
      <c r="BI223" s="126">
        <f t="shared" si="37"/>
        <v>0</v>
      </c>
      <c r="BJ223" s="127">
        <f t="shared" si="38"/>
        <v>0</v>
      </c>
      <c r="BK223" s="128">
        <f t="shared" si="39"/>
        <v>0</v>
      </c>
      <c r="BL223" s="129">
        <f t="shared" si="40"/>
        <v>0</v>
      </c>
      <c r="BM223" s="130">
        <f t="shared" si="41"/>
        <v>0</v>
      </c>
      <c r="BN223" s="127">
        <f t="shared" si="42"/>
        <v>0</v>
      </c>
      <c r="BO223" s="128">
        <f t="shared" si="43"/>
        <v>0</v>
      </c>
      <c r="BP223" s="129">
        <f t="shared" si="44"/>
        <v>0</v>
      </c>
      <c r="BQ223" s="126">
        <f t="shared" si="45"/>
        <v>0</v>
      </c>
      <c r="BR223" s="127">
        <f t="shared" si="46"/>
        <v>0</v>
      </c>
      <c r="BS223" s="128">
        <f t="shared" si="47"/>
        <v>0</v>
      </c>
      <c r="BT223" s="129">
        <f t="shared" si="48"/>
        <v>0</v>
      </c>
      <c r="BU223" s="126">
        <f t="shared" si="49"/>
        <v>0</v>
      </c>
      <c r="BV223" s="127">
        <f t="shared" si="50"/>
        <v>0</v>
      </c>
      <c r="BW223" s="128">
        <f t="shared" si="51"/>
        <v>0</v>
      </c>
      <c r="BX223" s="129">
        <f t="shared" si="52"/>
        <v>0</v>
      </c>
      <c r="BY223" s="130">
        <f t="shared" si="53"/>
        <v>0</v>
      </c>
      <c r="BZ223" s="127">
        <f t="shared" si="54"/>
        <v>0</v>
      </c>
      <c r="CA223" s="128">
        <f t="shared" si="55"/>
        <v>0</v>
      </c>
      <c r="CB223" s="129">
        <f t="shared" si="56"/>
        <v>0</v>
      </c>
      <c r="CC223" s="126">
        <f t="shared" si="57"/>
        <v>0</v>
      </c>
      <c r="CD223" s="127">
        <f t="shared" si="58"/>
        <v>0</v>
      </c>
      <c r="CE223" s="128">
        <f t="shared" si="59"/>
        <v>0</v>
      </c>
      <c r="CF223" s="129">
        <f t="shared" si="60"/>
        <v>0</v>
      </c>
      <c r="CG223" s="126">
        <f t="shared" si="61"/>
        <v>0</v>
      </c>
      <c r="CH223" s="127">
        <f t="shared" si="62"/>
        <v>0</v>
      </c>
      <c r="CI223" s="128">
        <f t="shared" si="63"/>
        <v>0</v>
      </c>
      <c r="CJ223" s="129">
        <f t="shared" si="64"/>
        <v>0</v>
      </c>
    </row>
    <row r="224" spans="1:88" ht="15" customHeight="1">
      <c r="A224" s="107"/>
      <c r="B224" s="93"/>
      <c r="C224" s="110" t="s">
        <v>183</v>
      </c>
      <c r="D224" s="329" t="str">
        <f t="shared" si="12"/>
        <v/>
      </c>
      <c r="E224" s="330"/>
      <c r="F224" s="330"/>
      <c r="G224" s="330"/>
      <c r="H224" s="330"/>
      <c r="I224" s="330"/>
      <c r="J224" s="330"/>
      <c r="K224" s="330"/>
      <c r="L224" s="331"/>
      <c r="M224" s="332"/>
      <c r="N224" s="334"/>
      <c r="O224" s="332"/>
      <c r="P224" s="334"/>
      <c r="Q224" s="332"/>
      <c r="R224" s="334"/>
      <c r="S224" s="332"/>
      <c r="T224" s="334"/>
      <c r="U224" s="332"/>
      <c r="V224" s="334"/>
      <c r="W224" s="332"/>
      <c r="X224" s="334"/>
      <c r="Y224" s="332"/>
      <c r="Z224" s="334"/>
      <c r="AA224" s="332"/>
      <c r="AB224" s="334"/>
      <c r="AC224" s="332"/>
      <c r="AD224" s="334"/>
      <c r="AG224" s="86">
        <f t="shared" si="13"/>
        <v>0</v>
      </c>
      <c r="AH224" s="86">
        <f t="shared" si="14"/>
        <v>0</v>
      </c>
      <c r="AI224" s="86">
        <f t="shared" si="15"/>
        <v>0</v>
      </c>
      <c r="AJ224" s="86">
        <f t="shared" si="16"/>
        <v>0</v>
      </c>
      <c r="AL224" s="86">
        <f t="shared" si="17"/>
        <v>0</v>
      </c>
      <c r="AM224" s="86">
        <f t="shared" si="18"/>
        <v>0</v>
      </c>
      <c r="AN224" s="86">
        <f t="shared" si="19"/>
        <v>0</v>
      </c>
      <c r="AO224" s="86">
        <f t="shared" si="20"/>
        <v>0</v>
      </c>
      <c r="AQ224" s="86">
        <f t="shared" si="21"/>
        <v>0</v>
      </c>
      <c r="AR224" s="86">
        <f t="shared" si="22"/>
        <v>0</v>
      </c>
      <c r="AS224" s="86">
        <f t="shared" si="23"/>
        <v>0</v>
      </c>
      <c r="AT224" s="86">
        <f t="shared" si="24"/>
        <v>0</v>
      </c>
      <c r="AV224" s="86">
        <f t="shared" si="25"/>
        <v>18</v>
      </c>
      <c r="AW224" s="86">
        <f t="shared" si="26"/>
        <v>0</v>
      </c>
      <c r="AX224" s="86">
        <f t="shared" si="27"/>
        <v>0</v>
      </c>
      <c r="AY224" s="86">
        <f t="shared" si="28"/>
        <v>0</v>
      </c>
      <c r="BA224" s="126">
        <f t="shared" si="29"/>
        <v>0</v>
      </c>
      <c r="BB224" s="127">
        <f t="shared" si="30"/>
        <v>0</v>
      </c>
      <c r="BC224" s="128">
        <f t="shared" si="31"/>
        <v>0</v>
      </c>
      <c r="BD224" s="129">
        <f t="shared" si="32"/>
        <v>0</v>
      </c>
      <c r="BE224" s="126">
        <f t="shared" si="33"/>
        <v>0</v>
      </c>
      <c r="BF224" s="127">
        <f t="shared" si="34"/>
        <v>0</v>
      </c>
      <c r="BG224" s="128">
        <f t="shared" si="35"/>
        <v>0</v>
      </c>
      <c r="BH224" s="129">
        <f t="shared" si="36"/>
        <v>0</v>
      </c>
      <c r="BI224" s="126">
        <f t="shared" si="37"/>
        <v>0</v>
      </c>
      <c r="BJ224" s="127">
        <f t="shared" si="38"/>
        <v>0</v>
      </c>
      <c r="BK224" s="128">
        <f t="shared" si="39"/>
        <v>0</v>
      </c>
      <c r="BL224" s="129">
        <f t="shared" si="40"/>
        <v>0</v>
      </c>
      <c r="BM224" s="130">
        <f t="shared" si="41"/>
        <v>0</v>
      </c>
      <c r="BN224" s="127">
        <f t="shared" si="42"/>
        <v>0</v>
      </c>
      <c r="BO224" s="128">
        <f t="shared" si="43"/>
        <v>0</v>
      </c>
      <c r="BP224" s="129">
        <f t="shared" si="44"/>
        <v>0</v>
      </c>
      <c r="BQ224" s="126">
        <f t="shared" si="45"/>
        <v>0</v>
      </c>
      <c r="BR224" s="127">
        <f t="shared" si="46"/>
        <v>0</v>
      </c>
      <c r="BS224" s="128">
        <f t="shared" si="47"/>
        <v>0</v>
      </c>
      <c r="BT224" s="129">
        <f t="shared" si="48"/>
        <v>0</v>
      </c>
      <c r="BU224" s="126">
        <f t="shared" si="49"/>
        <v>0</v>
      </c>
      <c r="BV224" s="127">
        <f t="shared" si="50"/>
        <v>0</v>
      </c>
      <c r="BW224" s="128">
        <f t="shared" si="51"/>
        <v>0</v>
      </c>
      <c r="BX224" s="129">
        <f t="shared" si="52"/>
        <v>0</v>
      </c>
      <c r="BY224" s="130">
        <f t="shared" si="53"/>
        <v>0</v>
      </c>
      <c r="BZ224" s="127">
        <f t="shared" si="54"/>
        <v>0</v>
      </c>
      <c r="CA224" s="128">
        <f t="shared" si="55"/>
        <v>0</v>
      </c>
      <c r="CB224" s="129">
        <f t="shared" si="56"/>
        <v>0</v>
      </c>
      <c r="CC224" s="126">
        <f t="shared" si="57"/>
        <v>0</v>
      </c>
      <c r="CD224" s="127">
        <f t="shared" si="58"/>
        <v>0</v>
      </c>
      <c r="CE224" s="128">
        <f t="shared" si="59"/>
        <v>0</v>
      </c>
      <c r="CF224" s="129">
        <f t="shared" si="60"/>
        <v>0</v>
      </c>
      <c r="CG224" s="126">
        <f t="shared" si="61"/>
        <v>0</v>
      </c>
      <c r="CH224" s="127">
        <f t="shared" si="62"/>
        <v>0</v>
      </c>
      <c r="CI224" s="128">
        <f t="shared" si="63"/>
        <v>0</v>
      </c>
      <c r="CJ224" s="129">
        <f t="shared" si="64"/>
        <v>0</v>
      </c>
    </row>
    <row r="225" spans="1:88" ht="15" customHeight="1">
      <c r="A225" s="107"/>
      <c r="B225" s="93"/>
      <c r="C225" s="110" t="s">
        <v>184</v>
      </c>
      <c r="D225" s="329" t="str">
        <f t="shared" si="12"/>
        <v/>
      </c>
      <c r="E225" s="330"/>
      <c r="F225" s="330"/>
      <c r="G225" s="330"/>
      <c r="H225" s="330"/>
      <c r="I225" s="330"/>
      <c r="J225" s="330"/>
      <c r="K225" s="330"/>
      <c r="L225" s="331"/>
      <c r="M225" s="332"/>
      <c r="N225" s="334"/>
      <c r="O225" s="332"/>
      <c r="P225" s="334"/>
      <c r="Q225" s="332"/>
      <c r="R225" s="334"/>
      <c r="S225" s="332"/>
      <c r="T225" s="334"/>
      <c r="U225" s="332"/>
      <c r="V225" s="334"/>
      <c r="W225" s="332"/>
      <c r="X225" s="334"/>
      <c r="Y225" s="332"/>
      <c r="Z225" s="334"/>
      <c r="AA225" s="332"/>
      <c r="AB225" s="334"/>
      <c r="AC225" s="332"/>
      <c r="AD225" s="334"/>
      <c r="AG225" s="86">
        <f t="shared" si="13"/>
        <v>0</v>
      </c>
      <c r="AH225" s="86">
        <f t="shared" si="14"/>
        <v>0</v>
      </c>
      <c r="AI225" s="86">
        <f t="shared" si="15"/>
        <v>0</v>
      </c>
      <c r="AJ225" s="86">
        <f t="shared" si="16"/>
        <v>0</v>
      </c>
      <c r="AL225" s="86">
        <f t="shared" si="17"/>
        <v>0</v>
      </c>
      <c r="AM225" s="86">
        <f t="shared" si="18"/>
        <v>0</v>
      </c>
      <c r="AN225" s="86">
        <f t="shared" si="19"/>
        <v>0</v>
      </c>
      <c r="AO225" s="86">
        <f t="shared" si="20"/>
        <v>0</v>
      </c>
      <c r="AQ225" s="86">
        <f t="shared" si="21"/>
        <v>0</v>
      </c>
      <c r="AR225" s="86">
        <f t="shared" si="22"/>
        <v>0</v>
      </c>
      <c r="AS225" s="86">
        <f t="shared" si="23"/>
        <v>0</v>
      </c>
      <c r="AT225" s="86">
        <f t="shared" si="24"/>
        <v>0</v>
      </c>
      <c r="AV225" s="86">
        <f t="shared" si="25"/>
        <v>18</v>
      </c>
      <c r="AW225" s="86">
        <f t="shared" si="26"/>
        <v>0</v>
      </c>
      <c r="AX225" s="86">
        <f t="shared" si="27"/>
        <v>0</v>
      </c>
      <c r="AY225" s="86">
        <f t="shared" si="28"/>
        <v>0</v>
      </c>
      <c r="BA225" s="126">
        <f t="shared" si="29"/>
        <v>0</v>
      </c>
      <c r="BB225" s="127">
        <f t="shared" si="30"/>
        <v>0</v>
      </c>
      <c r="BC225" s="128">
        <f t="shared" si="31"/>
        <v>0</v>
      </c>
      <c r="BD225" s="129">
        <f t="shared" si="32"/>
        <v>0</v>
      </c>
      <c r="BE225" s="126">
        <f t="shared" si="33"/>
        <v>0</v>
      </c>
      <c r="BF225" s="127">
        <f t="shared" si="34"/>
        <v>0</v>
      </c>
      <c r="BG225" s="128">
        <f t="shared" si="35"/>
        <v>0</v>
      </c>
      <c r="BH225" s="129">
        <f t="shared" si="36"/>
        <v>0</v>
      </c>
      <c r="BI225" s="126">
        <f t="shared" si="37"/>
        <v>0</v>
      </c>
      <c r="BJ225" s="127">
        <f t="shared" si="38"/>
        <v>0</v>
      </c>
      <c r="BK225" s="128">
        <f t="shared" si="39"/>
        <v>0</v>
      </c>
      <c r="BL225" s="129">
        <f t="shared" si="40"/>
        <v>0</v>
      </c>
      <c r="BM225" s="130">
        <f t="shared" si="41"/>
        <v>0</v>
      </c>
      <c r="BN225" s="127">
        <f t="shared" si="42"/>
        <v>0</v>
      </c>
      <c r="BO225" s="128">
        <f t="shared" si="43"/>
        <v>0</v>
      </c>
      <c r="BP225" s="129">
        <f t="shared" si="44"/>
        <v>0</v>
      </c>
      <c r="BQ225" s="126">
        <f t="shared" si="45"/>
        <v>0</v>
      </c>
      <c r="BR225" s="127">
        <f t="shared" si="46"/>
        <v>0</v>
      </c>
      <c r="BS225" s="128">
        <f t="shared" si="47"/>
        <v>0</v>
      </c>
      <c r="BT225" s="129">
        <f t="shared" si="48"/>
        <v>0</v>
      </c>
      <c r="BU225" s="126">
        <f t="shared" si="49"/>
        <v>0</v>
      </c>
      <c r="BV225" s="127">
        <f t="shared" si="50"/>
        <v>0</v>
      </c>
      <c r="BW225" s="128">
        <f t="shared" si="51"/>
        <v>0</v>
      </c>
      <c r="BX225" s="129">
        <f t="shared" si="52"/>
        <v>0</v>
      </c>
      <c r="BY225" s="130">
        <f t="shared" si="53"/>
        <v>0</v>
      </c>
      <c r="BZ225" s="127">
        <f t="shared" si="54"/>
        <v>0</v>
      </c>
      <c r="CA225" s="128">
        <f t="shared" si="55"/>
        <v>0</v>
      </c>
      <c r="CB225" s="129">
        <f t="shared" si="56"/>
        <v>0</v>
      </c>
      <c r="CC225" s="126">
        <f t="shared" si="57"/>
        <v>0</v>
      </c>
      <c r="CD225" s="127">
        <f t="shared" si="58"/>
        <v>0</v>
      </c>
      <c r="CE225" s="128">
        <f t="shared" si="59"/>
        <v>0</v>
      </c>
      <c r="CF225" s="129">
        <f t="shared" si="60"/>
        <v>0</v>
      </c>
      <c r="CG225" s="126">
        <f t="shared" si="61"/>
        <v>0</v>
      </c>
      <c r="CH225" s="127">
        <f t="shared" si="62"/>
        <v>0</v>
      </c>
      <c r="CI225" s="128">
        <f t="shared" si="63"/>
        <v>0</v>
      </c>
      <c r="CJ225" s="129">
        <f t="shared" si="64"/>
        <v>0</v>
      </c>
    </row>
    <row r="226" spans="1:88" ht="15" customHeight="1">
      <c r="A226" s="107"/>
      <c r="B226" s="93"/>
      <c r="C226" s="110" t="s">
        <v>185</v>
      </c>
      <c r="D226" s="329" t="str">
        <f t="shared" si="12"/>
        <v/>
      </c>
      <c r="E226" s="330"/>
      <c r="F226" s="330"/>
      <c r="G226" s="330"/>
      <c r="H226" s="330"/>
      <c r="I226" s="330"/>
      <c r="J226" s="330"/>
      <c r="K226" s="330"/>
      <c r="L226" s="331"/>
      <c r="M226" s="332"/>
      <c r="N226" s="334"/>
      <c r="O226" s="332"/>
      <c r="P226" s="334"/>
      <c r="Q226" s="332"/>
      <c r="R226" s="334"/>
      <c r="S226" s="332"/>
      <c r="T226" s="334"/>
      <c r="U226" s="332"/>
      <c r="V226" s="334"/>
      <c r="W226" s="332"/>
      <c r="X226" s="334"/>
      <c r="Y226" s="332"/>
      <c r="Z226" s="334"/>
      <c r="AA226" s="332"/>
      <c r="AB226" s="334"/>
      <c r="AC226" s="332"/>
      <c r="AD226" s="334"/>
      <c r="AG226" s="86">
        <f t="shared" si="13"/>
        <v>0</v>
      </c>
      <c r="AH226" s="86">
        <f t="shared" si="14"/>
        <v>0</v>
      </c>
      <c r="AI226" s="86">
        <f t="shared" si="15"/>
        <v>0</v>
      </c>
      <c r="AJ226" s="86">
        <f t="shared" si="16"/>
        <v>0</v>
      </c>
      <c r="AL226" s="86">
        <f t="shared" si="17"/>
        <v>0</v>
      </c>
      <c r="AM226" s="86">
        <f t="shared" si="18"/>
        <v>0</v>
      </c>
      <c r="AN226" s="86">
        <f t="shared" si="19"/>
        <v>0</v>
      </c>
      <c r="AO226" s="86">
        <f t="shared" si="20"/>
        <v>0</v>
      </c>
      <c r="AQ226" s="86">
        <f t="shared" si="21"/>
        <v>0</v>
      </c>
      <c r="AR226" s="86">
        <f t="shared" si="22"/>
        <v>0</v>
      </c>
      <c r="AS226" s="86">
        <f t="shared" si="23"/>
        <v>0</v>
      </c>
      <c r="AT226" s="86">
        <f t="shared" si="24"/>
        <v>0</v>
      </c>
      <c r="AV226" s="86">
        <f t="shared" si="25"/>
        <v>18</v>
      </c>
      <c r="AW226" s="86">
        <f t="shared" si="26"/>
        <v>0</v>
      </c>
      <c r="AX226" s="86">
        <f t="shared" si="27"/>
        <v>0</v>
      </c>
      <c r="AY226" s="86">
        <f t="shared" si="28"/>
        <v>0</v>
      </c>
      <c r="BA226" s="126">
        <f t="shared" si="29"/>
        <v>0</v>
      </c>
      <c r="BB226" s="127">
        <f t="shared" si="30"/>
        <v>0</v>
      </c>
      <c r="BC226" s="128">
        <f t="shared" si="31"/>
        <v>0</v>
      </c>
      <c r="BD226" s="129">
        <f t="shared" si="32"/>
        <v>0</v>
      </c>
      <c r="BE226" s="126">
        <f t="shared" si="33"/>
        <v>0</v>
      </c>
      <c r="BF226" s="127">
        <f t="shared" si="34"/>
        <v>0</v>
      </c>
      <c r="BG226" s="128">
        <f t="shared" si="35"/>
        <v>0</v>
      </c>
      <c r="BH226" s="129">
        <f t="shared" si="36"/>
        <v>0</v>
      </c>
      <c r="BI226" s="126">
        <f t="shared" si="37"/>
        <v>0</v>
      </c>
      <c r="BJ226" s="127">
        <f t="shared" si="38"/>
        <v>0</v>
      </c>
      <c r="BK226" s="128">
        <f t="shared" si="39"/>
        <v>0</v>
      </c>
      <c r="BL226" s="129">
        <f t="shared" si="40"/>
        <v>0</v>
      </c>
      <c r="BM226" s="130">
        <f t="shared" si="41"/>
        <v>0</v>
      </c>
      <c r="BN226" s="127">
        <f t="shared" si="42"/>
        <v>0</v>
      </c>
      <c r="BO226" s="128">
        <f t="shared" si="43"/>
        <v>0</v>
      </c>
      <c r="BP226" s="129">
        <f t="shared" si="44"/>
        <v>0</v>
      </c>
      <c r="BQ226" s="126">
        <f t="shared" si="45"/>
        <v>0</v>
      </c>
      <c r="BR226" s="127">
        <f t="shared" si="46"/>
        <v>0</v>
      </c>
      <c r="BS226" s="128">
        <f t="shared" si="47"/>
        <v>0</v>
      </c>
      <c r="BT226" s="129">
        <f t="shared" si="48"/>
        <v>0</v>
      </c>
      <c r="BU226" s="126">
        <f t="shared" si="49"/>
        <v>0</v>
      </c>
      <c r="BV226" s="127">
        <f t="shared" si="50"/>
        <v>0</v>
      </c>
      <c r="BW226" s="128">
        <f t="shared" si="51"/>
        <v>0</v>
      </c>
      <c r="BX226" s="129">
        <f t="shared" si="52"/>
        <v>0</v>
      </c>
      <c r="BY226" s="130">
        <f t="shared" si="53"/>
        <v>0</v>
      </c>
      <c r="BZ226" s="127">
        <f t="shared" si="54"/>
        <v>0</v>
      </c>
      <c r="CA226" s="128">
        <f t="shared" si="55"/>
        <v>0</v>
      </c>
      <c r="CB226" s="129">
        <f t="shared" si="56"/>
        <v>0</v>
      </c>
      <c r="CC226" s="126">
        <f t="shared" si="57"/>
        <v>0</v>
      </c>
      <c r="CD226" s="127">
        <f t="shared" si="58"/>
        <v>0</v>
      </c>
      <c r="CE226" s="128">
        <f t="shared" si="59"/>
        <v>0</v>
      </c>
      <c r="CF226" s="129">
        <f t="shared" si="60"/>
        <v>0</v>
      </c>
      <c r="CG226" s="126">
        <f t="shared" si="61"/>
        <v>0</v>
      </c>
      <c r="CH226" s="127">
        <f t="shared" si="62"/>
        <v>0</v>
      </c>
      <c r="CI226" s="128">
        <f t="shared" si="63"/>
        <v>0</v>
      </c>
      <c r="CJ226" s="129">
        <f t="shared" si="64"/>
        <v>0</v>
      </c>
    </row>
    <row r="227" spans="1:88" ht="15" customHeight="1">
      <c r="A227" s="107"/>
      <c r="B227" s="93"/>
      <c r="C227" s="110" t="s">
        <v>186</v>
      </c>
      <c r="D227" s="329" t="str">
        <f t="shared" si="12"/>
        <v/>
      </c>
      <c r="E227" s="330"/>
      <c r="F227" s="330"/>
      <c r="G227" s="330"/>
      <c r="H227" s="330"/>
      <c r="I227" s="330"/>
      <c r="J227" s="330"/>
      <c r="K227" s="330"/>
      <c r="L227" s="331"/>
      <c r="M227" s="332"/>
      <c r="N227" s="334"/>
      <c r="O227" s="332"/>
      <c r="P227" s="334"/>
      <c r="Q227" s="332"/>
      <c r="R227" s="334"/>
      <c r="S227" s="332"/>
      <c r="T227" s="334"/>
      <c r="U227" s="332"/>
      <c r="V227" s="334"/>
      <c r="W227" s="332"/>
      <c r="X227" s="334"/>
      <c r="Y227" s="332"/>
      <c r="Z227" s="334"/>
      <c r="AA227" s="332"/>
      <c r="AB227" s="334"/>
      <c r="AC227" s="332"/>
      <c r="AD227" s="334"/>
      <c r="AG227" s="86">
        <f t="shared" si="13"/>
        <v>0</v>
      </c>
      <c r="AH227" s="86">
        <f t="shared" si="14"/>
        <v>0</v>
      </c>
      <c r="AI227" s="86">
        <f t="shared" si="15"/>
        <v>0</v>
      </c>
      <c r="AJ227" s="86">
        <f t="shared" si="16"/>
        <v>0</v>
      </c>
      <c r="AL227" s="86">
        <f t="shared" si="17"/>
        <v>0</v>
      </c>
      <c r="AM227" s="86">
        <f t="shared" si="18"/>
        <v>0</v>
      </c>
      <c r="AN227" s="86">
        <f t="shared" si="19"/>
        <v>0</v>
      </c>
      <c r="AO227" s="86">
        <f t="shared" si="20"/>
        <v>0</v>
      </c>
      <c r="AQ227" s="86">
        <f t="shared" si="21"/>
        <v>0</v>
      </c>
      <c r="AR227" s="86">
        <f t="shared" si="22"/>
        <v>0</v>
      </c>
      <c r="AS227" s="86">
        <f t="shared" si="23"/>
        <v>0</v>
      </c>
      <c r="AT227" s="86">
        <f t="shared" si="24"/>
        <v>0</v>
      </c>
      <c r="AV227" s="86">
        <f t="shared" si="25"/>
        <v>18</v>
      </c>
      <c r="AW227" s="86">
        <f t="shared" si="26"/>
        <v>0</v>
      </c>
      <c r="AX227" s="86">
        <f t="shared" si="27"/>
        <v>0</v>
      </c>
      <c r="AY227" s="86">
        <f t="shared" si="28"/>
        <v>0</v>
      </c>
      <c r="BA227" s="126">
        <f t="shared" si="29"/>
        <v>0</v>
      </c>
      <c r="BB227" s="127">
        <f t="shared" si="30"/>
        <v>0</v>
      </c>
      <c r="BC227" s="128">
        <f t="shared" si="31"/>
        <v>0</v>
      </c>
      <c r="BD227" s="129">
        <f t="shared" si="32"/>
        <v>0</v>
      </c>
      <c r="BE227" s="126">
        <f t="shared" si="33"/>
        <v>0</v>
      </c>
      <c r="BF227" s="127">
        <f t="shared" si="34"/>
        <v>0</v>
      </c>
      <c r="BG227" s="128">
        <f t="shared" si="35"/>
        <v>0</v>
      </c>
      <c r="BH227" s="129">
        <f t="shared" si="36"/>
        <v>0</v>
      </c>
      <c r="BI227" s="126">
        <f t="shared" si="37"/>
        <v>0</v>
      </c>
      <c r="BJ227" s="127">
        <f t="shared" si="38"/>
        <v>0</v>
      </c>
      <c r="BK227" s="128">
        <f t="shared" si="39"/>
        <v>0</v>
      </c>
      <c r="BL227" s="129">
        <f t="shared" si="40"/>
        <v>0</v>
      </c>
      <c r="BM227" s="130">
        <f t="shared" si="41"/>
        <v>0</v>
      </c>
      <c r="BN227" s="127">
        <f t="shared" si="42"/>
        <v>0</v>
      </c>
      <c r="BO227" s="128">
        <f t="shared" si="43"/>
        <v>0</v>
      </c>
      <c r="BP227" s="129">
        <f t="shared" si="44"/>
        <v>0</v>
      </c>
      <c r="BQ227" s="126">
        <f t="shared" si="45"/>
        <v>0</v>
      </c>
      <c r="BR227" s="127">
        <f t="shared" si="46"/>
        <v>0</v>
      </c>
      <c r="BS227" s="128">
        <f t="shared" si="47"/>
        <v>0</v>
      </c>
      <c r="BT227" s="129">
        <f t="shared" si="48"/>
        <v>0</v>
      </c>
      <c r="BU227" s="126">
        <f t="shared" si="49"/>
        <v>0</v>
      </c>
      <c r="BV227" s="127">
        <f t="shared" si="50"/>
        <v>0</v>
      </c>
      <c r="BW227" s="128">
        <f t="shared" si="51"/>
        <v>0</v>
      </c>
      <c r="BX227" s="129">
        <f t="shared" si="52"/>
        <v>0</v>
      </c>
      <c r="BY227" s="130">
        <f t="shared" si="53"/>
        <v>0</v>
      </c>
      <c r="BZ227" s="127">
        <f t="shared" si="54"/>
        <v>0</v>
      </c>
      <c r="CA227" s="128">
        <f t="shared" si="55"/>
        <v>0</v>
      </c>
      <c r="CB227" s="129">
        <f t="shared" si="56"/>
        <v>0</v>
      </c>
      <c r="CC227" s="126">
        <f t="shared" si="57"/>
        <v>0</v>
      </c>
      <c r="CD227" s="127">
        <f t="shared" si="58"/>
        <v>0</v>
      </c>
      <c r="CE227" s="128">
        <f t="shared" si="59"/>
        <v>0</v>
      </c>
      <c r="CF227" s="129">
        <f t="shared" si="60"/>
        <v>0</v>
      </c>
      <c r="CG227" s="126">
        <f t="shared" si="61"/>
        <v>0</v>
      </c>
      <c r="CH227" s="127">
        <f t="shared" si="62"/>
        <v>0</v>
      </c>
      <c r="CI227" s="128">
        <f t="shared" si="63"/>
        <v>0</v>
      </c>
      <c r="CJ227" s="129">
        <f t="shared" si="64"/>
        <v>0</v>
      </c>
    </row>
    <row r="228" spans="1:88" ht="15" customHeight="1">
      <c r="A228" s="107"/>
      <c r="B228" s="93"/>
      <c r="C228" s="110" t="s">
        <v>187</v>
      </c>
      <c r="D228" s="329" t="str">
        <f t="shared" si="12"/>
        <v/>
      </c>
      <c r="E228" s="330"/>
      <c r="F228" s="330"/>
      <c r="G228" s="330"/>
      <c r="H228" s="330"/>
      <c r="I228" s="330"/>
      <c r="J228" s="330"/>
      <c r="K228" s="330"/>
      <c r="L228" s="331"/>
      <c r="M228" s="332"/>
      <c r="N228" s="334"/>
      <c r="O228" s="332"/>
      <c r="P228" s="334"/>
      <c r="Q228" s="332"/>
      <c r="R228" s="334"/>
      <c r="S228" s="332"/>
      <c r="T228" s="334"/>
      <c r="U228" s="332"/>
      <c r="V228" s="334"/>
      <c r="W228" s="332"/>
      <c r="X228" s="334"/>
      <c r="Y228" s="332"/>
      <c r="Z228" s="334"/>
      <c r="AA228" s="332"/>
      <c r="AB228" s="334"/>
      <c r="AC228" s="332"/>
      <c r="AD228" s="334"/>
      <c r="AG228" s="86">
        <f t="shared" si="13"/>
        <v>0</v>
      </c>
      <c r="AH228" s="86">
        <f t="shared" si="14"/>
        <v>0</v>
      </c>
      <c r="AI228" s="86">
        <f t="shared" si="15"/>
        <v>0</v>
      </c>
      <c r="AJ228" s="86">
        <f t="shared" si="16"/>
        <v>0</v>
      </c>
      <c r="AL228" s="86">
        <f t="shared" si="17"/>
        <v>0</v>
      </c>
      <c r="AM228" s="86">
        <f t="shared" si="18"/>
        <v>0</v>
      </c>
      <c r="AN228" s="86">
        <f t="shared" si="19"/>
        <v>0</v>
      </c>
      <c r="AO228" s="86">
        <f t="shared" si="20"/>
        <v>0</v>
      </c>
      <c r="AQ228" s="86">
        <f t="shared" si="21"/>
        <v>0</v>
      </c>
      <c r="AR228" s="86">
        <f t="shared" si="22"/>
        <v>0</v>
      </c>
      <c r="AS228" s="86">
        <f t="shared" si="23"/>
        <v>0</v>
      </c>
      <c r="AT228" s="86">
        <f t="shared" si="24"/>
        <v>0</v>
      </c>
      <c r="AV228" s="86">
        <f t="shared" si="25"/>
        <v>18</v>
      </c>
      <c r="AW228" s="86">
        <f t="shared" si="26"/>
        <v>0</v>
      </c>
      <c r="AX228" s="86">
        <f t="shared" si="27"/>
        <v>0</v>
      </c>
      <c r="AY228" s="86">
        <f t="shared" si="28"/>
        <v>0</v>
      </c>
      <c r="BA228" s="126">
        <f t="shared" si="29"/>
        <v>0</v>
      </c>
      <c r="BB228" s="127">
        <f t="shared" si="30"/>
        <v>0</v>
      </c>
      <c r="BC228" s="128">
        <f t="shared" si="31"/>
        <v>0</v>
      </c>
      <c r="BD228" s="129">
        <f t="shared" si="32"/>
        <v>0</v>
      </c>
      <c r="BE228" s="126">
        <f t="shared" si="33"/>
        <v>0</v>
      </c>
      <c r="BF228" s="127">
        <f t="shared" si="34"/>
        <v>0</v>
      </c>
      <c r="BG228" s="128">
        <f t="shared" si="35"/>
        <v>0</v>
      </c>
      <c r="BH228" s="129">
        <f t="shared" si="36"/>
        <v>0</v>
      </c>
      <c r="BI228" s="126">
        <f t="shared" si="37"/>
        <v>0</v>
      </c>
      <c r="BJ228" s="127">
        <f t="shared" si="38"/>
        <v>0</v>
      </c>
      <c r="BK228" s="128">
        <f t="shared" si="39"/>
        <v>0</v>
      </c>
      <c r="BL228" s="129">
        <f t="shared" si="40"/>
        <v>0</v>
      </c>
      <c r="BM228" s="130">
        <f t="shared" si="41"/>
        <v>0</v>
      </c>
      <c r="BN228" s="127">
        <f t="shared" si="42"/>
        <v>0</v>
      </c>
      <c r="BO228" s="128">
        <f t="shared" si="43"/>
        <v>0</v>
      </c>
      <c r="BP228" s="129">
        <f t="shared" si="44"/>
        <v>0</v>
      </c>
      <c r="BQ228" s="126">
        <f t="shared" si="45"/>
        <v>0</v>
      </c>
      <c r="BR228" s="127">
        <f t="shared" si="46"/>
        <v>0</v>
      </c>
      <c r="BS228" s="128">
        <f t="shared" si="47"/>
        <v>0</v>
      </c>
      <c r="BT228" s="129">
        <f t="shared" si="48"/>
        <v>0</v>
      </c>
      <c r="BU228" s="126">
        <f t="shared" si="49"/>
        <v>0</v>
      </c>
      <c r="BV228" s="127">
        <f t="shared" si="50"/>
        <v>0</v>
      </c>
      <c r="BW228" s="128">
        <f t="shared" si="51"/>
        <v>0</v>
      </c>
      <c r="BX228" s="129">
        <f t="shared" si="52"/>
        <v>0</v>
      </c>
      <c r="BY228" s="130">
        <f t="shared" si="53"/>
        <v>0</v>
      </c>
      <c r="BZ228" s="127">
        <f t="shared" si="54"/>
        <v>0</v>
      </c>
      <c r="CA228" s="128">
        <f t="shared" si="55"/>
        <v>0</v>
      </c>
      <c r="CB228" s="129">
        <f t="shared" si="56"/>
        <v>0</v>
      </c>
      <c r="CC228" s="126">
        <f t="shared" si="57"/>
        <v>0</v>
      </c>
      <c r="CD228" s="127">
        <f t="shared" si="58"/>
        <v>0</v>
      </c>
      <c r="CE228" s="128">
        <f t="shared" si="59"/>
        <v>0</v>
      </c>
      <c r="CF228" s="129">
        <f t="shared" si="60"/>
        <v>0</v>
      </c>
      <c r="CG228" s="126">
        <f t="shared" si="61"/>
        <v>0</v>
      </c>
      <c r="CH228" s="127">
        <f t="shared" si="62"/>
        <v>0</v>
      </c>
      <c r="CI228" s="128">
        <f t="shared" si="63"/>
        <v>0</v>
      </c>
      <c r="CJ228" s="129">
        <f t="shared" si="64"/>
        <v>0</v>
      </c>
    </row>
    <row r="229" spans="1:88" ht="15" customHeight="1">
      <c r="A229" s="107"/>
      <c r="B229" s="93"/>
      <c r="C229" s="110" t="s">
        <v>188</v>
      </c>
      <c r="D229" s="329" t="str">
        <f t="shared" si="12"/>
        <v/>
      </c>
      <c r="E229" s="330"/>
      <c r="F229" s="330"/>
      <c r="G229" s="330"/>
      <c r="H229" s="330"/>
      <c r="I229" s="330"/>
      <c r="J229" s="330"/>
      <c r="K229" s="330"/>
      <c r="L229" s="331"/>
      <c r="M229" s="332"/>
      <c r="N229" s="334"/>
      <c r="O229" s="332"/>
      <c r="P229" s="334"/>
      <c r="Q229" s="332"/>
      <c r="R229" s="334"/>
      <c r="S229" s="332"/>
      <c r="T229" s="334"/>
      <c r="U229" s="332"/>
      <c r="V229" s="334"/>
      <c r="W229" s="332"/>
      <c r="X229" s="334"/>
      <c r="Y229" s="332"/>
      <c r="Z229" s="334"/>
      <c r="AA229" s="332"/>
      <c r="AB229" s="334"/>
      <c r="AC229" s="332"/>
      <c r="AD229" s="334"/>
      <c r="AG229" s="86">
        <f t="shared" si="13"/>
        <v>0</v>
      </c>
      <c r="AH229" s="86">
        <f t="shared" si="14"/>
        <v>0</v>
      </c>
      <c r="AI229" s="86">
        <f t="shared" si="15"/>
        <v>0</v>
      </c>
      <c r="AJ229" s="86">
        <f t="shared" si="16"/>
        <v>0</v>
      </c>
      <c r="AL229" s="86">
        <f t="shared" si="17"/>
        <v>0</v>
      </c>
      <c r="AM229" s="86">
        <f t="shared" si="18"/>
        <v>0</v>
      </c>
      <c r="AN229" s="86">
        <f t="shared" si="19"/>
        <v>0</v>
      </c>
      <c r="AO229" s="86">
        <f t="shared" si="20"/>
        <v>0</v>
      </c>
      <c r="AQ229" s="86">
        <f t="shared" si="21"/>
        <v>0</v>
      </c>
      <c r="AR229" s="86">
        <f t="shared" si="22"/>
        <v>0</v>
      </c>
      <c r="AS229" s="86">
        <f t="shared" si="23"/>
        <v>0</v>
      </c>
      <c r="AT229" s="86">
        <f t="shared" si="24"/>
        <v>0</v>
      </c>
      <c r="AV229" s="86">
        <f t="shared" si="25"/>
        <v>18</v>
      </c>
      <c r="AW229" s="86">
        <f t="shared" si="26"/>
        <v>0</v>
      </c>
      <c r="AX229" s="86">
        <f t="shared" si="27"/>
        <v>0</v>
      </c>
      <c r="AY229" s="86">
        <f t="shared" si="28"/>
        <v>0</v>
      </c>
      <c r="BA229" s="126">
        <f t="shared" si="29"/>
        <v>0</v>
      </c>
      <c r="BB229" s="127">
        <f t="shared" si="30"/>
        <v>0</v>
      </c>
      <c r="BC229" s="128">
        <f t="shared" si="31"/>
        <v>0</v>
      </c>
      <c r="BD229" s="129">
        <f t="shared" si="32"/>
        <v>0</v>
      </c>
      <c r="BE229" s="126">
        <f t="shared" si="33"/>
        <v>0</v>
      </c>
      <c r="BF229" s="127">
        <f t="shared" si="34"/>
        <v>0</v>
      </c>
      <c r="BG229" s="128">
        <f t="shared" si="35"/>
        <v>0</v>
      </c>
      <c r="BH229" s="129">
        <f t="shared" si="36"/>
        <v>0</v>
      </c>
      <c r="BI229" s="126">
        <f t="shared" si="37"/>
        <v>0</v>
      </c>
      <c r="BJ229" s="127">
        <f t="shared" si="38"/>
        <v>0</v>
      </c>
      <c r="BK229" s="128">
        <f t="shared" si="39"/>
        <v>0</v>
      </c>
      <c r="BL229" s="129">
        <f t="shared" si="40"/>
        <v>0</v>
      </c>
      <c r="BM229" s="130">
        <f t="shared" si="41"/>
        <v>0</v>
      </c>
      <c r="BN229" s="127">
        <f t="shared" si="42"/>
        <v>0</v>
      </c>
      <c r="BO229" s="128">
        <f t="shared" si="43"/>
        <v>0</v>
      </c>
      <c r="BP229" s="129">
        <f t="shared" si="44"/>
        <v>0</v>
      </c>
      <c r="BQ229" s="126">
        <f t="shared" si="45"/>
        <v>0</v>
      </c>
      <c r="BR229" s="127">
        <f t="shared" si="46"/>
        <v>0</v>
      </c>
      <c r="BS229" s="128">
        <f t="shared" si="47"/>
        <v>0</v>
      </c>
      <c r="BT229" s="129">
        <f t="shared" si="48"/>
        <v>0</v>
      </c>
      <c r="BU229" s="126">
        <f t="shared" si="49"/>
        <v>0</v>
      </c>
      <c r="BV229" s="127">
        <f t="shared" si="50"/>
        <v>0</v>
      </c>
      <c r="BW229" s="128">
        <f t="shared" si="51"/>
        <v>0</v>
      </c>
      <c r="BX229" s="129">
        <f t="shared" si="52"/>
        <v>0</v>
      </c>
      <c r="BY229" s="130">
        <f t="shared" si="53"/>
        <v>0</v>
      </c>
      <c r="BZ229" s="127">
        <f t="shared" si="54"/>
        <v>0</v>
      </c>
      <c r="CA229" s="128">
        <f t="shared" si="55"/>
        <v>0</v>
      </c>
      <c r="CB229" s="129">
        <f t="shared" si="56"/>
        <v>0</v>
      </c>
      <c r="CC229" s="126">
        <f t="shared" si="57"/>
        <v>0</v>
      </c>
      <c r="CD229" s="127">
        <f t="shared" si="58"/>
        <v>0</v>
      </c>
      <c r="CE229" s="128">
        <f t="shared" si="59"/>
        <v>0</v>
      </c>
      <c r="CF229" s="129">
        <f t="shared" si="60"/>
        <v>0</v>
      </c>
      <c r="CG229" s="126">
        <f t="shared" si="61"/>
        <v>0</v>
      </c>
      <c r="CH229" s="127">
        <f t="shared" si="62"/>
        <v>0</v>
      </c>
      <c r="CI229" s="128">
        <f t="shared" si="63"/>
        <v>0</v>
      </c>
      <c r="CJ229" s="129">
        <f t="shared" si="64"/>
        <v>0</v>
      </c>
    </row>
    <row r="230" spans="1:88" ht="15" customHeight="1">
      <c r="A230" s="107"/>
      <c r="B230" s="93"/>
      <c r="C230" s="110" t="s">
        <v>189</v>
      </c>
      <c r="D230" s="329" t="str">
        <f t="shared" si="12"/>
        <v/>
      </c>
      <c r="E230" s="330"/>
      <c r="F230" s="330"/>
      <c r="G230" s="330"/>
      <c r="H230" s="330"/>
      <c r="I230" s="330"/>
      <c r="J230" s="330"/>
      <c r="K230" s="330"/>
      <c r="L230" s="331"/>
      <c r="M230" s="332"/>
      <c r="N230" s="334"/>
      <c r="O230" s="332"/>
      <c r="P230" s="334"/>
      <c r="Q230" s="332"/>
      <c r="R230" s="334"/>
      <c r="S230" s="332"/>
      <c r="T230" s="334"/>
      <c r="U230" s="332"/>
      <c r="V230" s="334"/>
      <c r="W230" s="332"/>
      <c r="X230" s="334"/>
      <c r="Y230" s="332"/>
      <c r="Z230" s="334"/>
      <c r="AA230" s="332"/>
      <c r="AB230" s="334"/>
      <c r="AC230" s="332"/>
      <c r="AD230" s="334"/>
      <c r="AG230" s="86">
        <f t="shared" si="13"/>
        <v>0</v>
      </c>
      <c r="AH230" s="86">
        <f t="shared" si="14"/>
        <v>0</v>
      </c>
      <c r="AI230" s="86">
        <f t="shared" si="15"/>
        <v>0</v>
      </c>
      <c r="AJ230" s="86">
        <f t="shared" si="16"/>
        <v>0</v>
      </c>
      <c r="AL230" s="86">
        <f t="shared" si="17"/>
        <v>0</v>
      </c>
      <c r="AM230" s="86">
        <f t="shared" si="18"/>
        <v>0</v>
      </c>
      <c r="AN230" s="86">
        <f t="shared" si="19"/>
        <v>0</v>
      </c>
      <c r="AO230" s="86">
        <f t="shared" si="20"/>
        <v>0</v>
      </c>
      <c r="AQ230" s="86">
        <f t="shared" si="21"/>
        <v>0</v>
      </c>
      <c r="AR230" s="86">
        <f t="shared" si="22"/>
        <v>0</v>
      </c>
      <c r="AS230" s="86">
        <f t="shared" si="23"/>
        <v>0</v>
      </c>
      <c r="AT230" s="86">
        <f t="shared" si="24"/>
        <v>0</v>
      </c>
      <c r="AV230" s="86">
        <f t="shared" si="25"/>
        <v>18</v>
      </c>
      <c r="AW230" s="86">
        <f t="shared" si="26"/>
        <v>0</v>
      </c>
      <c r="AX230" s="86">
        <f t="shared" si="27"/>
        <v>0</v>
      </c>
      <c r="AY230" s="86">
        <f t="shared" si="28"/>
        <v>0</v>
      </c>
      <c r="BA230" s="126">
        <f t="shared" si="29"/>
        <v>0</v>
      </c>
      <c r="BB230" s="127">
        <f t="shared" si="30"/>
        <v>0</v>
      </c>
      <c r="BC230" s="128">
        <f t="shared" si="31"/>
        <v>0</v>
      </c>
      <c r="BD230" s="129">
        <f t="shared" si="32"/>
        <v>0</v>
      </c>
      <c r="BE230" s="126">
        <f t="shared" si="33"/>
        <v>0</v>
      </c>
      <c r="BF230" s="127">
        <f t="shared" si="34"/>
        <v>0</v>
      </c>
      <c r="BG230" s="128">
        <f t="shared" si="35"/>
        <v>0</v>
      </c>
      <c r="BH230" s="129">
        <f t="shared" si="36"/>
        <v>0</v>
      </c>
      <c r="BI230" s="126">
        <f t="shared" si="37"/>
        <v>0</v>
      </c>
      <c r="BJ230" s="127">
        <f t="shared" si="38"/>
        <v>0</v>
      </c>
      <c r="BK230" s="128">
        <f t="shared" si="39"/>
        <v>0</v>
      </c>
      <c r="BL230" s="129">
        <f t="shared" si="40"/>
        <v>0</v>
      </c>
      <c r="BM230" s="130">
        <f t="shared" si="41"/>
        <v>0</v>
      </c>
      <c r="BN230" s="127">
        <f t="shared" si="42"/>
        <v>0</v>
      </c>
      <c r="BO230" s="128">
        <f t="shared" si="43"/>
        <v>0</v>
      </c>
      <c r="BP230" s="129">
        <f t="shared" si="44"/>
        <v>0</v>
      </c>
      <c r="BQ230" s="126">
        <f t="shared" si="45"/>
        <v>0</v>
      </c>
      <c r="BR230" s="127">
        <f t="shared" si="46"/>
        <v>0</v>
      </c>
      <c r="BS230" s="128">
        <f t="shared" si="47"/>
        <v>0</v>
      </c>
      <c r="BT230" s="129">
        <f t="shared" si="48"/>
        <v>0</v>
      </c>
      <c r="BU230" s="126">
        <f t="shared" si="49"/>
        <v>0</v>
      </c>
      <c r="BV230" s="127">
        <f t="shared" si="50"/>
        <v>0</v>
      </c>
      <c r="BW230" s="128">
        <f t="shared" si="51"/>
        <v>0</v>
      </c>
      <c r="BX230" s="129">
        <f t="shared" si="52"/>
        <v>0</v>
      </c>
      <c r="BY230" s="130">
        <f t="shared" si="53"/>
        <v>0</v>
      </c>
      <c r="BZ230" s="127">
        <f t="shared" si="54"/>
        <v>0</v>
      </c>
      <c r="CA230" s="128">
        <f t="shared" si="55"/>
        <v>0</v>
      </c>
      <c r="CB230" s="129">
        <f t="shared" si="56"/>
        <v>0</v>
      </c>
      <c r="CC230" s="126">
        <f t="shared" si="57"/>
        <v>0</v>
      </c>
      <c r="CD230" s="127">
        <f t="shared" si="58"/>
        <v>0</v>
      </c>
      <c r="CE230" s="128">
        <f t="shared" si="59"/>
        <v>0</v>
      </c>
      <c r="CF230" s="129">
        <f t="shared" si="60"/>
        <v>0</v>
      </c>
      <c r="CG230" s="126">
        <f t="shared" si="61"/>
        <v>0</v>
      </c>
      <c r="CH230" s="127">
        <f t="shared" si="62"/>
        <v>0</v>
      </c>
      <c r="CI230" s="128">
        <f t="shared" si="63"/>
        <v>0</v>
      </c>
      <c r="CJ230" s="129">
        <f t="shared" si="64"/>
        <v>0</v>
      </c>
    </row>
    <row r="231" spans="1:88" ht="15" customHeight="1">
      <c r="A231" s="107"/>
      <c r="B231" s="93"/>
      <c r="C231" s="110" t="s">
        <v>190</v>
      </c>
      <c r="D231" s="329" t="str">
        <f t="shared" si="12"/>
        <v/>
      </c>
      <c r="E231" s="330"/>
      <c r="F231" s="330"/>
      <c r="G231" s="330"/>
      <c r="H231" s="330"/>
      <c r="I231" s="330"/>
      <c r="J231" s="330"/>
      <c r="K231" s="330"/>
      <c r="L231" s="331"/>
      <c r="M231" s="332"/>
      <c r="N231" s="334"/>
      <c r="O231" s="332"/>
      <c r="P231" s="334"/>
      <c r="Q231" s="332"/>
      <c r="R231" s="334"/>
      <c r="S231" s="332"/>
      <c r="T231" s="334"/>
      <c r="U231" s="332"/>
      <c r="V231" s="334"/>
      <c r="W231" s="332"/>
      <c r="X231" s="334"/>
      <c r="Y231" s="332"/>
      <c r="Z231" s="334"/>
      <c r="AA231" s="332"/>
      <c r="AB231" s="334"/>
      <c r="AC231" s="332"/>
      <c r="AD231" s="334"/>
      <c r="AG231" s="86">
        <f t="shared" si="13"/>
        <v>0</v>
      </c>
      <c r="AH231" s="86">
        <f t="shared" si="14"/>
        <v>0</v>
      </c>
      <c r="AI231" s="86">
        <f t="shared" si="15"/>
        <v>0</v>
      </c>
      <c r="AJ231" s="86">
        <f t="shared" si="16"/>
        <v>0</v>
      </c>
      <c r="AL231" s="86">
        <f t="shared" si="17"/>
        <v>0</v>
      </c>
      <c r="AM231" s="86">
        <f t="shared" si="18"/>
        <v>0</v>
      </c>
      <c r="AN231" s="86">
        <f t="shared" si="19"/>
        <v>0</v>
      </c>
      <c r="AO231" s="86">
        <f t="shared" si="20"/>
        <v>0</v>
      </c>
      <c r="AQ231" s="86">
        <f t="shared" si="21"/>
        <v>0</v>
      </c>
      <c r="AR231" s="86">
        <f t="shared" si="22"/>
        <v>0</v>
      </c>
      <c r="AS231" s="86">
        <f t="shared" si="23"/>
        <v>0</v>
      </c>
      <c r="AT231" s="86">
        <f t="shared" si="24"/>
        <v>0</v>
      </c>
      <c r="AV231" s="86">
        <f t="shared" si="25"/>
        <v>18</v>
      </c>
      <c r="AW231" s="86">
        <f t="shared" si="26"/>
        <v>0</v>
      </c>
      <c r="AX231" s="86">
        <f t="shared" si="27"/>
        <v>0</v>
      </c>
      <c r="AY231" s="86">
        <f t="shared" si="28"/>
        <v>0</v>
      </c>
      <c r="BA231" s="126">
        <f t="shared" si="29"/>
        <v>0</v>
      </c>
      <c r="BB231" s="127">
        <f t="shared" si="30"/>
        <v>0</v>
      </c>
      <c r="BC231" s="128">
        <f t="shared" si="31"/>
        <v>0</v>
      </c>
      <c r="BD231" s="129">
        <f t="shared" si="32"/>
        <v>0</v>
      </c>
      <c r="BE231" s="126">
        <f t="shared" si="33"/>
        <v>0</v>
      </c>
      <c r="BF231" s="127">
        <f t="shared" si="34"/>
        <v>0</v>
      </c>
      <c r="BG231" s="128">
        <f t="shared" si="35"/>
        <v>0</v>
      </c>
      <c r="BH231" s="129">
        <f t="shared" si="36"/>
        <v>0</v>
      </c>
      <c r="BI231" s="126">
        <f t="shared" si="37"/>
        <v>0</v>
      </c>
      <c r="BJ231" s="127">
        <f t="shared" si="38"/>
        <v>0</v>
      </c>
      <c r="BK231" s="128">
        <f t="shared" si="39"/>
        <v>0</v>
      </c>
      <c r="BL231" s="129">
        <f t="shared" si="40"/>
        <v>0</v>
      </c>
      <c r="BM231" s="130">
        <f t="shared" si="41"/>
        <v>0</v>
      </c>
      <c r="BN231" s="127">
        <f t="shared" si="42"/>
        <v>0</v>
      </c>
      <c r="BO231" s="128">
        <f t="shared" si="43"/>
        <v>0</v>
      </c>
      <c r="BP231" s="129">
        <f t="shared" si="44"/>
        <v>0</v>
      </c>
      <c r="BQ231" s="126">
        <f t="shared" si="45"/>
        <v>0</v>
      </c>
      <c r="BR231" s="127">
        <f t="shared" si="46"/>
        <v>0</v>
      </c>
      <c r="BS231" s="128">
        <f t="shared" si="47"/>
        <v>0</v>
      </c>
      <c r="BT231" s="129">
        <f t="shared" si="48"/>
        <v>0</v>
      </c>
      <c r="BU231" s="126">
        <f t="shared" si="49"/>
        <v>0</v>
      </c>
      <c r="BV231" s="127">
        <f t="shared" si="50"/>
        <v>0</v>
      </c>
      <c r="BW231" s="128">
        <f t="shared" si="51"/>
        <v>0</v>
      </c>
      <c r="BX231" s="129">
        <f t="shared" si="52"/>
        <v>0</v>
      </c>
      <c r="BY231" s="130">
        <f t="shared" si="53"/>
        <v>0</v>
      </c>
      <c r="BZ231" s="127">
        <f t="shared" si="54"/>
        <v>0</v>
      </c>
      <c r="CA231" s="128">
        <f t="shared" si="55"/>
        <v>0</v>
      </c>
      <c r="CB231" s="129">
        <f t="shared" si="56"/>
        <v>0</v>
      </c>
      <c r="CC231" s="126">
        <f t="shared" si="57"/>
        <v>0</v>
      </c>
      <c r="CD231" s="127">
        <f t="shared" si="58"/>
        <v>0</v>
      </c>
      <c r="CE231" s="128">
        <f t="shared" si="59"/>
        <v>0</v>
      </c>
      <c r="CF231" s="129">
        <f t="shared" si="60"/>
        <v>0</v>
      </c>
      <c r="CG231" s="126">
        <f t="shared" si="61"/>
        <v>0</v>
      </c>
      <c r="CH231" s="127">
        <f t="shared" si="62"/>
        <v>0</v>
      </c>
      <c r="CI231" s="128">
        <f t="shared" si="63"/>
        <v>0</v>
      </c>
      <c r="CJ231" s="129">
        <f t="shared" si="64"/>
        <v>0</v>
      </c>
    </row>
    <row r="232" spans="1:88" ht="15" customHeight="1">
      <c r="A232" s="107"/>
      <c r="B232" s="93"/>
      <c r="C232" s="110" t="s">
        <v>191</v>
      </c>
      <c r="D232" s="329" t="str">
        <f t="shared" si="12"/>
        <v/>
      </c>
      <c r="E232" s="330"/>
      <c r="F232" s="330"/>
      <c r="G232" s="330"/>
      <c r="H232" s="330"/>
      <c r="I232" s="330"/>
      <c r="J232" s="330"/>
      <c r="K232" s="330"/>
      <c r="L232" s="331"/>
      <c r="M232" s="332"/>
      <c r="N232" s="334"/>
      <c r="O232" s="332"/>
      <c r="P232" s="334"/>
      <c r="Q232" s="332"/>
      <c r="R232" s="334"/>
      <c r="S232" s="332"/>
      <c r="T232" s="334"/>
      <c r="U232" s="332"/>
      <c r="V232" s="334"/>
      <c r="W232" s="332"/>
      <c r="X232" s="334"/>
      <c r="Y232" s="332"/>
      <c r="Z232" s="334"/>
      <c r="AA232" s="332"/>
      <c r="AB232" s="334"/>
      <c r="AC232" s="332"/>
      <c r="AD232" s="334"/>
      <c r="AG232" s="86">
        <f t="shared" si="13"/>
        <v>0</v>
      </c>
      <c r="AH232" s="86">
        <f t="shared" si="14"/>
        <v>0</v>
      </c>
      <c r="AI232" s="86">
        <f t="shared" si="15"/>
        <v>0</v>
      </c>
      <c r="AJ232" s="86">
        <f t="shared" si="16"/>
        <v>0</v>
      </c>
      <c r="AL232" s="86">
        <f t="shared" si="17"/>
        <v>0</v>
      </c>
      <c r="AM232" s="86">
        <f t="shared" si="18"/>
        <v>0</v>
      </c>
      <c r="AN232" s="86">
        <f t="shared" si="19"/>
        <v>0</v>
      </c>
      <c r="AO232" s="86">
        <f t="shared" si="20"/>
        <v>0</v>
      </c>
      <c r="AQ232" s="86">
        <f t="shared" si="21"/>
        <v>0</v>
      </c>
      <c r="AR232" s="86">
        <f t="shared" si="22"/>
        <v>0</v>
      </c>
      <c r="AS232" s="86">
        <f t="shared" si="23"/>
        <v>0</v>
      </c>
      <c r="AT232" s="86">
        <f t="shared" si="24"/>
        <v>0</v>
      </c>
      <c r="AV232" s="86">
        <f t="shared" si="25"/>
        <v>18</v>
      </c>
      <c r="AW232" s="86">
        <f t="shared" si="26"/>
        <v>0</v>
      </c>
      <c r="AX232" s="86">
        <f t="shared" si="27"/>
        <v>0</v>
      </c>
      <c r="AY232" s="86">
        <f t="shared" si="28"/>
        <v>0</v>
      </c>
      <c r="BA232" s="126">
        <f t="shared" si="29"/>
        <v>0</v>
      </c>
      <c r="BB232" s="127">
        <f t="shared" si="30"/>
        <v>0</v>
      </c>
      <c r="BC232" s="128">
        <f t="shared" si="31"/>
        <v>0</v>
      </c>
      <c r="BD232" s="129">
        <f t="shared" si="32"/>
        <v>0</v>
      </c>
      <c r="BE232" s="126">
        <f t="shared" si="33"/>
        <v>0</v>
      </c>
      <c r="BF232" s="127">
        <f t="shared" si="34"/>
        <v>0</v>
      </c>
      <c r="BG232" s="128">
        <f t="shared" si="35"/>
        <v>0</v>
      </c>
      <c r="BH232" s="129">
        <f t="shared" si="36"/>
        <v>0</v>
      </c>
      <c r="BI232" s="126">
        <f t="shared" si="37"/>
        <v>0</v>
      </c>
      <c r="BJ232" s="127">
        <f t="shared" si="38"/>
        <v>0</v>
      </c>
      <c r="BK232" s="128">
        <f t="shared" si="39"/>
        <v>0</v>
      </c>
      <c r="BL232" s="129">
        <f t="shared" si="40"/>
        <v>0</v>
      </c>
      <c r="BM232" s="130">
        <f t="shared" si="41"/>
        <v>0</v>
      </c>
      <c r="BN232" s="127">
        <f t="shared" si="42"/>
        <v>0</v>
      </c>
      <c r="BO232" s="128">
        <f t="shared" si="43"/>
        <v>0</v>
      </c>
      <c r="BP232" s="129">
        <f t="shared" si="44"/>
        <v>0</v>
      </c>
      <c r="BQ232" s="126">
        <f t="shared" si="45"/>
        <v>0</v>
      </c>
      <c r="BR232" s="127">
        <f t="shared" si="46"/>
        <v>0</v>
      </c>
      <c r="BS232" s="128">
        <f t="shared" si="47"/>
        <v>0</v>
      </c>
      <c r="BT232" s="129">
        <f t="shared" si="48"/>
        <v>0</v>
      </c>
      <c r="BU232" s="126">
        <f t="shared" si="49"/>
        <v>0</v>
      </c>
      <c r="BV232" s="127">
        <f t="shared" si="50"/>
        <v>0</v>
      </c>
      <c r="BW232" s="128">
        <f t="shared" si="51"/>
        <v>0</v>
      </c>
      <c r="BX232" s="129">
        <f t="shared" si="52"/>
        <v>0</v>
      </c>
      <c r="BY232" s="130">
        <f t="shared" si="53"/>
        <v>0</v>
      </c>
      <c r="BZ232" s="127">
        <f t="shared" si="54"/>
        <v>0</v>
      </c>
      <c r="CA232" s="128">
        <f t="shared" si="55"/>
        <v>0</v>
      </c>
      <c r="CB232" s="129">
        <f t="shared" si="56"/>
        <v>0</v>
      </c>
      <c r="CC232" s="126">
        <f t="shared" si="57"/>
        <v>0</v>
      </c>
      <c r="CD232" s="127">
        <f t="shared" si="58"/>
        <v>0</v>
      </c>
      <c r="CE232" s="128">
        <f t="shared" si="59"/>
        <v>0</v>
      </c>
      <c r="CF232" s="129">
        <f t="shared" si="60"/>
        <v>0</v>
      </c>
      <c r="CG232" s="126">
        <f t="shared" si="61"/>
        <v>0</v>
      </c>
      <c r="CH232" s="127">
        <f t="shared" si="62"/>
        <v>0</v>
      </c>
      <c r="CI232" s="128">
        <f t="shared" si="63"/>
        <v>0</v>
      </c>
      <c r="CJ232" s="129">
        <f t="shared" si="64"/>
        <v>0</v>
      </c>
    </row>
    <row r="233" spans="1:88" ht="15" customHeight="1">
      <c r="A233" s="107"/>
      <c r="B233" s="93"/>
      <c r="C233" s="110" t="s">
        <v>192</v>
      </c>
      <c r="D233" s="329" t="str">
        <f t="shared" si="12"/>
        <v/>
      </c>
      <c r="E233" s="330"/>
      <c r="F233" s="330"/>
      <c r="G233" s="330"/>
      <c r="H233" s="330"/>
      <c r="I233" s="330"/>
      <c r="J233" s="330"/>
      <c r="K233" s="330"/>
      <c r="L233" s="331"/>
      <c r="M233" s="332"/>
      <c r="N233" s="334"/>
      <c r="O233" s="332"/>
      <c r="P233" s="334"/>
      <c r="Q233" s="332"/>
      <c r="R233" s="334"/>
      <c r="S233" s="332"/>
      <c r="T233" s="334"/>
      <c r="U233" s="332"/>
      <c r="V233" s="334"/>
      <c r="W233" s="332"/>
      <c r="X233" s="334"/>
      <c r="Y233" s="332"/>
      <c r="Z233" s="334"/>
      <c r="AA233" s="332"/>
      <c r="AB233" s="334"/>
      <c r="AC233" s="332"/>
      <c r="AD233" s="334"/>
      <c r="AG233" s="86">
        <f t="shared" si="13"/>
        <v>0</v>
      </c>
      <c r="AH233" s="86">
        <f t="shared" si="14"/>
        <v>0</v>
      </c>
      <c r="AI233" s="86">
        <f t="shared" si="15"/>
        <v>0</v>
      </c>
      <c r="AJ233" s="86">
        <f t="shared" si="16"/>
        <v>0</v>
      </c>
      <c r="AL233" s="86">
        <f t="shared" si="17"/>
        <v>0</v>
      </c>
      <c r="AM233" s="86">
        <f t="shared" si="18"/>
        <v>0</v>
      </c>
      <c r="AN233" s="86">
        <f t="shared" si="19"/>
        <v>0</v>
      </c>
      <c r="AO233" s="86">
        <f t="shared" si="20"/>
        <v>0</v>
      </c>
      <c r="AQ233" s="86">
        <f t="shared" si="21"/>
        <v>0</v>
      </c>
      <c r="AR233" s="86">
        <f t="shared" si="22"/>
        <v>0</v>
      </c>
      <c r="AS233" s="86">
        <f t="shared" si="23"/>
        <v>0</v>
      </c>
      <c r="AT233" s="86">
        <f t="shared" si="24"/>
        <v>0</v>
      </c>
      <c r="AV233" s="86">
        <f t="shared" si="25"/>
        <v>18</v>
      </c>
      <c r="AW233" s="86">
        <f t="shared" si="26"/>
        <v>0</v>
      </c>
      <c r="AX233" s="86">
        <f t="shared" si="27"/>
        <v>0</v>
      </c>
      <c r="AY233" s="86">
        <f t="shared" si="28"/>
        <v>0</v>
      </c>
      <c r="BA233" s="126">
        <f t="shared" si="29"/>
        <v>0</v>
      </c>
      <c r="BB233" s="127">
        <f t="shared" si="30"/>
        <v>0</v>
      </c>
      <c r="BC233" s="128">
        <f t="shared" si="31"/>
        <v>0</v>
      </c>
      <c r="BD233" s="129">
        <f t="shared" si="32"/>
        <v>0</v>
      </c>
      <c r="BE233" s="126">
        <f t="shared" si="33"/>
        <v>0</v>
      </c>
      <c r="BF233" s="127">
        <f t="shared" si="34"/>
        <v>0</v>
      </c>
      <c r="BG233" s="128">
        <f t="shared" si="35"/>
        <v>0</v>
      </c>
      <c r="BH233" s="129">
        <f t="shared" si="36"/>
        <v>0</v>
      </c>
      <c r="BI233" s="126">
        <f t="shared" si="37"/>
        <v>0</v>
      </c>
      <c r="BJ233" s="127">
        <f t="shared" si="38"/>
        <v>0</v>
      </c>
      <c r="BK233" s="128">
        <f t="shared" si="39"/>
        <v>0</v>
      </c>
      <c r="BL233" s="129">
        <f t="shared" si="40"/>
        <v>0</v>
      </c>
      <c r="BM233" s="130">
        <f t="shared" si="41"/>
        <v>0</v>
      </c>
      <c r="BN233" s="127">
        <f t="shared" si="42"/>
        <v>0</v>
      </c>
      <c r="BO233" s="128">
        <f t="shared" si="43"/>
        <v>0</v>
      </c>
      <c r="BP233" s="129">
        <f t="shared" si="44"/>
        <v>0</v>
      </c>
      <c r="BQ233" s="126">
        <f t="shared" si="45"/>
        <v>0</v>
      </c>
      <c r="BR233" s="127">
        <f t="shared" si="46"/>
        <v>0</v>
      </c>
      <c r="BS233" s="128">
        <f t="shared" si="47"/>
        <v>0</v>
      </c>
      <c r="BT233" s="129">
        <f t="shared" si="48"/>
        <v>0</v>
      </c>
      <c r="BU233" s="126">
        <f t="shared" si="49"/>
        <v>0</v>
      </c>
      <c r="BV233" s="127">
        <f t="shared" si="50"/>
        <v>0</v>
      </c>
      <c r="BW233" s="128">
        <f t="shared" si="51"/>
        <v>0</v>
      </c>
      <c r="BX233" s="129">
        <f t="shared" si="52"/>
        <v>0</v>
      </c>
      <c r="BY233" s="130">
        <f t="shared" si="53"/>
        <v>0</v>
      </c>
      <c r="BZ233" s="127">
        <f t="shared" si="54"/>
        <v>0</v>
      </c>
      <c r="CA233" s="128">
        <f t="shared" si="55"/>
        <v>0</v>
      </c>
      <c r="CB233" s="129">
        <f t="shared" si="56"/>
        <v>0</v>
      </c>
      <c r="CC233" s="126">
        <f t="shared" si="57"/>
        <v>0</v>
      </c>
      <c r="CD233" s="127">
        <f t="shared" si="58"/>
        <v>0</v>
      </c>
      <c r="CE233" s="128">
        <f t="shared" si="59"/>
        <v>0</v>
      </c>
      <c r="CF233" s="129">
        <f t="shared" si="60"/>
        <v>0</v>
      </c>
      <c r="CG233" s="126">
        <f t="shared" si="61"/>
        <v>0</v>
      </c>
      <c r="CH233" s="127">
        <f t="shared" si="62"/>
        <v>0</v>
      </c>
      <c r="CI233" s="128">
        <f t="shared" si="63"/>
        <v>0</v>
      </c>
      <c r="CJ233" s="129">
        <f t="shared" si="64"/>
        <v>0</v>
      </c>
    </row>
    <row r="234" spans="1:88" ht="15" customHeight="1">
      <c r="A234" s="107"/>
      <c r="B234" s="93"/>
      <c r="C234" s="110" t="s">
        <v>193</v>
      </c>
      <c r="D234" s="329" t="str">
        <f t="shared" si="12"/>
        <v/>
      </c>
      <c r="E234" s="330"/>
      <c r="F234" s="330"/>
      <c r="G234" s="330"/>
      <c r="H234" s="330"/>
      <c r="I234" s="330"/>
      <c r="J234" s="330"/>
      <c r="K234" s="330"/>
      <c r="L234" s="331"/>
      <c r="M234" s="332"/>
      <c r="N234" s="334"/>
      <c r="O234" s="332"/>
      <c r="P234" s="334"/>
      <c r="Q234" s="332"/>
      <c r="R234" s="334"/>
      <c r="S234" s="332"/>
      <c r="T234" s="334"/>
      <c r="U234" s="332"/>
      <c r="V234" s="334"/>
      <c r="W234" s="332"/>
      <c r="X234" s="334"/>
      <c r="Y234" s="332"/>
      <c r="Z234" s="334"/>
      <c r="AA234" s="332"/>
      <c r="AB234" s="334"/>
      <c r="AC234" s="332"/>
      <c r="AD234" s="334"/>
      <c r="AG234" s="86">
        <f t="shared" si="13"/>
        <v>0</v>
      </c>
      <c r="AH234" s="86">
        <f t="shared" si="14"/>
        <v>0</v>
      </c>
      <c r="AI234" s="86">
        <f t="shared" si="15"/>
        <v>0</v>
      </c>
      <c r="AJ234" s="86">
        <f t="shared" si="16"/>
        <v>0</v>
      </c>
      <c r="AL234" s="86">
        <f t="shared" si="17"/>
        <v>0</v>
      </c>
      <c r="AM234" s="86">
        <f t="shared" si="18"/>
        <v>0</v>
      </c>
      <c r="AN234" s="86">
        <f t="shared" si="19"/>
        <v>0</v>
      </c>
      <c r="AO234" s="86">
        <f t="shared" si="20"/>
        <v>0</v>
      </c>
      <c r="AQ234" s="86">
        <f t="shared" si="21"/>
        <v>0</v>
      </c>
      <c r="AR234" s="86">
        <f t="shared" si="22"/>
        <v>0</v>
      </c>
      <c r="AS234" s="86">
        <f t="shared" si="23"/>
        <v>0</v>
      </c>
      <c r="AT234" s="86">
        <f t="shared" si="24"/>
        <v>0</v>
      </c>
      <c r="AV234" s="86">
        <f t="shared" si="25"/>
        <v>18</v>
      </c>
      <c r="AW234" s="86">
        <f t="shared" si="26"/>
        <v>0</v>
      </c>
      <c r="AX234" s="86">
        <f t="shared" si="27"/>
        <v>0</v>
      </c>
      <c r="AY234" s="86">
        <f t="shared" si="28"/>
        <v>0</v>
      </c>
      <c r="BA234" s="126">
        <f t="shared" si="29"/>
        <v>0</v>
      </c>
      <c r="BB234" s="127">
        <f t="shared" si="30"/>
        <v>0</v>
      </c>
      <c r="BC234" s="128">
        <f t="shared" si="31"/>
        <v>0</v>
      </c>
      <c r="BD234" s="129">
        <f t="shared" si="32"/>
        <v>0</v>
      </c>
      <c r="BE234" s="126">
        <f t="shared" si="33"/>
        <v>0</v>
      </c>
      <c r="BF234" s="127">
        <f t="shared" si="34"/>
        <v>0</v>
      </c>
      <c r="BG234" s="128">
        <f t="shared" si="35"/>
        <v>0</v>
      </c>
      <c r="BH234" s="129">
        <f t="shared" si="36"/>
        <v>0</v>
      </c>
      <c r="BI234" s="126">
        <f t="shared" si="37"/>
        <v>0</v>
      </c>
      <c r="BJ234" s="127">
        <f t="shared" si="38"/>
        <v>0</v>
      </c>
      <c r="BK234" s="128">
        <f t="shared" si="39"/>
        <v>0</v>
      </c>
      <c r="BL234" s="129">
        <f t="shared" si="40"/>
        <v>0</v>
      </c>
      <c r="BM234" s="130">
        <f t="shared" si="41"/>
        <v>0</v>
      </c>
      <c r="BN234" s="127">
        <f t="shared" si="42"/>
        <v>0</v>
      </c>
      <c r="BO234" s="128">
        <f t="shared" si="43"/>
        <v>0</v>
      </c>
      <c r="BP234" s="129">
        <f t="shared" si="44"/>
        <v>0</v>
      </c>
      <c r="BQ234" s="126">
        <f t="shared" si="45"/>
        <v>0</v>
      </c>
      <c r="BR234" s="127">
        <f t="shared" si="46"/>
        <v>0</v>
      </c>
      <c r="BS234" s="128">
        <f t="shared" si="47"/>
        <v>0</v>
      </c>
      <c r="BT234" s="129">
        <f t="shared" si="48"/>
        <v>0</v>
      </c>
      <c r="BU234" s="126">
        <f t="shared" si="49"/>
        <v>0</v>
      </c>
      <c r="BV234" s="127">
        <f t="shared" si="50"/>
        <v>0</v>
      </c>
      <c r="BW234" s="128">
        <f t="shared" si="51"/>
        <v>0</v>
      </c>
      <c r="BX234" s="129">
        <f t="shared" si="52"/>
        <v>0</v>
      </c>
      <c r="BY234" s="130">
        <f t="shared" si="53"/>
        <v>0</v>
      </c>
      <c r="BZ234" s="127">
        <f t="shared" si="54"/>
        <v>0</v>
      </c>
      <c r="CA234" s="128">
        <f t="shared" si="55"/>
        <v>0</v>
      </c>
      <c r="CB234" s="129">
        <f t="shared" si="56"/>
        <v>0</v>
      </c>
      <c r="CC234" s="126">
        <f t="shared" si="57"/>
        <v>0</v>
      </c>
      <c r="CD234" s="127">
        <f t="shared" si="58"/>
        <v>0</v>
      </c>
      <c r="CE234" s="128">
        <f t="shared" si="59"/>
        <v>0</v>
      </c>
      <c r="CF234" s="129">
        <f t="shared" si="60"/>
        <v>0</v>
      </c>
      <c r="CG234" s="126">
        <f t="shared" si="61"/>
        <v>0</v>
      </c>
      <c r="CH234" s="127">
        <f t="shared" si="62"/>
        <v>0</v>
      </c>
      <c r="CI234" s="128">
        <f t="shared" si="63"/>
        <v>0</v>
      </c>
      <c r="CJ234" s="129">
        <f t="shared" si="64"/>
        <v>0</v>
      </c>
    </row>
    <row r="235" spans="1:88" ht="15" customHeight="1">
      <c r="A235" s="107"/>
      <c r="B235" s="93"/>
      <c r="C235" s="110" t="s">
        <v>194</v>
      </c>
      <c r="D235" s="329" t="str">
        <f t="shared" si="12"/>
        <v/>
      </c>
      <c r="E235" s="330"/>
      <c r="F235" s="330"/>
      <c r="G235" s="330"/>
      <c r="H235" s="330"/>
      <c r="I235" s="330"/>
      <c r="J235" s="330"/>
      <c r="K235" s="330"/>
      <c r="L235" s="331"/>
      <c r="M235" s="332"/>
      <c r="N235" s="334"/>
      <c r="O235" s="332"/>
      <c r="P235" s="334"/>
      <c r="Q235" s="332"/>
      <c r="R235" s="334"/>
      <c r="S235" s="332"/>
      <c r="T235" s="334"/>
      <c r="U235" s="332"/>
      <c r="V235" s="334"/>
      <c r="W235" s="332"/>
      <c r="X235" s="334"/>
      <c r="Y235" s="332"/>
      <c r="Z235" s="334"/>
      <c r="AA235" s="332"/>
      <c r="AB235" s="334"/>
      <c r="AC235" s="332"/>
      <c r="AD235" s="334"/>
      <c r="AG235" s="86">
        <f t="shared" si="13"/>
        <v>0</v>
      </c>
      <c r="AH235" s="86">
        <f t="shared" si="14"/>
        <v>0</v>
      </c>
      <c r="AI235" s="86">
        <f t="shared" si="15"/>
        <v>0</v>
      </c>
      <c r="AJ235" s="86">
        <f t="shared" si="16"/>
        <v>0</v>
      </c>
      <c r="AL235" s="86">
        <f t="shared" si="17"/>
        <v>0</v>
      </c>
      <c r="AM235" s="86">
        <f t="shared" si="18"/>
        <v>0</v>
      </c>
      <c r="AN235" s="86">
        <f t="shared" si="19"/>
        <v>0</v>
      </c>
      <c r="AO235" s="86">
        <f t="shared" si="20"/>
        <v>0</v>
      </c>
      <c r="AQ235" s="86">
        <f t="shared" si="21"/>
        <v>0</v>
      </c>
      <c r="AR235" s="86">
        <f t="shared" si="22"/>
        <v>0</v>
      </c>
      <c r="AS235" s="86">
        <f t="shared" si="23"/>
        <v>0</v>
      </c>
      <c r="AT235" s="86">
        <f t="shared" si="24"/>
        <v>0</v>
      </c>
      <c r="AV235" s="86">
        <f t="shared" si="25"/>
        <v>18</v>
      </c>
      <c r="AW235" s="86">
        <f t="shared" si="26"/>
        <v>0</v>
      </c>
      <c r="AX235" s="86">
        <f t="shared" si="27"/>
        <v>0</v>
      </c>
      <c r="AY235" s="86">
        <f t="shared" si="28"/>
        <v>0</v>
      </c>
      <c r="BA235" s="126">
        <f t="shared" si="29"/>
        <v>0</v>
      </c>
      <c r="BB235" s="127">
        <f t="shared" si="30"/>
        <v>0</v>
      </c>
      <c r="BC235" s="128">
        <f t="shared" si="31"/>
        <v>0</v>
      </c>
      <c r="BD235" s="129">
        <f t="shared" si="32"/>
        <v>0</v>
      </c>
      <c r="BE235" s="126">
        <f t="shared" si="33"/>
        <v>0</v>
      </c>
      <c r="BF235" s="127">
        <f t="shared" si="34"/>
        <v>0</v>
      </c>
      <c r="BG235" s="128">
        <f t="shared" si="35"/>
        <v>0</v>
      </c>
      <c r="BH235" s="129">
        <f t="shared" si="36"/>
        <v>0</v>
      </c>
      <c r="BI235" s="126">
        <f t="shared" si="37"/>
        <v>0</v>
      </c>
      <c r="BJ235" s="127">
        <f t="shared" si="38"/>
        <v>0</v>
      </c>
      <c r="BK235" s="128">
        <f t="shared" si="39"/>
        <v>0</v>
      </c>
      <c r="BL235" s="129">
        <f t="shared" si="40"/>
        <v>0</v>
      </c>
      <c r="BM235" s="130">
        <f t="shared" si="41"/>
        <v>0</v>
      </c>
      <c r="BN235" s="127">
        <f t="shared" si="42"/>
        <v>0</v>
      </c>
      <c r="BO235" s="128">
        <f t="shared" si="43"/>
        <v>0</v>
      </c>
      <c r="BP235" s="129">
        <f t="shared" si="44"/>
        <v>0</v>
      </c>
      <c r="BQ235" s="126">
        <f t="shared" si="45"/>
        <v>0</v>
      </c>
      <c r="BR235" s="127">
        <f t="shared" si="46"/>
        <v>0</v>
      </c>
      <c r="BS235" s="128">
        <f t="shared" si="47"/>
        <v>0</v>
      </c>
      <c r="BT235" s="129">
        <f t="shared" si="48"/>
        <v>0</v>
      </c>
      <c r="BU235" s="126">
        <f t="shared" si="49"/>
        <v>0</v>
      </c>
      <c r="BV235" s="127">
        <f t="shared" si="50"/>
        <v>0</v>
      </c>
      <c r="BW235" s="128">
        <f t="shared" si="51"/>
        <v>0</v>
      </c>
      <c r="BX235" s="129">
        <f t="shared" si="52"/>
        <v>0</v>
      </c>
      <c r="BY235" s="130">
        <f t="shared" si="53"/>
        <v>0</v>
      </c>
      <c r="BZ235" s="127">
        <f t="shared" si="54"/>
        <v>0</v>
      </c>
      <c r="CA235" s="128">
        <f t="shared" si="55"/>
        <v>0</v>
      </c>
      <c r="CB235" s="129">
        <f t="shared" si="56"/>
        <v>0</v>
      </c>
      <c r="CC235" s="126">
        <f t="shared" si="57"/>
        <v>0</v>
      </c>
      <c r="CD235" s="127">
        <f t="shared" si="58"/>
        <v>0</v>
      </c>
      <c r="CE235" s="128">
        <f t="shared" si="59"/>
        <v>0</v>
      </c>
      <c r="CF235" s="129">
        <f t="shared" si="60"/>
        <v>0</v>
      </c>
      <c r="CG235" s="126">
        <f t="shared" si="61"/>
        <v>0</v>
      </c>
      <c r="CH235" s="127">
        <f t="shared" si="62"/>
        <v>0</v>
      </c>
      <c r="CI235" s="128">
        <f t="shared" si="63"/>
        <v>0</v>
      </c>
      <c r="CJ235" s="129">
        <f t="shared" si="64"/>
        <v>0</v>
      </c>
    </row>
    <row r="236" spans="1:88" ht="15" customHeight="1">
      <c r="A236" s="107"/>
      <c r="B236" s="93"/>
      <c r="C236" s="110" t="s">
        <v>195</v>
      </c>
      <c r="D236" s="329" t="str">
        <f t="shared" si="12"/>
        <v/>
      </c>
      <c r="E236" s="330"/>
      <c r="F236" s="330"/>
      <c r="G236" s="330"/>
      <c r="H236" s="330"/>
      <c r="I236" s="330"/>
      <c r="J236" s="330"/>
      <c r="K236" s="330"/>
      <c r="L236" s="331"/>
      <c r="M236" s="332"/>
      <c r="N236" s="334"/>
      <c r="O236" s="332"/>
      <c r="P236" s="334"/>
      <c r="Q236" s="332"/>
      <c r="R236" s="334"/>
      <c r="S236" s="332"/>
      <c r="T236" s="334"/>
      <c r="U236" s="332"/>
      <c r="V236" s="334"/>
      <c r="W236" s="332"/>
      <c r="X236" s="334"/>
      <c r="Y236" s="332"/>
      <c r="Z236" s="334"/>
      <c r="AA236" s="332"/>
      <c r="AB236" s="334"/>
      <c r="AC236" s="332"/>
      <c r="AD236" s="334"/>
      <c r="AG236" s="86">
        <f t="shared" si="13"/>
        <v>0</v>
      </c>
      <c r="AH236" s="86">
        <f t="shared" si="14"/>
        <v>0</v>
      </c>
      <c r="AI236" s="86">
        <f t="shared" si="15"/>
        <v>0</v>
      </c>
      <c r="AJ236" s="86">
        <f t="shared" si="16"/>
        <v>0</v>
      </c>
      <c r="AL236" s="86">
        <f t="shared" si="17"/>
        <v>0</v>
      </c>
      <c r="AM236" s="86">
        <f t="shared" si="18"/>
        <v>0</v>
      </c>
      <c r="AN236" s="86">
        <f t="shared" si="19"/>
        <v>0</v>
      </c>
      <c r="AO236" s="86">
        <f t="shared" si="20"/>
        <v>0</v>
      </c>
      <c r="AQ236" s="86">
        <f t="shared" si="21"/>
        <v>0</v>
      </c>
      <c r="AR236" s="86">
        <f t="shared" si="22"/>
        <v>0</v>
      </c>
      <c r="AS236" s="86">
        <f t="shared" si="23"/>
        <v>0</v>
      </c>
      <c r="AT236" s="86">
        <f t="shared" si="24"/>
        <v>0</v>
      </c>
      <c r="AV236" s="86">
        <f t="shared" si="25"/>
        <v>18</v>
      </c>
      <c r="AW236" s="86">
        <f t="shared" si="26"/>
        <v>0</v>
      </c>
      <c r="AX236" s="86">
        <f t="shared" si="27"/>
        <v>0</v>
      </c>
      <c r="AY236" s="86">
        <f t="shared" si="28"/>
        <v>0</v>
      </c>
      <c r="BA236" s="126">
        <f t="shared" si="29"/>
        <v>0</v>
      </c>
      <c r="BB236" s="127">
        <f t="shared" si="30"/>
        <v>0</v>
      </c>
      <c r="BC236" s="128">
        <f t="shared" si="31"/>
        <v>0</v>
      </c>
      <c r="BD236" s="129">
        <f t="shared" si="32"/>
        <v>0</v>
      </c>
      <c r="BE236" s="126">
        <f t="shared" si="33"/>
        <v>0</v>
      </c>
      <c r="BF236" s="127">
        <f t="shared" si="34"/>
        <v>0</v>
      </c>
      <c r="BG236" s="128">
        <f t="shared" si="35"/>
        <v>0</v>
      </c>
      <c r="BH236" s="129">
        <f t="shared" si="36"/>
        <v>0</v>
      </c>
      <c r="BI236" s="126">
        <f t="shared" si="37"/>
        <v>0</v>
      </c>
      <c r="BJ236" s="127">
        <f t="shared" si="38"/>
        <v>0</v>
      </c>
      <c r="BK236" s="128">
        <f t="shared" si="39"/>
        <v>0</v>
      </c>
      <c r="BL236" s="129">
        <f t="shared" si="40"/>
        <v>0</v>
      </c>
      <c r="BM236" s="130">
        <f t="shared" si="41"/>
        <v>0</v>
      </c>
      <c r="BN236" s="127">
        <f t="shared" si="42"/>
        <v>0</v>
      </c>
      <c r="BO236" s="128">
        <f t="shared" si="43"/>
        <v>0</v>
      </c>
      <c r="BP236" s="129">
        <f t="shared" si="44"/>
        <v>0</v>
      </c>
      <c r="BQ236" s="126">
        <f t="shared" si="45"/>
        <v>0</v>
      </c>
      <c r="BR236" s="127">
        <f t="shared" si="46"/>
        <v>0</v>
      </c>
      <c r="BS236" s="128">
        <f t="shared" si="47"/>
        <v>0</v>
      </c>
      <c r="BT236" s="129">
        <f t="shared" si="48"/>
        <v>0</v>
      </c>
      <c r="BU236" s="126">
        <f t="shared" si="49"/>
        <v>0</v>
      </c>
      <c r="BV236" s="127">
        <f t="shared" si="50"/>
        <v>0</v>
      </c>
      <c r="BW236" s="128">
        <f t="shared" si="51"/>
        <v>0</v>
      </c>
      <c r="BX236" s="129">
        <f t="shared" si="52"/>
        <v>0</v>
      </c>
      <c r="BY236" s="130">
        <f t="shared" si="53"/>
        <v>0</v>
      </c>
      <c r="BZ236" s="127">
        <f t="shared" si="54"/>
        <v>0</v>
      </c>
      <c r="CA236" s="128">
        <f t="shared" si="55"/>
        <v>0</v>
      </c>
      <c r="CB236" s="129">
        <f t="shared" si="56"/>
        <v>0</v>
      </c>
      <c r="CC236" s="126">
        <f t="shared" si="57"/>
        <v>0</v>
      </c>
      <c r="CD236" s="127">
        <f t="shared" si="58"/>
        <v>0</v>
      </c>
      <c r="CE236" s="128">
        <f t="shared" si="59"/>
        <v>0</v>
      </c>
      <c r="CF236" s="129">
        <f t="shared" si="60"/>
        <v>0</v>
      </c>
      <c r="CG236" s="126">
        <f t="shared" si="61"/>
        <v>0</v>
      </c>
      <c r="CH236" s="127">
        <f t="shared" si="62"/>
        <v>0</v>
      </c>
      <c r="CI236" s="128">
        <f t="shared" si="63"/>
        <v>0</v>
      </c>
      <c r="CJ236" s="129">
        <f t="shared" si="64"/>
        <v>0</v>
      </c>
    </row>
    <row r="237" spans="1:88" ht="15" customHeight="1">
      <c r="A237" s="107"/>
      <c r="B237" s="93"/>
      <c r="C237" s="110" t="s">
        <v>196</v>
      </c>
      <c r="D237" s="329" t="str">
        <f t="shared" si="12"/>
        <v/>
      </c>
      <c r="E237" s="330"/>
      <c r="F237" s="330"/>
      <c r="G237" s="330"/>
      <c r="H237" s="330"/>
      <c r="I237" s="330"/>
      <c r="J237" s="330"/>
      <c r="K237" s="330"/>
      <c r="L237" s="331"/>
      <c r="M237" s="332"/>
      <c r="N237" s="334"/>
      <c r="O237" s="332"/>
      <c r="P237" s="334"/>
      <c r="Q237" s="332"/>
      <c r="R237" s="334"/>
      <c r="S237" s="332"/>
      <c r="T237" s="334"/>
      <c r="U237" s="332"/>
      <c r="V237" s="334"/>
      <c r="W237" s="332"/>
      <c r="X237" s="334"/>
      <c r="Y237" s="332"/>
      <c r="Z237" s="334"/>
      <c r="AA237" s="332"/>
      <c r="AB237" s="334"/>
      <c r="AC237" s="332"/>
      <c r="AD237" s="334"/>
      <c r="AG237" s="86">
        <f t="shared" si="13"/>
        <v>0</v>
      </c>
      <c r="AH237" s="86">
        <f t="shared" si="14"/>
        <v>0</v>
      </c>
      <c r="AI237" s="86">
        <f t="shared" si="15"/>
        <v>0</v>
      </c>
      <c r="AJ237" s="86">
        <f t="shared" si="16"/>
        <v>0</v>
      </c>
      <c r="AL237" s="86">
        <f t="shared" si="17"/>
        <v>0</v>
      </c>
      <c r="AM237" s="86">
        <f t="shared" si="18"/>
        <v>0</v>
      </c>
      <c r="AN237" s="86">
        <f t="shared" si="19"/>
        <v>0</v>
      </c>
      <c r="AO237" s="86">
        <f t="shared" si="20"/>
        <v>0</v>
      </c>
      <c r="AQ237" s="86">
        <f t="shared" si="21"/>
        <v>0</v>
      </c>
      <c r="AR237" s="86">
        <f t="shared" si="22"/>
        <v>0</v>
      </c>
      <c r="AS237" s="86">
        <f t="shared" si="23"/>
        <v>0</v>
      </c>
      <c r="AT237" s="86">
        <f t="shared" si="24"/>
        <v>0</v>
      </c>
      <c r="AV237" s="86">
        <f t="shared" si="25"/>
        <v>18</v>
      </c>
      <c r="AW237" s="86">
        <f t="shared" si="26"/>
        <v>0</v>
      </c>
      <c r="AX237" s="86">
        <f t="shared" si="27"/>
        <v>0</v>
      </c>
      <c r="AY237" s="86">
        <f t="shared" si="28"/>
        <v>0</v>
      </c>
      <c r="BA237" s="126">
        <f t="shared" si="29"/>
        <v>0</v>
      </c>
      <c r="BB237" s="127">
        <f t="shared" si="30"/>
        <v>0</v>
      </c>
      <c r="BC237" s="128">
        <f t="shared" si="31"/>
        <v>0</v>
      </c>
      <c r="BD237" s="129">
        <f t="shared" si="32"/>
        <v>0</v>
      </c>
      <c r="BE237" s="126">
        <f t="shared" si="33"/>
        <v>0</v>
      </c>
      <c r="BF237" s="127">
        <f t="shared" si="34"/>
        <v>0</v>
      </c>
      <c r="BG237" s="128">
        <f t="shared" si="35"/>
        <v>0</v>
      </c>
      <c r="BH237" s="129">
        <f t="shared" si="36"/>
        <v>0</v>
      </c>
      <c r="BI237" s="126">
        <f t="shared" si="37"/>
        <v>0</v>
      </c>
      <c r="BJ237" s="127">
        <f t="shared" si="38"/>
        <v>0</v>
      </c>
      <c r="BK237" s="128">
        <f t="shared" si="39"/>
        <v>0</v>
      </c>
      <c r="BL237" s="129">
        <f t="shared" si="40"/>
        <v>0</v>
      </c>
      <c r="BM237" s="130">
        <f t="shared" si="41"/>
        <v>0</v>
      </c>
      <c r="BN237" s="127">
        <f t="shared" si="42"/>
        <v>0</v>
      </c>
      <c r="BO237" s="128">
        <f t="shared" si="43"/>
        <v>0</v>
      </c>
      <c r="BP237" s="129">
        <f t="shared" si="44"/>
        <v>0</v>
      </c>
      <c r="BQ237" s="126">
        <f t="shared" si="45"/>
        <v>0</v>
      </c>
      <c r="BR237" s="127">
        <f t="shared" si="46"/>
        <v>0</v>
      </c>
      <c r="BS237" s="128">
        <f t="shared" si="47"/>
        <v>0</v>
      </c>
      <c r="BT237" s="129">
        <f t="shared" si="48"/>
        <v>0</v>
      </c>
      <c r="BU237" s="126">
        <f t="shared" si="49"/>
        <v>0</v>
      </c>
      <c r="BV237" s="127">
        <f t="shared" si="50"/>
        <v>0</v>
      </c>
      <c r="BW237" s="128">
        <f t="shared" si="51"/>
        <v>0</v>
      </c>
      <c r="BX237" s="129">
        <f t="shared" si="52"/>
        <v>0</v>
      </c>
      <c r="BY237" s="130">
        <f t="shared" si="53"/>
        <v>0</v>
      </c>
      <c r="BZ237" s="127">
        <f t="shared" si="54"/>
        <v>0</v>
      </c>
      <c r="CA237" s="128">
        <f t="shared" si="55"/>
        <v>0</v>
      </c>
      <c r="CB237" s="129">
        <f t="shared" si="56"/>
        <v>0</v>
      </c>
      <c r="CC237" s="126">
        <f t="shared" si="57"/>
        <v>0</v>
      </c>
      <c r="CD237" s="127">
        <f t="shared" si="58"/>
        <v>0</v>
      </c>
      <c r="CE237" s="128">
        <f t="shared" si="59"/>
        <v>0</v>
      </c>
      <c r="CF237" s="129">
        <f t="shared" si="60"/>
        <v>0</v>
      </c>
      <c r="CG237" s="126">
        <f t="shared" si="61"/>
        <v>0</v>
      </c>
      <c r="CH237" s="127">
        <f t="shared" si="62"/>
        <v>0</v>
      </c>
      <c r="CI237" s="128">
        <f t="shared" si="63"/>
        <v>0</v>
      </c>
      <c r="CJ237" s="129">
        <f t="shared" si="64"/>
        <v>0</v>
      </c>
    </row>
    <row r="238" spans="1:88" ht="15" customHeight="1">
      <c r="A238" s="107"/>
      <c r="B238" s="93"/>
      <c r="C238" s="110" t="s">
        <v>197</v>
      </c>
      <c r="D238" s="329" t="str">
        <f t="shared" si="12"/>
        <v/>
      </c>
      <c r="E238" s="330"/>
      <c r="F238" s="330"/>
      <c r="G238" s="330"/>
      <c r="H238" s="330"/>
      <c r="I238" s="330"/>
      <c r="J238" s="330"/>
      <c r="K238" s="330"/>
      <c r="L238" s="331"/>
      <c r="M238" s="332"/>
      <c r="N238" s="334"/>
      <c r="O238" s="332"/>
      <c r="P238" s="334"/>
      <c r="Q238" s="332"/>
      <c r="R238" s="334"/>
      <c r="S238" s="332"/>
      <c r="T238" s="334"/>
      <c r="U238" s="332"/>
      <c r="V238" s="334"/>
      <c r="W238" s="332"/>
      <c r="X238" s="334"/>
      <c r="Y238" s="332"/>
      <c r="Z238" s="334"/>
      <c r="AA238" s="332"/>
      <c r="AB238" s="334"/>
      <c r="AC238" s="332"/>
      <c r="AD238" s="334"/>
      <c r="AG238" s="86">
        <f t="shared" si="13"/>
        <v>0</v>
      </c>
      <c r="AH238" s="86">
        <f t="shared" si="14"/>
        <v>0</v>
      </c>
      <c r="AI238" s="86">
        <f t="shared" si="15"/>
        <v>0</v>
      </c>
      <c r="AJ238" s="86">
        <f t="shared" si="16"/>
        <v>0</v>
      </c>
      <c r="AL238" s="86">
        <f t="shared" si="17"/>
        <v>0</v>
      </c>
      <c r="AM238" s="86">
        <f t="shared" si="18"/>
        <v>0</v>
      </c>
      <c r="AN238" s="86">
        <f t="shared" si="19"/>
        <v>0</v>
      </c>
      <c r="AO238" s="86">
        <f t="shared" si="20"/>
        <v>0</v>
      </c>
      <c r="AQ238" s="86">
        <f t="shared" si="21"/>
        <v>0</v>
      </c>
      <c r="AR238" s="86">
        <f t="shared" si="22"/>
        <v>0</v>
      </c>
      <c r="AS238" s="86">
        <f t="shared" si="23"/>
        <v>0</v>
      </c>
      <c r="AT238" s="86">
        <f t="shared" si="24"/>
        <v>0</v>
      </c>
      <c r="AV238" s="86">
        <f t="shared" si="25"/>
        <v>18</v>
      </c>
      <c r="AW238" s="86">
        <f t="shared" si="26"/>
        <v>0</v>
      </c>
      <c r="AX238" s="86">
        <f t="shared" si="27"/>
        <v>0</v>
      </c>
      <c r="AY238" s="86">
        <f t="shared" si="28"/>
        <v>0</v>
      </c>
      <c r="BA238" s="126">
        <f t="shared" si="29"/>
        <v>0</v>
      </c>
      <c r="BB238" s="127">
        <f t="shared" si="30"/>
        <v>0</v>
      </c>
      <c r="BC238" s="128">
        <f t="shared" si="31"/>
        <v>0</v>
      </c>
      <c r="BD238" s="129">
        <f t="shared" si="32"/>
        <v>0</v>
      </c>
      <c r="BE238" s="126">
        <f t="shared" si="33"/>
        <v>0</v>
      </c>
      <c r="BF238" s="127">
        <f t="shared" si="34"/>
        <v>0</v>
      </c>
      <c r="BG238" s="128">
        <f t="shared" si="35"/>
        <v>0</v>
      </c>
      <c r="BH238" s="129">
        <f t="shared" si="36"/>
        <v>0</v>
      </c>
      <c r="BI238" s="126">
        <f t="shared" si="37"/>
        <v>0</v>
      </c>
      <c r="BJ238" s="127">
        <f t="shared" si="38"/>
        <v>0</v>
      </c>
      <c r="BK238" s="128">
        <f t="shared" si="39"/>
        <v>0</v>
      </c>
      <c r="BL238" s="129">
        <f t="shared" si="40"/>
        <v>0</v>
      </c>
      <c r="BM238" s="130">
        <f t="shared" si="41"/>
        <v>0</v>
      </c>
      <c r="BN238" s="127">
        <f t="shared" si="42"/>
        <v>0</v>
      </c>
      <c r="BO238" s="128">
        <f t="shared" si="43"/>
        <v>0</v>
      </c>
      <c r="BP238" s="129">
        <f t="shared" si="44"/>
        <v>0</v>
      </c>
      <c r="BQ238" s="126">
        <f t="shared" si="45"/>
        <v>0</v>
      </c>
      <c r="BR238" s="127">
        <f t="shared" si="46"/>
        <v>0</v>
      </c>
      <c r="BS238" s="128">
        <f t="shared" si="47"/>
        <v>0</v>
      </c>
      <c r="BT238" s="129">
        <f t="shared" si="48"/>
        <v>0</v>
      </c>
      <c r="BU238" s="126">
        <f t="shared" si="49"/>
        <v>0</v>
      </c>
      <c r="BV238" s="127">
        <f t="shared" si="50"/>
        <v>0</v>
      </c>
      <c r="BW238" s="128">
        <f t="shared" si="51"/>
        <v>0</v>
      </c>
      <c r="BX238" s="129">
        <f t="shared" si="52"/>
        <v>0</v>
      </c>
      <c r="BY238" s="130">
        <f t="shared" si="53"/>
        <v>0</v>
      </c>
      <c r="BZ238" s="127">
        <f t="shared" si="54"/>
        <v>0</v>
      </c>
      <c r="CA238" s="128">
        <f t="shared" si="55"/>
        <v>0</v>
      </c>
      <c r="CB238" s="129">
        <f t="shared" si="56"/>
        <v>0</v>
      </c>
      <c r="CC238" s="126">
        <f t="shared" si="57"/>
        <v>0</v>
      </c>
      <c r="CD238" s="127">
        <f t="shared" si="58"/>
        <v>0</v>
      </c>
      <c r="CE238" s="128">
        <f t="shared" si="59"/>
        <v>0</v>
      </c>
      <c r="CF238" s="129">
        <f t="shared" si="60"/>
        <v>0</v>
      </c>
      <c r="CG238" s="126">
        <f t="shared" si="61"/>
        <v>0</v>
      </c>
      <c r="CH238" s="127">
        <f t="shared" si="62"/>
        <v>0</v>
      </c>
      <c r="CI238" s="128">
        <f t="shared" si="63"/>
        <v>0</v>
      </c>
      <c r="CJ238" s="129">
        <f t="shared" si="64"/>
        <v>0</v>
      </c>
    </row>
    <row r="239" spans="1:88" ht="15" customHeight="1">
      <c r="A239" s="107"/>
      <c r="B239" s="93"/>
      <c r="C239" s="110" t="s">
        <v>198</v>
      </c>
      <c r="D239" s="329" t="str">
        <f t="shared" ref="D239:D293" si="65">IF(D103="","",D103)</f>
        <v/>
      </c>
      <c r="E239" s="330"/>
      <c r="F239" s="330"/>
      <c r="G239" s="330"/>
      <c r="H239" s="330"/>
      <c r="I239" s="330"/>
      <c r="J239" s="330"/>
      <c r="K239" s="330"/>
      <c r="L239" s="331"/>
      <c r="M239" s="332"/>
      <c r="N239" s="334"/>
      <c r="O239" s="332"/>
      <c r="P239" s="334"/>
      <c r="Q239" s="332"/>
      <c r="R239" s="334"/>
      <c r="S239" s="332"/>
      <c r="T239" s="334"/>
      <c r="U239" s="332"/>
      <c r="V239" s="334"/>
      <c r="W239" s="332"/>
      <c r="X239" s="334"/>
      <c r="Y239" s="332"/>
      <c r="Z239" s="334"/>
      <c r="AA239" s="332"/>
      <c r="AB239" s="334"/>
      <c r="AC239" s="332"/>
      <c r="AD239" s="334"/>
      <c r="AG239" s="86">
        <f t="shared" ref="AG239:AG293" si="66">M239</f>
        <v>0</v>
      </c>
      <c r="AH239" s="86">
        <f t="shared" ref="AH239:AH293" si="67">COUNTIF(O239:R239,"NS")</f>
        <v>0</v>
      </c>
      <c r="AI239" s="86">
        <f t="shared" ref="AI239:AI293" si="68">+SUM(O239:R239)</f>
        <v>0</v>
      </c>
      <c r="AJ239" s="86">
        <f t="shared" ref="AJ239:AJ293" si="69">IF($AG$171=1080,0,IF(OR(AND(AG239=0,AH239&gt;0),AND(AG239="NS",AI239&gt;0),AND(AG239="NS",AH239=0,AI239=0)),1,IF(OR(AND(AG239&gt;0,AH239=2),AND(AG239="NS",AH239=2),AND(AG239="NS",AI239=0,AH239&gt;0),AG239=AI239),0,1)))</f>
        <v>0</v>
      </c>
      <c r="AL239" s="86">
        <f t="shared" ref="AL239:AL293" si="70">S239</f>
        <v>0</v>
      </c>
      <c r="AM239" s="86">
        <f t="shared" ref="AM239:AM293" si="71">COUNTIF(U239:X239,"NS")</f>
        <v>0</v>
      </c>
      <c r="AN239" s="86">
        <f t="shared" ref="AN239:AN293" si="72">+SUM(U239:X239)</f>
        <v>0</v>
      </c>
      <c r="AO239" s="86">
        <f t="shared" ref="AO239:AO293" si="73">IF($AG$171=1080,0,IF(OR(AND(AL239=0,AM239&gt;0),AND(AL239="NS",AN239&gt;0),AND(AL239="NS",AM239=0,AN239=0)),1,IF(OR(AND(AL239&gt;0,AM239=2),AND(AL239="NS",AM239=2),AND(AL239="NS",AN239=0,AM239&gt;0),AL239=AN239),0,1)))</f>
        <v>0</v>
      </c>
      <c r="AQ239" s="86">
        <f t="shared" ref="AQ239:AQ293" si="74">Y239</f>
        <v>0</v>
      </c>
      <c r="AR239" s="86">
        <f t="shared" ref="AR239:AR293" si="75">COUNTIF(AA239:AD239,"NS")</f>
        <v>0</v>
      </c>
      <c r="AS239" s="86">
        <f t="shared" ref="AS239:AS293" si="76">+SUM(AA239:AD239)</f>
        <v>0</v>
      </c>
      <c r="AT239" s="86">
        <f t="shared" ref="AT239:AT293" si="77">IF($AG$171=1080,0,IF(OR(AND(AQ239=0,AR239&gt;0),AND(AQ239="NS",AS239&gt;0),AND(AQ239="NS",AR239=0,AS239=0)),1,IF(OR(AND(AQ239&gt;0,AR239=2),AND(AQ239="NS",AR239=2),AND(AQ239="NS",AS239=0,AR239&gt;0),AQ239=AS239),0,1)))</f>
        <v>0</v>
      </c>
      <c r="AV239" s="86">
        <f t="shared" ref="AV239:AV293" si="78">COUNTBLANK(M239:AD239)</f>
        <v>18</v>
      </c>
      <c r="AW239" s="86">
        <f t="shared" ref="AW239:AW293" si="79">H103</f>
        <v>0</v>
      </c>
      <c r="AX239" s="86">
        <f t="shared" ref="AX239:AX293" si="80">IF(OR(AND(D239="", AV239&lt;$AV$171),AND(D239&lt;&gt;"", OR(AW239=1, AW239=0), AV239&gt;$AW$171)), 1, 0)</f>
        <v>0</v>
      </c>
      <c r="AY239" s="86">
        <f t="shared" ref="AY239:AY293" si="81">IF(AND(OR(AW239=2, AW239=9), AV239&lt;$AV$171), 1, 0)</f>
        <v>0</v>
      </c>
      <c r="BA239" s="126">
        <f t="shared" ref="BA239:BA293" si="82">V103</f>
        <v>0</v>
      </c>
      <c r="BB239" s="127">
        <f t="shared" ref="BB239:BB293" si="83">COUNTIF(M239,"NS")</f>
        <v>0</v>
      </c>
      <c r="BC239" s="128">
        <f t="shared" ref="BC239:BC293" si="84">SUM(M239)</f>
        <v>0</v>
      </c>
      <c r="BD239" s="129">
        <f t="shared" ref="BD239:BD293" si="85">IF($AG$171=$AH$171, 0, IF(OR(AND(BA239=0,BB239&gt;0),AND(BA239="ns",BC239&gt;0)),1,IF(OR(AND(BA239&gt;0,BB239=1),AND(BA239="ns",BB239=1),AND(BA239="ns",BC239=0),BA239&gt;=BC239),0,1)))</f>
        <v>0</v>
      </c>
      <c r="BE239" s="126">
        <f t="shared" ref="BE239:BE293" si="86">Y103</f>
        <v>0</v>
      </c>
      <c r="BF239" s="127">
        <f t="shared" ref="BF239:BF293" si="87">COUNTIF(O239,"NS")</f>
        <v>0</v>
      </c>
      <c r="BG239" s="128">
        <f t="shared" ref="BG239:BG293" si="88">SUM(O239)</f>
        <v>0</v>
      </c>
      <c r="BH239" s="129">
        <f t="shared" ref="BH239:BH293" si="89">IF($AG$171=$AH$171, 0, IF(OR(AND(BE239=0,BF239&gt;0),AND(BE239="ns",BG239&gt;0)),1,IF(OR(AND(BE239&gt;0,BF239=1),AND(BE239="ns",BF239=1),AND(BE239="ns",BG239=0),BE239&gt;=BG239),0,1)))</f>
        <v>0</v>
      </c>
      <c r="BI239" s="126">
        <f t="shared" ref="BI239:BI293" si="90">AB103</f>
        <v>0</v>
      </c>
      <c r="BJ239" s="127">
        <f t="shared" ref="BJ239:BJ293" si="91">COUNTIF(Q239,"NS")</f>
        <v>0</v>
      </c>
      <c r="BK239" s="128">
        <f t="shared" ref="BK239:BK293" si="92">SUM(Q239)</f>
        <v>0</v>
      </c>
      <c r="BL239" s="129">
        <f t="shared" ref="BL239:BL293" si="93">IF($AG$171=$AH$171, 0, IF(OR(AND(BI239=0,BJ239&gt;0),AND(BI239="ns",BK239&gt;0)),1,IF(OR(AND(BI239&gt;0,BJ239=1),AND(BI239="ns",BJ239=1),AND(BI239="ns",BK239=0),BI239&gt;=BK239),0,1)))</f>
        <v>0</v>
      </c>
      <c r="BM239" s="130">
        <f t="shared" ref="BM239:BM293" si="94">V103</f>
        <v>0</v>
      </c>
      <c r="BN239" s="127">
        <f t="shared" ref="BN239:BN293" si="95">COUNTIF(S239,"NS")</f>
        <v>0</v>
      </c>
      <c r="BO239" s="128">
        <f t="shared" ref="BO239:BO293" si="96">SUM(S239)</f>
        <v>0</v>
      </c>
      <c r="BP239" s="129">
        <f t="shared" ref="BP239:BP293" si="97">IF($AG$171=$AH$171, 0, IF(OR(AND(BM239=0,BN239&gt;0),AND(BM239="ns",BO239&gt;0)),1,IF(OR(AND(BM239&gt;0,BN239=1),AND(BM239="ns",BN239=1),AND(BM239="ns",BO239=0),BM239&gt;=BO239),0,1)))</f>
        <v>0</v>
      </c>
      <c r="BQ239" s="126">
        <f t="shared" ref="BQ239:BQ293" si="98">Y103</f>
        <v>0</v>
      </c>
      <c r="BR239" s="127">
        <f t="shared" ref="BR239:BR293" si="99">COUNTIF(U239,"NS")</f>
        <v>0</v>
      </c>
      <c r="BS239" s="128">
        <f t="shared" ref="BS239:BS293" si="100">SUM(U239)</f>
        <v>0</v>
      </c>
      <c r="BT239" s="129">
        <f t="shared" ref="BT239:BT293" si="101">IF($AG$171=$AH$171, 0, IF(OR(AND(BQ239=0,BR239&gt;0),AND(BQ239="ns",BS239&gt;0)),1,IF(OR(AND(BQ239&gt;0,BR239=1),AND(BQ239="ns",BR239=1),AND(BQ239="ns",BS239=0),BQ239&gt;=BS239),0,1)))</f>
        <v>0</v>
      </c>
      <c r="BU239" s="126">
        <f t="shared" ref="BU239:BU293" si="102">AB103</f>
        <v>0</v>
      </c>
      <c r="BV239" s="127">
        <f t="shared" ref="BV239:BV293" si="103">COUNTIF(W239,"NS")</f>
        <v>0</v>
      </c>
      <c r="BW239" s="128">
        <f t="shared" ref="BW239:BW293" si="104">SUM(W239)</f>
        <v>0</v>
      </c>
      <c r="BX239" s="129">
        <f t="shared" ref="BX239:BX293" si="105">IF($AG$171=$AH$171, 0, IF(OR(AND(BU239=0,BV239&gt;0),AND(BU239="ns",BW239&gt;0)),1,IF(OR(AND(BU239&gt;0,BV239=1),AND(BU239="ns",BV239=1),AND(BU239="ns",BW239=0),BU239&gt;=BW239),0,1)))</f>
        <v>0</v>
      </c>
      <c r="BY239" s="130">
        <f t="shared" ref="BY239:BY293" si="106">V103</f>
        <v>0</v>
      </c>
      <c r="BZ239" s="127">
        <f t="shared" ref="BZ239:BZ293" si="107">COUNTIF(Y239,"NS")</f>
        <v>0</v>
      </c>
      <c r="CA239" s="128">
        <f t="shared" ref="CA239:CA293" si="108">SUM(Y239)</f>
        <v>0</v>
      </c>
      <c r="CB239" s="129">
        <f t="shared" ref="CB239:CB293" si="109">IF($AG$171=$AH$171, 0, IF(OR(AND(BY239=0,BZ239&gt;0),AND(BY239="ns",CA239&gt;0)),1,IF(OR(AND(BY239&gt;0,BZ239=1),AND(BY239="ns",BZ239=1),AND(BY239="ns",CA239=0),BY239&gt;=CA239),0,1)))</f>
        <v>0</v>
      </c>
      <c r="CC239" s="126">
        <f t="shared" ref="CC239:CC293" si="110">Y103</f>
        <v>0</v>
      </c>
      <c r="CD239" s="127">
        <f t="shared" ref="CD239:CD293" si="111">COUNTIF(AA239,"NS")</f>
        <v>0</v>
      </c>
      <c r="CE239" s="128">
        <f t="shared" ref="CE239:CE293" si="112">SUM(AA239)</f>
        <v>0</v>
      </c>
      <c r="CF239" s="129">
        <f t="shared" ref="CF239:CF293" si="113">IF($AG$171=$AH$171, 0, IF(OR(AND(CC239=0,CD239&gt;0),AND(CC239="ns",CE239&gt;0)),1,IF(OR(AND(CC239&gt;0,CD239=1),AND(CC239="ns",CD239=1),AND(CC239="ns",CE239=0),CC239&gt;=CE239),0,1)))</f>
        <v>0</v>
      </c>
      <c r="CG239" s="126">
        <f t="shared" ref="CG239:CG293" si="114">AB103</f>
        <v>0</v>
      </c>
      <c r="CH239" s="127">
        <f t="shared" ref="CH239:CH293" si="115">COUNTIF(AC239,"NS")</f>
        <v>0</v>
      </c>
      <c r="CI239" s="128">
        <f t="shared" ref="CI239:CI293" si="116">SUM(AC239)</f>
        <v>0</v>
      </c>
      <c r="CJ239" s="129">
        <f t="shared" ref="CJ239:CJ293" si="117">IF($AG$171=$AH$171, 0, IF(OR(AND(CG239=0,CH239&gt;0),AND(CG239="ns",CI239&gt;0)),1,IF(OR(AND(CG239&gt;0,CH239=1),AND(CG239="ns",CH239=1),AND(CG239="ns",CI239=0),CG239&gt;=CI239),0,1)))</f>
        <v>0</v>
      </c>
    </row>
    <row r="240" spans="1:88" ht="15" customHeight="1">
      <c r="A240" s="107"/>
      <c r="B240" s="93"/>
      <c r="C240" s="110" t="s">
        <v>199</v>
      </c>
      <c r="D240" s="329" t="str">
        <f t="shared" si="65"/>
        <v/>
      </c>
      <c r="E240" s="330"/>
      <c r="F240" s="330"/>
      <c r="G240" s="330"/>
      <c r="H240" s="330"/>
      <c r="I240" s="330"/>
      <c r="J240" s="330"/>
      <c r="K240" s="330"/>
      <c r="L240" s="331"/>
      <c r="M240" s="332"/>
      <c r="N240" s="334"/>
      <c r="O240" s="332"/>
      <c r="P240" s="334"/>
      <c r="Q240" s="332"/>
      <c r="R240" s="334"/>
      <c r="S240" s="332"/>
      <c r="T240" s="334"/>
      <c r="U240" s="332"/>
      <c r="V240" s="334"/>
      <c r="W240" s="332"/>
      <c r="X240" s="334"/>
      <c r="Y240" s="332"/>
      <c r="Z240" s="334"/>
      <c r="AA240" s="332"/>
      <c r="AB240" s="334"/>
      <c r="AC240" s="332"/>
      <c r="AD240" s="334"/>
      <c r="AG240" s="86">
        <f t="shared" si="66"/>
        <v>0</v>
      </c>
      <c r="AH240" s="86">
        <f t="shared" si="67"/>
        <v>0</v>
      </c>
      <c r="AI240" s="86">
        <f t="shared" si="68"/>
        <v>0</v>
      </c>
      <c r="AJ240" s="86">
        <f t="shared" si="69"/>
        <v>0</v>
      </c>
      <c r="AL240" s="86">
        <f t="shared" si="70"/>
        <v>0</v>
      </c>
      <c r="AM240" s="86">
        <f t="shared" si="71"/>
        <v>0</v>
      </c>
      <c r="AN240" s="86">
        <f t="shared" si="72"/>
        <v>0</v>
      </c>
      <c r="AO240" s="86">
        <f t="shared" si="73"/>
        <v>0</v>
      </c>
      <c r="AQ240" s="86">
        <f t="shared" si="74"/>
        <v>0</v>
      </c>
      <c r="AR240" s="86">
        <f t="shared" si="75"/>
        <v>0</v>
      </c>
      <c r="AS240" s="86">
        <f t="shared" si="76"/>
        <v>0</v>
      </c>
      <c r="AT240" s="86">
        <f t="shared" si="77"/>
        <v>0</v>
      </c>
      <c r="AV240" s="86">
        <f t="shared" si="78"/>
        <v>18</v>
      </c>
      <c r="AW240" s="86">
        <f t="shared" si="79"/>
        <v>0</v>
      </c>
      <c r="AX240" s="86">
        <f t="shared" si="80"/>
        <v>0</v>
      </c>
      <c r="AY240" s="86">
        <f t="shared" si="81"/>
        <v>0</v>
      </c>
      <c r="BA240" s="126">
        <f t="shared" si="82"/>
        <v>0</v>
      </c>
      <c r="BB240" s="127">
        <f t="shared" si="83"/>
        <v>0</v>
      </c>
      <c r="BC240" s="128">
        <f t="shared" si="84"/>
        <v>0</v>
      </c>
      <c r="BD240" s="129">
        <f t="shared" si="85"/>
        <v>0</v>
      </c>
      <c r="BE240" s="126">
        <f t="shared" si="86"/>
        <v>0</v>
      </c>
      <c r="BF240" s="127">
        <f t="shared" si="87"/>
        <v>0</v>
      </c>
      <c r="BG240" s="128">
        <f t="shared" si="88"/>
        <v>0</v>
      </c>
      <c r="BH240" s="129">
        <f t="shared" si="89"/>
        <v>0</v>
      </c>
      <c r="BI240" s="126">
        <f t="shared" si="90"/>
        <v>0</v>
      </c>
      <c r="BJ240" s="127">
        <f t="shared" si="91"/>
        <v>0</v>
      </c>
      <c r="BK240" s="128">
        <f t="shared" si="92"/>
        <v>0</v>
      </c>
      <c r="BL240" s="129">
        <f t="shared" si="93"/>
        <v>0</v>
      </c>
      <c r="BM240" s="130">
        <f t="shared" si="94"/>
        <v>0</v>
      </c>
      <c r="BN240" s="127">
        <f t="shared" si="95"/>
        <v>0</v>
      </c>
      <c r="BO240" s="128">
        <f t="shared" si="96"/>
        <v>0</v>
      </c>
      <c r="BP240" s="129">
        <f t="shared" si="97"/>
        <v>0</v>
      </c>
      <c r="BQ240" s="126">
        <f t="shared" si="98"/>
        <v>0</v>
      </c>
      <c r="BR240" s="127">
        <f t="shared" si="99"/>
        <v>0</v>
      </c>
      <c r="BS240" s="128">
        <f t="shared" si="100"/>
        <v>0</v>
      </c>
      <c r="BT240" s="129">
        <f t="shared" si="101"/>
        <v>0</v>
      </c>
      <c r="BU240" s="126">
        <f t="shared" si="102"/>
        <v>0</v>
      </c>
      <c r="BV240" s="127">
        <f t="shared" si="103"/>
        <v>0</v>
      </c>
      <c r="BW240" s="128">
        <f t="shared" si="104"/>
        <v>0</v>
      </c>
      <c r="BX240" s="129">
        <f t="shared" si="105"/>
        <v>0</v>
      </c>
      <c r="BY240" s="130">
        <f t="shared" si="106"/>
        <v>0</v>
      </c>
      <c r="BZ240" s="127">
        <f t="shared" si="107"/>
        <v>0</v>
      </c>
      <c r="CA240" s="128">
        <f t="shared" si="108"/>
        <v>0</v>
      </c>
      <c r="CB240" s="129">
        <f t="shared" si="109"/>
        <v>0</v>
      </c>
      <c r="CC240" s="126">
        <f t="shared" si="110"/>
        <v>0</v>
      </c>
      <c r="CD240" s="127">
        <f t="shared" si="111"/>
        <v>0</v>
      </c>
      <c r="CE240" s="128">
        <f t="shared" si="112"/>
        <v>0</v>
      </c>
      <c r="CF240" s="129">
        <f t="shared" si="113"/>
        <v>0</v>
      </c>
      <c r="CG240" s="126">
        <f t="shared" si="114"/>
        <v>0</v>
      </c>
      <c r="CH240" s="127">
        <f t="shared" si="115"/>
        <v>0</v>
      </c>
      <c r="CI240" s="128">
        <f t="shared" si="116"/>
        <v>0</v>
      </c>
      <c r="CJ240" s="129">
        <f t="shared" si="117"/>
        <v>0</v>
      </c>
    </row>
    <row r="241" spans="1:88" ht="15" customHeight="1">
      <c r="A241" s="107"/>
      <c r="B241" s="93"/>
      <c r="C241" s="110" t="s">
        <v>200</v>
      </c>
      <c r="D241" s="329" t="str">
        <f t="shared" si="65"/>
        <v/>
      </c>
      <c r="E241" s="330"/>
      <c r="F241" s="330"/>
      <c r="G241" s="330"/>
      <c r="H241" s="330"/>
      <c r="I241" s="330"/>
      <c r="J241" s="330"/>
      <c r="K241" s="330"/>
      <c r="L241" s="331"/>
      <c r="M241" s="332"/>
      <c r="N241" s="334"/>
      <c r="O241" s="332"/>
      <c r="P241" s="334"/>
      <c r="Q241" s="332"/>
      <c r="R241" s="334"/>
      <c r="S241" s="332"/>
      <c r="T241" s="334"/>
      <c r="U241" s="332"/>
      <c r="V241" s="334"/>
      <c r="W241" s="332"/>
      <c r="X241" s="334"/>
      <c r="Y241" s="332"/>
      <c r="Z241" s="334"/>
      <c r="AA241" s="332"/>
      <c r="AB241" s="334"/>
      <c r="AC241" s="332"/>
      <c r="AD241" s="334"/>
      <c r="AG241" s="86">
        <f t="shared" si="66"/>
        <v>0</v>
      </c>
      <c r="AH241" s="86">
        <f t="shared" si="67"/>
        <v>0</v>
      </c>
      <c r="AI241" s="86">
        <f t="shared" si="68"/>
        <v>0</v>
      </c>
      <c r="AJ241" s="86">
        <f t="shared" si="69"/>
        <v>0</v>
      </c>
      <c r="AL241" s="86">
        <f t="shared" si="70"/>
        <v>0</v>
      </c>
      <c r="AM241" s="86">
        <f t="shared" si="71"/>
        <v>0</v>
      </c>
      <c r="AN241" s="86">
        <f t="shared" si="72"/>
        <v>0</v>
      </c>
      <c r="AO241" s="86">
        <f t="shared" si="73"/>
        <v>0</v>
      </c>
      <c r="AQ241" s="86">
        <f t="shared" si="74"/>
        <v>0</v>
      </c>
      <c r="AR241" s="86">
        <f t="shared" si="75"/>
        <v>0</v>
      </c>
      <c r="AS241" s="86">
        <f t="shared" si="76"/>
        <v>0</v>
      </c>
      <c r="AT241" s="86">
        <f t="shared" si="77"/>
        <v>0</v>
      </c>
      <c r="AV241" s="86">
        <f t="shared" si="78"/>
        <v>18</v>
      </c>
      <c r="AW241" s="86">
        <f t="shared" si="79"/>
        <v>0</v>
      </c>
      <c r="AX241" s="86">
        <f t="shared" si="80"/>
        <v>0</v>
      </c>
      <c r="AY241" s="86">
        <f t="shared" si="81"/>
        <v>0</v>
      </c>
      <c r="BA241" s="126">
        <f t="shared" si="82"/>
        <v>0</v>
      </c>
      <c r="BB241" s="127">
        <f t="shared" si="83"/>
        <v>0</v>
      </c>
      <c r="BC241" s="128">
        <f t="shared" si="84"/>
        <v>0</v>
      </c>
      <c r="BD241" s="129">
        <f t="shared" si="85"/>
        <v>0</v>
      </c>
      <c r="BE241" s="126">
        <f t="shared" si="86"/>
        <v>0</v>
      </c>
      <c r="BF241" s="127">
        <f t="shared" si="87"/>
        <v>0</v>
      </c>
      <c r="BG241" s="128">
        <f t="shared" si="88"/>
        <v>0</v>
      </c>
      <c r="BH241" s="129">
        <f t="shared" si="89"/>
        <v>0</v>
      </c>
      <c r="BI241" s="126">
        <f t="shared" si="90"/>
        <v>0</v>
      </c>
      <c r="BJ241" s="127">
        <f t="shared" si="91"/>
        <v>0</v>
      </c>
      <c r="BK241" s="128">
        <f t="shared" si="92"/>
        <v>0</v>
      </c>
      <c r="BL241" s="129">
        <f t="shared" si="93"/>
        <v>0</v>
      </c>
      <c r="BM241" s="130">
        <f t="shared" si="94"/>
        <v>0</v>
      </c>
      <c r="BN241" s="127">
        <f t="shared" si="95"/>
        <v>0</v>
      </c>
      <c r="BO241" s="128">
        <f t="shared" si="96"/>
        <v>0</v>
      </c>
      <c r="BP241" s="129">
        <f t="shared" si="97"/>
        <v>0</v>
      </c>
      <c r="BQ241" s="126">
        <f t="shared" si="98"/>
        <v>0</v>
      </c>
      <c r="BR241" s="127">
        <f t="shared" si="99"/>
        <v>0</v>
      </c>
      <c r="BS241" s="128">
        <f t="shared" si="100"/>
        <v>0</v>
      </c>
      <c r="BT241" s="129">
        <f t="shared" si="101"/>
        <v>0</v>
      </c>
      <c r="BU241" s="126">
        <f t="shared" si="102"/>
        <v>0</v>
      </c>
      <c r="BV241" s="127">
        <f t="shared" si="103"/>
        <v>0</v>
      </c>
      <c r="BW241" s="128">
        <f t="shared" si="104"/>
        <v>0</v>
      </c>
      <c r="BX241" s="129">
        <f t="shared" si="105"/>
        <v>0</v>
      </c>
      <c r="BY241" s="130">
        <f t="shared" si="106"/>
        <v>0</v>
      </c>
      <c r="BZ241" s="127">
        <f t="shared" si="107"/>
        <v>0</v>
      </c>
      <c r="CA241" s="128">
        <f t="shared" si="108"/>
        <v>0</v>
      </c>
      <c r="CB241" s="129">
        <f t="shared" si="109"/>
        <v>0</v>
      </c>
      <c r="CC241" s="126">
        <f t="shared" si="110"/>
        <v>0</v>
      </c>
      <c r="CD241" s="127">
        <f t="shared" si="111"/>
        <v>0</v>
      </c>
      <c r="CE241" s="128">
        <f t="shared" si="112"/>
        <v>0</v>
      </c>
      <c r="CF241" s="129">
        <f t="shared" si="113"/>
        <v>0</v>
      </c>
      <c r="CG241" s="126">
        <f t="shared" si="114"/>
        <v>0</v>
      </c>
      <c r="CH241" s="127">
        <f t="shared" si="115"/>
        <v>0</v>
      </c>
      <c r="CI241" s="128">
        <f t="shared" si="116"/>
        <v>0</v>
      </c>
      <c r="CJ241" s="129">
        <f t="shared" si="117"/>
        <v>0</v>
      </c>
    </row>
    <row r="242" spans="1:88" ht="15" customHeight="1">
      <c r="A242" s="107"/>
      <c r="B242" s="93"/>
      <c r="C242" s="110" t="s">
        <v>201</v>
      </c>
      <c r="D242" s="329" t="str">
        <f t="shared" si="65"/>
        <v/>
      </c>
      <c r="E242" s="330"/>
      <c r="F242" s="330"/>
      <c r="G242" s="330"/>
      <c r="H242" s="330"/>
      <c r="I242" s="330"/>
      <c r="J242" s="330"/>
      <c r="K242" s="330"/>
      <c r="L242" s="331"/>
      <c r="M242" s="332"/>
      <c r="N242" s="334"/>
      <c r="O242" s="332"/>
      <c r="P242" s="334"/>
      <c r="Q242" s="332"/>
      <c r="R242" s="334"/>
      <c r="S242" s="332"/>
      <c r="T242" s="334"/>
      <c r="U242" s="332"/>
      <c r="V242" s="334"/>
      <c r="W242" s="332"/>
      <c r="X242" s="334"/>
      <c r="Y242" s="332"/>
      <c r="Z242" s="334"/>
      <c r="AA242" s="332"/>
      <c r="AB242" s="334"/>
      <c r="AC242" s="332"/>
      <c r="AD242" s="334"/>
      <c r="AG242" s="86">
        <f t="shared" si="66"/>
        <v>0</v>
      </c>
      <c r="AH242" s="86">
        <f t="shared" si="67"/>
        <v>0</v>
      </c>
      <c r="AI242" s="86">
        <f t="shared" si="68"/>
        <v>0</v>
      </c>
      <c r="AJ242" s="86">
        <f t="shared" si="69"/>
        <v>0</v>
      </c>
      <c r="AL242" s="86">
        <f t="shared" si="70"/>
        <v>0</v>
      </c>
      <c r="AM242" s="86">
        <f t="shared" si="71"/>
        <v>0</v>
      </c>
      <c r="AN242" s="86">
        <f t="shared" si="72"/>
        <v>0</v>
      </c>
      <c r="AO242" s="86">
        <f t="shared" si="73"/>
        <v>0</v>
      </c>
      <c r="AQ242" s="86">
        <f t="shared" si="74"/>
        <v>0</v>
      </c>
      <c r="AR242" s="86">
        <f t="shared" si="75"/>
        <v>0</v>
      </c>
      <c r="AS242" s="86">
        <f t="shared" si="76"/>
        <v>0</v>
      </c>
      <c r="AT242" s="86">
        <f t="shared" si="77"/>
        <v>0</v>
      </c>
      <c r="AV242" s="86">
        <f t="shared" si="78"/>
        <v>18</v>
      </c>
      <c r="AW242" s="86">
        <f t="shared" si="79"/>
        <v>0</v>
      </c>
      <c r="AX242" s="86">
        <f t="shared" si="80"/>
        <v>0</v>
      </c>
      <c r="AY242" s="86">
        <f t="shared" si="81"/>
        <v>0</v>
      </c>
      <c r="BA242" s="126">
        <f t="shared" si="82"/>
        <v>0</v>
      </c>
      <c r="BB242" s="127">
        <f t="shared" si="83"/>
        <v>0</v>
      </c>
      <c r="BC242" s="128">
        <f t="shared" si="84"/>
        <v>0</v>
      </c>
      <c r="BD242" s="129">
        <f t="shared" si="85"/>
        <v>0</v>
      </c>
      <c r="BE242" s="126">
        <f t="shared" si="86"/>
        <v>0</v>
      </c>
      <c r="BF242" s="127">
        <f t="shared" si="87"/>
        <v>0</v>
      </c>
      <c r="BG242" s="128">
        <f t="shared" si="88"/>
        <v>0</v>
      </c>
      <c r="BH242" s="129">
        <f t="shared" si="89"/>
        <v>0</v>
      </c>
      <c r="BI242" s="126">
        <f t="shared" si="90"/>
        <v>0</v>
      </c>
      <c r="BJ242" s="127">
        <f t="shared" si="91"/>
        <v>0</v>
      </c>
      <c r="BK242" s="128">
        <f t="shared" si="92"/>
        <v>0</v>
      </c>
      <c r="BL242" s="129">
        <f t="shared" si="93"/>
        <v>0</v>
      </c>
      <c r="BM242" s="130">
        <f t="shared" si="94"/>
        <v>0</v>
      </c>
      <c r="BN242" s="127">
        <f t="shared" si="95"/>
        <v>0</v>
      </c>
      <c r="BO242" s="128">
        <f t="shared" si="96"/>
        <v>0</v>
      </c>
      <c r="BP242" s="129">
        <f t="shared" si="97"/>
        <v>0</v>
      </c>
      <c r="BQ242" s="126">
        <f t="shared" si="98"/>
        <v>0</v>
      </c>
      <c r="BR242" s="127">
        <f t="shared" si="99"/>
        <v>0</v>
      </c>
      <c r="BS242" s="128">
        <f t="shared" si="100"/>
        <v>0</v>
      </c>
      <c r="BT242" s="129">
        <f t="shared" si="101"/>
        <v>0</v>
      </c>
      <c r="BU242" s="126">
        <f t="shared" si="102"/>
        <v>0</v>
      </c>
      <c r="BV242" s="127">
        <f t="shared" si="103"/>
        <v>0</v>
      </c>
      <c r="BW242" s="128">
        <f t="shared" si="104"/>
        <v>0</v>
      </c>
      <c r="BX242" s="129">
        <f t="shared" si="105"/>
        <v>0</v>
      </c>
      <c r="BY242" s="130">
        <f t="shared" si="106"/>
        <v>0</v>
      </c>
      <c r="BZ242" s="127">
        <f t="shared" si="107"/>
        <v>0</v>
      </c>
      <c r="CA242" s="128">
        <f t="shared" si="108"/>
        <v>0</v>
      </c>
      <c r="CB242" s="129">
        <f t="shared" si="109"/>
        <v>0</v>
      </c>
      <c r="CC242" s="126">
        <f t="shared" si="110"/>
        <v>0</v>
      </c>
      <c r="CD242" s="127">
        <f t="shared" si="111"/>
        <v>0</v>
      </c>
      <c r="CE242" s="128">
        <f t="shared" si="112"/>
        <v>0</v>
      </c>
      <c r="CF242" s="129">
        <f t="shared" si="113"/>
        <v>0</v>
      </c>
      <c r="CG242" s="126">
        <f t="shared" si="114"/>
        <v>0</v>
      </c>
      <c r="CH242" s="127">
        <f t="shared" si="115"/>
        <v>0</v>
      </c>
      <c r="CI242" s="128">
        <f t="shared" si="116"/>
        <v>0</v>
      </c>
      <c r="CJ242" s="129">
        <f t="shared" si="117"/>
        <v>0</v>
      </c>
    </row>
    <row r="243" spans="1:88" ht="15" customHeight="1">
      <c r="A243" s="107"/>
      <c r="B243" s="93"/>
      <c r="C243" s="110" t="s">
        <v>202</v>
      </c>
      <c r="D243" s="329" t="str">
        <f t="shared" si="65"/>
        <v/>
      </c>
      <c r="E243" s="330"/>
      <c r="F243" s="330"/>
      <c r="G243" s="330"/>
      <c r="H243" s="330"/>
      <c r="I243" s="330"/>
      <c r="J243" s="330"/>
      <c r="K243" s="330"/>
      <c r="L243" s="331"/>
      <c r="M243" s="332"/>
      <c r="N243" s="334"/>
      <c r="O243" s="332"/>
      <c r="P243" s="334"/>
      <c r="Q243" s="332"/>
      <c r="R243" s="334"/>
      <c r="S243" s="332"/>
      <c r="T243" s="334"/>
      <c r="U243" s="332"/>
      <c r="V243" s="334"/>
      <c r="W243" s="332"/>
      <c r="X243" s="334"/>
      <c r="Y243" s="332"/>
      <c r="Z243" s="334"/>
      <c r="AA243" s="332"/>
      <c r="AB243" s="334"/>
      <c r="AC243" s="332"/>
      <c r="AD243" s="334"/>
      <c r="AG243" s="86">
        <f t="shared" si="66"/>
        <v>0</v>
      </c>
      <c r="AH243" s="86">
        <f t="shared" si="67"/>
        <v>0</v>
      </c>
      <c r="AI243" s="86">
        <f t="shared" si="68"/>
        <v>0</v>
      </c>
      <c r="AJ243" s="86">
        <f t="shared" si="69"/>
        <v>0</v>
      </c>
      <c r="AL243" s="86">
        <f t="shared" si="70"/>
        <v>0</v>
      </c>
      <c r="AM243" s="86">
        <f t="shared" si="71"/>
        <v>0</v>
      </c>
      <c r="AN243" s="86">
        <f t="shared" si="72"/>
        <v>0</v>
      </c>
      <c r="AO243" s="86">
        <f t="shared" si="73"/>
        <v>0</v>
      </c>
      <c r="AQ243" s="86">
        <f t="shared" si="74"/>
        <v>0</v>
      </c>
      <c r="AR243" s="86">
        <f t="shared" si="75"/>
        <v>0</v>
      </c>
      <c r="AS243" s="86">
        <f t="shared" si="76"/>
        <v>0</v>
      </c>
      <c r="AT243" s="86">
        <f t="shared" si="77"/>
        <v>0</v>
      </c>
      <c r="AV243" s="86">
        <f t="shared" si="78"/>
        <v>18</v>
      </c>
      <c r="AW243" s="86">
        <f t="shared" si="79"/>
        <v>0</v>
      </c>
      <c r="AX243" s="86">
        <f t="shared" si="80"/>
        <v>0</v>
      </c>
      <c r="AY243" s="86">
        <f t="shared" si="81"/>
        <v>0</v>
      </c>
      <c r="BA243" s="126">
        <f t="shared" si="82"/>
        <v>0</v>
      </c>
      <c r="BB243" s="127">
        <f t="shared" si="83"/>
        <v>0</v>
      </c>
      <c r="BC243" s="128">
        <f t="shared" si="84"/>
        <v>0</v>
      </c>
      <c r="BD243" s="129">
        <f t="shared" si="85"/>
        <v>0</v>
      </c>
      <c r="BE243" s="126">
        <f t="shared" si="86"/>
        <v>0</v>
      </c>
      <c r="BF243" s="127">
        <f t="shared" si="87"/>
        <v>0</v>
      </c>
      <c r="BG243" s="128">
        <f t="shared" si="88"/>
        <v>0</v>
      </c>
      <c r="BH243" s="129">
        <f t="shared" si="89"/>
        <v>0</v>
      </c>
      <c r="BI243" s="126">
        <f t="shared" si="90"/>
        <v>0</v>
      </c>
      <c r="BJ243" s="127">
        <f t="shared" si="91"/>
        <v>0</v>
      </c>
      <c r="BK243" s="128">
        <f t="shared" si="92"/>
        <v>0</v>
      </c>
      <c r="BL243" s="129">
        <f t="shared" si="93"/>
        <v>0</v>
      </c>
      <c r="BM243" s="130">
        <f t="shared" si="94"/>
        <v>0</v>
      </c>
      <c r="BN243" s="127">
        <f t="shared" si="95"/>
        <v>0</v>
      </c>
      <c r="BO243" s="128">
        <f t="shared" si="96"/>
        <v>0</v>
      </c>
      <c r="BP243" s="129">
        <f t="shared" si="97"/>
        <v>0</v>
      </c>
      <c r="BQ243" s="126">
        <f t="shared" si="98"/>
        <v>0</v>
      </c>
      <c r="BR243" s="127">
        <f t="shared" si="99"/>
        <v>0</v>
      </c>
      <c r="BS243" s="128">
        <f t="shared" si="100"/>
        <v>0</v>
      </c>
      <c r="BT243" s="129">
        <f t="shared" si="101"/>
        <v>0</v>
      </c>
      <c r="BU243" s="126">
        <f t="shared" si="102"/>
        <v>0</v>
      </c>
      <c r="BV243" s="127">
        <f t="shared" si="103"/>
        <v>0</v>
      </c>
      <c r="BW243" s="128">
        <f t="shared" si="104"/>
        <v>0</v>
      </c>
      <c r="BX243" s="129">
        <f t="shared" si="105"/>
        <v>0</v>
      </c>
      <c r="BY243" s="130">
        <f t="shared" si="106"/>
        <v>0</v>
      </c>
      <c r="BZ243" s="127">
        <f t="shared" si="107"/>
        <v>0</v>
      </c>
      <c r="CA243" s="128">
        <f t="shared" si="108"/>
        <v>0</v>
      </c>
      <c r="CB243" s="129">
        <f t="shared" si="109"/>
        <v>0</v>
      </c>
      <c r="CC243" s="126">
        <f t="shared" si="110"/>
        <v>0</v>
      </c>
      <c r="CD243" s="127">
        <f t="shared" si="111"/>
        <v>0</v>
      </c>
      <c r="CE243" s="128">
        <f t="shared" si="112"/>
        <v>0</v>
      </c>
      <c r="CF243" s="129">
        <f t="shared" si="113"/>
        <v>0</v>
      </c>
      <c r="CG243" s="126">
        <f t="shared" si="114"/>
        <v>0</v>
      </c>
      <c r="CH243" s="127">
        <f t="shared" si="115"/>
        <v>0</v>
      </c>
      <c r="CI243" s="128">
        <f t="shared" si="116"/>
        <v>0</v>
      </c>
      <c r="CJ243" s="129">
        <f t="shared" si="117"/>
        <v>0</v>
      </c>
    </row>
    <row r="244" spans="1:88" ht="15" customHeight="1">
      <c r="A244" s="107"/>
      <c r="B244" s="93"/>
      <c r="C244" s="110" t="s">
        <v>203</v>
      </c>
      <c r="D244" s="329" t="str">
        <f t="shared" si="65"/>
        <v/>
      </c>
      <c r="E244" s="330"/>
      <c r="F244" s="330"/>
      <c r="G244" s="330"/>
      <c r="H244" s="330"/>
      <c r="I244" s="330"/>
      <c r="J244" s="330"/>
      <c r="K244" s="330"/>
      <c r="L244" s="331"/>
      <c r="M244" s="332"/>
      <c r="N244" s="334"/>
      <c r="O244" s="332"/>
      <c r="P244" s="334"/>
      <c r="Q244" s="332"/>
      <c r="R244" s="334"/>
      <c r="S244" s="332"/>
      <c r="T244" s="334"/>
      <c r="U244" s="332"/>
      <c r="V244" s="334"/>
      <c r="W244" s="332"/>
      <c r="X244" s="334"/>
      <c r="Y244" s="332"/>
      <c r="Z244" s="334"/>
      <c r="AA244" s="332"/>
      <c r="AB244" s="334"/>
      <c r="AC244" s="332"/>
      <c r="AD244" s="334"/>
      <c r="AG244" s="86">
        <f t="shared" si="66"/>
        <v>0</v>
      </c>
      <c r="AH244" s="86">
        <f t="shared" si="67"/>
        <v>0</v>
      </c>
      <c r="AI244" s="86">
        <f t="shared" si="68"/>
        <v>0</v>
      </c>
      <c r="AJ244" s="86">
        <f t="shared" si="69"/>
        <v>0</v>
      </c>
      <c r="AL244" s="86">
        <f t="shared" si="70"/>
        <v>0</v>
      </c>
      <c r="AM244" s="86">
        <f t="shared" si="71"/>
        <v>0</v>
      </c>
      <c r="AN244" s="86">
        <f t="shared" si="72"/>
        <v>0</v>
      </c>
      <c r="AO244" s="86">
        <f t="shared" si="73"/>
        <v>0</v>
      </c>
      <c r="AQ244" s="86">
        <f t="shared" si="74"/>
        <v>0</v>
      </c>
      <c r="AR244" s="86">
        <f t="shared" si="75"/>
        <v>0</v>
      </c>
      <c r="AS244" s="86">
        <f t="shared" si="76"/>
        <v>0</v>
      </c>
      <c r="AT244" s="86">
        <f t="shared" si="77"/>
        <v>0</v>
      </c>
      <c r="AV244" s="86">
        <f t="shared" si="78"/>
        <v>18</v>
      </c>
      <c r="AW244" s="86">
        <f t="shared" si="79"/>
        <v>0</v>
      </c>
      <c r="AX244" s="86">
        <f t="shared" si="80"/>
        <v>0</v>
      </c>
      <c r="AY244" s="86">
        <f t="shared" si="81"/>
        <v>0</v>
      </c>
      <c r="BA244" s="126">
        <f t="shared" si="82"/>
        <v>0</v>
      </c>
      <c r="BB244" s="127">
        <f t="shared" si="83"/>
        <v>0</v>
      </c>
      <c r="BC244" s="128">
        <f t="shared" si="84"/>
        <v>0</v>
      </c>
      <c r="BD244" s="129">
        <f t="shared" si="85"/>
        <v>0</v>
      </c>
      <c r="BE244" s="126">
        <f t="shared" si="86"/>
        <v>0</v>
      </c>
      <c r="BF244" s="127">
        <f t="shared" si="87"/>
        <v>0</v>
      </c>
      <c r="BG244" s="128">
        <f t="shared" si="88"/>
        <v>0</v>
      </c>
      <c r="BH244" s="129">
        <f t="shared" si="89"/>
        <v>0</v>
      </c>
      <c r="BI244" s="126">
        <f t="shared" si="90"/>
        <v>0</v>
      </c>
      <c r="BJ244" s="127">
        <f t="shared" si="91"/>
        <v>0</v>
      </c>
      <c r="BK244" s="128">
        <f t="shared" si="92"/>
        <v>0</v>
      </c>
      <c r="BL244" s="129">
        <f t="shared" si="93"/>
        <v>0</v>
      </c>
      <c r="BM244" s="130">
        <f t="shared" si="94"/>
        <v>0</v>
      </c>
      <c r="BN244" s="127">
        <f t="shared" si="95"/>
        <v>0</v>
      </c>
      <c r="BO244" s="128">
        <f t="shared" si="96"/>
        <v>0</v>
      </c>
      <c r="BP244" s="129">
        <f t="shared" si="97"/>
        <v>0</v>
      </c>
      <c r="BQ244" s="126">
        <f t="shared" si="98"/>
        <v>0</v>
      </c>
      <c r="BR244" s="127">
        <f t="shared" si="99"/>
        <v>0</v>
      </c>
      <c r="BS244" s="128">
        <f t="shared" si="100"/>
        <v>0</v>
      </c>
      <c r="BT244" s="129">
        <f t="shared" si="101"/>
        <v>0</v>
      </c>
      <c r="BU244" s="126">
        <f t="shared" si="102"/>
        <v>0</v>
      </c>
      <c r="BV244" s="127">
        <f t="shared" si="103"/>
        <v>0</v>
      </c>
      <c r="BW244" s="128">
        <f t="shared" si="104"/>
        <v>0</v>
      </c>
      <c r="BX244" s="129">
        <f t="shared" si="105"/>
        <v>0</v>
      </c>
      <c r="BY244" s="130">
        <f t="shared" si="106"/>
        <v>0</v>
      </c>
      <c r="BZ244" s="127">
        <f t="shared" si="107"/>
        <v>0</v>
      </c>
      <c r="CA244" s="128">
        <f t="shared" si="108"/>
        <v>0</v>
      </c>
      <c r="CB244" s="129">
        <f t="shared" si="109"/>
        <v>0</v>
      </c>
      <c r="CC244" s="126">
        <f t="shared" si="110"/>
        <v>0</v>
      </c>
      <c r="CD244" s="127">
        <f t="shared" si="111"/>
        <v>0</v>
      </c>
      <c r="CE244" s="128">
        <f t="shared" si="112"/>
        <v>0</v>
      </c>
      <c r="CF244" s="129">
        <f t="shared" si="113"/>
        <v>0</v>
      </c>
      <c r="CG244" s="126">
        <f t="shared" si="114"/>
        <v>0</v>
      </c>
      <c r="CH244" s="127">
        <f t="shared" si="115"/>
        <v>0</v>
      </c>
      <c r="CI244" s="128">
        <f t="shared" si="116"/>
        <v>0</v>
      </c>
      <c r="CJ244" s="129">
        <f t="shared" si="117"/>
        <v>0</v>
      </c>
    </row>
    <row r="245" spans="1:88" ht="15" customHeight="1">
      <c r="A245" s="107"/>
      <c r="B245" s="93"/>
      <c r="C245" s="110" t="s">
        <v>204</v>
      </c>
      <c r="D245" s="329" t="str">
        <f t="shared" si="65"/>
        <v/>
      </c>
      <c r="E245" s="330"/>
      <c r="F245" s="330"/>
      <c r="G245" s="330"/>
      <c r="H245" s="330"/>
      <c r="I245" s="330"/>
      <c r="J245" s="330"/>
      <c r="K245" s="330"/>
      <c r="L245" s="331"/>
      <c r="M245" s="332"/>
      <c r="N245" s="334"/>
      <c r="O245" s="332"/>
      <c r="P245" s="334"/>
      <c r="Q245" s="332"/>
      <c r="R245" s="334"/>
      <c r="S245" s="332"/>
      <c r="T245" s="334"/>
      <c r="U245" s="332"/>
      <c r="V245" s="334"/>
      <c r="W245" s="332"/>
      <c r="X245" s="334"/>
      <c r="Y245" s="332"/>
      <c r="Z245" s="334"/>
      <c r="AA245" s="332"/>
      <c r="AB245" s="334"/>
      <c r="AC245" s="332"/>
      <c r="AD245" s="334"/>
      <c r="AG245" s="86">
        <f t="shared" si="66"/>
        <v>0</v>
      </c>
      <c r="AH245" s="86">
        <f t="shared" si="67"/>
        <v>0</v>
      </c>
      <c r="AI245" s="86">
        <f t="shared" si="68"/>
        <v>0</v>
      </c>
      <c r="AJ245" s="86">
        <f t="shared" si="69"/>
        <v>0</v>
      </c>
      <c r="AL245" s="86">
        <f t="shared" si="70"/>
        <v>0</v>
      </c>
      <c r="AM245" s="86">
        <f t="shared" si="71"/>
        <v>0</v>
      </c>
      <c r="AN245" s="86">
        <f t="shared" si="72"/>
        <v>0</v>
      </c>
      <c r="AO245" s="86">
        <f t="shared" si="73"/>
        <v>0</v>
      </c>
      <c r="AQ245" s="86">
        <f t="shared" si="74"/>
        <v>0</v>
      </c>
      <c r="AR245" s="86">
        <f t="shared" si="75"/>
        <v>0</v>
      </c>
      <c r="AS245" s="86">
        <f t="shared" si="76"/>
        <v>0</v>
      </c>
      <c r="AT245" s="86">
        <f t="shared" si="77"/>
        <v>0</v>
      </c>
      <c r="AV245" s="86">
        <f t="shared" si="78"/>
        <v>18</v>
      </c>
      <c r="AW245" s="86">
        <f t="shared" si="79"/>
        <v>0</v>
      </c>
      <c r="AX245" s="86">
        <f t="shared" si="80"/>
        <v>0</v>
      </c>
      <c r="AY245" s="86">
        <f t="shared" si="81"/>
        <v>0</v>
      </c>
      <c r="BA245" s="126">
        <f t="shared" si="82"/>
        <v>0</v>
      </c>
      <c r="BB245" s="127">
        <f t="shared" si="83"/>
        <v>0</v>
      </c>
      <c r="BC245" s="128">
        <f t="shared" si="84"/>
        <v>0</v>
      </c>
      <c r="BD245" s="129">
        <f t="shared" si="85"/>
        <v>0</v>
      </c>
      <c r="BE245" s="126">
        <f t="shared" si="86"/>
        <v>0</v>
      </c>
      <c r="BF245" s="127">
        <f t="shared" si="87"/>
        <v>0</v>
      </c>
      <c r="BG245" s="128">
        <f t="shared" si="88"/>
        <v>0</v>
      </c>
      <c r="BH245" s="129">
        <f t="shared" si="89"/>
        <v>0</v>
      </c>
      <c r="BI245" s="126">
        <f t="shared" si="90"/>
        <v>0</v>
      </c>
      <c r="BJ245" s="127">
        <f t="shared" si="91"/>
        <v>0</v>
      </c>
      <c r="BK245" s="128">
        <f t="shared" si="92"/>
        <v>0</v>
      </c>
      <c r="BL245" s="129">
        <f t="shared" si="93"/>
        <v>0</v>
      </c>
      <c r="BM245" s="130">
        <f t="shared" si="94"/>
        <v>0</v>
      </c>
      <c r="BN245" s="127">
        <f t="shared" si="95"/>
        <v>0</v>
      </c>
      <c r="BO245" s="128">
        <f t="shared" si="96"/>
        <v>0</v>
      </c>
      <c r="BP245" s="129">
        <f t="shared" si="97"/>
        <v>0</v>
      </c>
      <c r="BQ245" s="126">
        <f t="shared" si="98"/>
        <v>0</v>
      </c>
      <c r="BR245" s="127">
        <f t="shared" si="99"/>
        <v>0</v>
      </c>
      <c r="BS245" s="128">
        <f t="shared" si="100"/>
        <v>0</v>
      </c>
      <c r="BT245" s="129">
        <f t="shared" si="101"/>
        <v>0</v>
      </c>
      <c r="BU245" s="126">
        <f t="shared" si="102"/>
        <v>0</v>
      </c>
      <c r="BV245" s="127">
        <f t="shared" si="103"/>
        <v>0</v>
      </c>
      <c r="BW245" s="128">
        <f t="shared" si="104"/>
        <v>0</v>
      </c>
      <c r="BX245" s="129">
        <f t="shared" si="105"/>
        <v>0</v>
      </c>
      <c r="BY245" s="130">
        <f t="shared" si="106"/>
        <v>0</v>
      </c>
      <c r="BZ245" s="127">
        <f t="shared" si="107"/>
        <v>0</v>
      </c>
      <c r="CA245" s="128">
        <f t="shared" si="108"/>
        <v>0</v>
      </c>
      <c r="CB245" s="129">
        <f t="shared" si="109"/>
        <v>0</v>
      </c>
      <c r="CC245" s="126">
        <f t="shared" si="110"/>
        <v>0</v>
      </c>
      <c r="CD245" s="127">
        <f t="shared" si="111"/>
        <v>0</v>
      </c>
      <c r="CE245" s="128">
        <f t="shared" si="112"/>
        <v>0</v>
      </c>
      <c r="CF245" s="129">
        <f t="shared" si="113"/>
        <v>0</v>
      </c>
      <c r="CG245" s="126">
        <f t="shared" si="114"/>
        <v>0</v>
      </c>
      <c r="CH245" s="127">
        <f t="shared" si="115"/>
        <v>0</v>
      </c>
      <c r="CI245" s="128">
        <f t="shared" si="116"/>
        <v>0</v>
      </c>
      <c r="CJ245" s="129">
        <f t="shared" si="117"/>
        <v>0</v>
      </c>
    </row>
    <row r="246" spans="1:88" ht="15" customHeight="1">
      <c r="A246" s="107"/>
      <c r="B246" s="93"/>
      <c r="C246" s="110" t="s">
        <v>205</v>
      </c>
      <c r="D246" s="329" t="str">
        <f t="shared" si="65"/>
        <v/>
      </c>
      <c r="E246" s="330"/>
      <c r="F246" s="330"/>
      <c r="G246" s="330"/>
      <c r="H246" s="330"/>
      <c r="I246" s="330"/>
      <c r="J246" s="330"/>
      <c r="K246" s="330"/>
      <c r="L246" s="331"/>
      <c r="M246" s="332"/>
      <c r="N246" s="334"/>
      <c r="O246" s="332"/>
      <c r="P246" s="334"/>
      <c r="Q246" s="332"/>
      <c r="R246" s="334"/>
      <c r="S246" s="332"/>
      <c r="T246" s="334"/>
      <c r="U246" s="332"/>
      <c r="V246" s="334"/>
      <c r="W246" s="332"/>
      <c r="X246" s="334"/>
      <c r="Y246" s="332"/>
      <c r="Z246" s="334"/>
      <c r="AA246" s="332"/>
      <c r="AB246" s="334"/>
      <c r="AC246" s="332"/>
      <c r="AD246" s="334"/>
      <c r="AG246" s="86">
        <f t="shared" si="66"/>
        <v>0</v>
      </c>
      <c r="AH246" s="86">
        <f t="shared" si="67"/>
        <v>0</v>
      </c>
      <c r="AI246" s="86">
        <f t="shared" si="68"/>
        <v>0</v>
      </c>
      <c r="AJ246" s="86">
        <f t="shared" si="69"/>
        <v>0</v>
      </c>
      <c r="AL246" s="86">
        <f t="shared" si="70"/>
        <v>0</v>
      </c>
      <c r="AM246" s="86">
        <f t="shared" si="71"/>
        <v>0</v>
      </c>
      <c r="AN246" s="86">
        <f t="shared" si="72"/>
        <v>0</v>
      </c>
      <c r="AO246" s="86">
        <f t="shared" si="73"/>
        <v>0</v>
      </c>
      <c r="AQ246" s="86">
        <f t="shared" si="74"/>
        <v>0</v>
      </c>
      <c r="AR246" s="86">
        <f t="shared" si="75"/>
        <v>0</v>
      </c>
      <c r="AS246" s="86">
        <f t="shared" si="76"/>
        <v>0</v>
      </c>
      <c r="AT246" s="86">
        <f t="shared" si="77"/>
        <v>0</v>
      </c>
      <c r="AV246" s="86">
        <f t="shared" si="78"/>
        <v>18</v>
      </c>
      <c r="AW246" s="86">
        <f t="shared" si="79"/>
        <v>0</v>
      </c>
      <c r="AX246" s="86">
        <f t="shared" si="80"/>
        <v>0</v>
      </c>
      <c r="AY246" s="86">
        <f t="shared" si="81"/>
        <v>0</v>
      </c>
      <c r="BA246" s="126">
        <f t="shared" si="82"/>
        <v>0</v>
      </c>
      <c r="BB246" s="127">
        <f t="shared" si="83"/>
        <v>0</v>
      </c>
      <c r="BC246" s="128">
        <f t="shared" si="84"/>
        <v>0</v>
      </c>
      <c r="BD246" s="129">
        <f t="shared" si="85"/>
        <v>0</v>
      </c>
      <c r="BE246" s="126">
        <f t="shared" si="86"/>
        <v>0</v>
      </c>
      <c r="BF246" s="127">
        <f t="shared" si="87"/>
        <v>0</v>
      </c>
      <c r="BG246" s="128">
        <f t="shared" si="88"/>
        <v>0</v>
      </c>
      <c r="BH246" s="129">
        <f t="shared" si="89"/>
        <v>0</v>
      </c>
      <c r="BI246" s="126">
        <f t="shared" si="90"/>
        <v>0</v>
      </c>
      <c r="BJ246" s="127">
        <f t="shared" si="91"/>
        <v>0</v>
      </c>
      <c r="BK246" s="128">
        <f t="shared" si="92"/>
        <v>0</v>
      </c>
      <c r="BL246" s="129">
        <f t="shared" si="93"/>
        <v>0</v>
      </c>
      <c r="BM246" s="130">
        <f t="shared" si="94"/>
        <v>0</v>
      </c>
      <c r="BN246" s="127">
        <f t="shared" si="95"/>
        <v>0</v>
      </c>
      <c r="BO246" s="128">
        <f t="shared" si="96"/>
        <v>0</v>
      </c>
      <c r="BP246" s="129">
        <f t="shared" si="97"/>
        <v>0</v>
      </c>
      <c r="BQ246" s="126">
        <f t="shared" si="98"/>
        <v>0</v>
      </c>
      <c r="BR246" s="127">
        <f t="shared" si="99"/>
        <v>0</v>
      </c>
      <c r="BS246" s="128">
        <f t="shared" si="100"/>
        <v>0</v>
      </c>
      <c r="BT246" s="129">
        <f t="shared" si="101"/>
        <v>0</v>
      </c>
      <c r="BU246" s="126">
        <f t="shared" si="102"/>
        <v>0</v>
      </c>
      <c r="BV246" s="127">
        <f t="shared" si="103"/>
        <v>0</v>
      </c>
      <c r="BW246" s="128">
        <f t="shared" si="104"/>
        <v>0</v>
      </c>
      <c r="BX246" s="129">
        <f t="shared" si="105"/>
        <v>0</v>
      </c>
      <c r="BY246" s="130">
        <f t="shared" si="106"/>
        <v>0</v>
      </c>
      <c r="BZ246" s="127">
        <f t="shared" si="107"/>
        <v>0</v>
      </c>
      <c r="CA246" s="128">
        <f t="shared" si="108"/>
        <v>0</v>
      </c>
      <c r="CB246" s="129">
        <f t="shared" si="109"/>
        <v>0</v>
      </c>
      <c r="CC246" s="126">
        <f t="shared" si="110"/>
        <v>0</v>
      </c>
      <c r="CD246" s="127">
        <f t="shared" si="111"/>
        <v>0</v>
      </c>
      <c r="CE246" s="128">
        <f t="shared" si="112"/>
        <v>0</v>
      </c>
      <c r="CF246" s="129">
        <f t="shared" si="113"/>
        <v>0</v>
      </c>
      <c r="CG246" s="126">
        <f t="shared" si="114"/>
        <v>0</v>
      </c>
      <c r="CH246" s="127">
        <f t="shared" si="115"/>
        <v>0</v>
      </c>
      <c r="CI246" s="128">
        <f t="shared" si="116"/>
        <v>0</v>
      </c>
      <c r="CJ246" s="129">
        <f t="shared" si="117"/>
        <v>0</v>
      </c>
    </row>
    <row r="247" spans="1:88" ht="15" customHeight="1">
      <c r="A247" s="107"/>
      <c r="B247" s="93"/>
      <c r="C247" s="110" t="s">
        <v>206</v>
      </c>
      <c r="D247" s="329" t="str">
        <f t="shared" si="65"/>
        <v/>
      </c>
      <c r="E247" s="330"/>
      <c r="F247" s="330"/>
      <c r="G247" s="330"/>
      <c r="H247" s="330"/>
      <c r="I247" s="330"/>
      <c r="J247" s="330"/>
      <c r="K247" s="330"/>
      <c r="L247" s="331"/>
      <c r="M247" s="332"/>
      <c r="N247" s="334"/>
      <c r="O247" s="332"/>
      <c r="P247" s="334"/>
      <c r="Q247" s="332"/>
      <c r="R247" s="334"/>
      <c r="S247" s="332"/>
      <c r="T247" s="334"/>
      <c r="U247" s="332"/>
      <c r="V247" s="334"/>
      <c r="W247" s="332"/>
      <c r="X247" s="334"/>
      <c r="Y247" s="332"/>
      <c r="Z247" s="334"/>
      <c r="AA247" s="332"/>
      <c r="AB247" s="334"/>
      <c r="AC247" s="332"/>
      <c r="AD247" s="334"/>
      <c r="AG247" s="86">
        <f t="shared" si="66"/>
        <v>0</v>
      </c>
      <c r="AH247" s="86">
        <f t="shared" si="67"/>
        <v>0</v>
      </c>
      <c r="AI247" s="86">
        <f t="shared" si="68"/>
        <v>0</v>
      </c>
      <c r="AJ247" s="86">
        <f t="shared" si="69"/>
        <v>0</v>
      </c>
      <c r="AL247" s="86">
        <f t="shared" si="70"/>
        <v>0</v>
      </c>
      <c r="AM247" s="86">
        <f t="shared" si="71"/>
        <v>0</v>
      </c>
      <c r="AN247" s="86">
        <f t="shared" si="72"/>
        <v>0</v>
      </c>
      <c r="AO247" s="86">
        <f t="shared" si="73"/>
        <v>0</v>
      </c>
      <c r="AQ247" s="86">
        <f t="shared" si="74"/>
        <v>0</v>
      </c>
      <c r="AR247" s="86">
        <f t="shared" si="75"/>
        <v>0</v>
      </c>
      <c r="AS247" s="86">
        <f t="shared" si="76"/>
        <v>0</v>
      </c>
      <c r="AT247" s="86">
        <f t="shared" si="77"/>
        <v>0</v>
      </c>
      <c r="AV247" s="86">
        <f t="shared" si="78"/>
        <v>18</v>
      </c>
      <c r="AW247" s="86">
        <f t="shared" si="79"/>
        <v>0</v>
      </c>
      <c r="AX247" s="86">
        <f t="shared" si="80"/>
        <v>0</v>
      </c>
      <c r="AY247" s="86">
        <f t="shared" si="81"/>
        <v>0</v>
      </c>
      <c r="BA247" s="126">
        <f t="shared" si="82"/>
        <v>0</v>
      </c>
      <c r="BB247" s="127">
        <f t="shared" si="83"/>
        <v>0</v>
      </c>
      <c r="BC247" s="128">
        <f t="shared" si="84"/>
        <v>0</v>
      </c>
      <c r="BD247" s="129">
        <f t="shared" si="85"/>
        <v>0</v>
      </c>
      <c r="BE247" s="126">
        <f t="shared" si="86"/>
        <v>0</v>
      </c>
      <c r="BF247" s="127">
        <f t="shared" si="87"/>
        <v>0</v>
      </c>
      <c r="BG247" s="128">
        <f t="shared" si="88"/>
        <v>0</v>
      </c>
      <c r="BH247" s="129">
        <f t="shared" si="89"/>
        <v>0</v>
      </c>
      <c r="BI247" s="126">
        <f t="shared" si="90"/>
        <v>0</v>
      </c>
      <c r="BJ247" s="127">
        <f t="shared" si="91"/>
        <v>0</v>
      </c>
      <c r="BK247" s="128">
        <f t="shared" si="92"/>
        <v>0</v>
      </c>
      <c r="BL247" s="129">
        <f t="shared" si="93"/>
        <v>0</v>
      </c>
      <c r="BM247" s="130">
        <f t="shared" si="94"/>
        <v>0</v>
      </c>
      <c r="BN247" s="127">
        <f t="shared" si="95"/>
        <v>0</v>
      </c>
      <c r="BO247" s="128">
        <f t="shared" si="96"/>
        <v>0</v>
      </c>
      <c r="BP247" s="129">
        <f t="shared" si="97"/>
        <v>0</v>
      </c>
      <c r="BQ247" s="126">
        <f t="shared" si="98"/>
        <v>0</v>
      </c>
      <c r="BR247" s="127">
        <f t="shared" si="99"/>
        <v>0</v>
      </c>
      <c r="BS247" s="128">
        <f t="shared" si="100"/>
        <v>0</v>
      </c>
      <c r="BT247" s="129">
        <f t="shared" si="101"/>
        <v>0</v>
      </c>
      <c r="BU247" s="126">
        <f t="shared" si="102"/>
        <v>0</v>
      </c>
      <c r="BV247" s="127">
        <f t="shared" si="103"/>
        <v>0</v>
      </c>
      <c r="BW247" s="128">
        <f t="shared" si="104"/>
        <v>0</v>
      </c>
      <c r="BX247" s="129">
        <f t="shared" si="105"/>
        <v>0</v>
      </c>
      <c r="BY247" s="130">
        <f t="shared" si="106"/>
        <v>0</v>
      </c>
      <c r="BZ247" s="127">
        <f t="shared" si="107"/>
        <v>0</v>
      </c>
      <c r="CA247" s="128">
        <f t="shared" si="108"/>
        <v>0</v>
      </c>
      <c r="CB247" s="129">
        <f t="shared" si="109"/>
        <v>0</v>
      </c>
      <c r="CC247" s="126">
        <f t="shared" si="110"/>
        <v>0</v>
      </c>
      <c r="CD247" s="127">
        <f t="shared" si="111"/>
        <v>0</v>
      </c>
      <c r="CE247" s="128">
        <f t="shared" si="112"/>
        <v>0</v>
      </c>
      <c r="CF247" s="129">
        <f t="shared" si="113"/>
        <v>0</v>
      </c>
      <c r="CG247" s="126">
        <f t="shared" si="114"/>
        <v>0</v>
      </c>
      <c r="CH247" s="127">
        <f t="shared" si="115"/>
        <v>0</v>
      </c>
      <c r="CI247" s="128">
        <f t="shared" si="116"/>
        <v>0</v>
      </c>
      <c r="CJ247" s="129">
        <f t="shared" si="117"/>
        <v>0</v>
      </c>
    </row>
    <row r="248" spans="1:88" ht="15" customHeight="1">
      <c r="A248" s="107"/>
      <c r="B248" s="93"/>
      <c r="C248" s="110" t="s">
        <v>207</v>
      </c>
      <c r="D248" s="329" t="str">
        <f t="shared" si="65"/>
        <v/>
      </c>
      <c r="E248" s="330"/>
      <c r="F248" s="330"/>
      <c r="G248" s="330"/>
      <c r="H248" s="330"/>
      <c r="I248" s="330"/>
      <c r="J248" s="330"/>
      <c r="K248" s="330"/>
      <c r="L248" s="331"/>
      <c r="M248" s="332"/>
      <c r="N248" s="334"/>
      <c r="O248" s="332"/>
      <c r="P248" s="334"/>
      <c r="Q248" s="332"/>
      <c r="R248" s="334"/>
      <c r="S248" s="332"/>
      <c r="T248" s="334"/>
      <c r="U248" s="332"/>
      <c r="V248" s="334"/>
      <c r="W248" s="332"/>
      <c r="X248" s="334"/>
      <c r="Y248" s="332"/>
      <c r="Z248" s="334"/>
      <c r="AA248" s="332"/>
      <c r="AB248" s="334"/>
      <c r="AC248" s="332"/>
      <c r="AD248" s="334"/>
      <c r="AG248" s="86">
        <f t="shared" si="66"/>
        <v>0</v>
      </c>
      <c r="AH248" s="86">
        <f t="shared" si="67"/>
        <v>0</v>
      </c>
      <c r="AI248" s="86">
        <f t="shared" si="68"/>
        <v>0</v>
      </c>
      <c r="AJ248" s="86">
        <f t="shared" si="69"/>
        <v>0</v>
      </c>
      <c r="AL248" s="86">
        <f t="shared" si="70"/>
        <v>0</v>
      </c>
      <c r="AM248" s="86">
        <f t="shared" si="71"/>
        <v>0</v>
      </c>
      <c r="AN248" s="86">
        <f t="shared" si="72"/>
        <v>0</v>
      </c>
      <c r="AO248" s="86">
        <f t="shared" si="73"/>
        <v>0</v>
      </c>
      <c r="AQ248" s="86">
        <f t="shared" si="74"/>
        <v>0</v>
      </c>
      <c r="AR248" s="86">
        <f t="shared" si="75"/>
        <v>0</v>
      </c>
      <c r="AS248" s="86">
        <f t="shared" si="76"/>
        <v>0</v>
      </c>
      <c r="AT248" s="86">
        <f t="shared" si="77"/>
        <v>0</v>
      </c>
      <c r="AV248" s="86">
        <f t="shared" si="78"/>
        <v>18</v>
      </c>
      <c r="AW248" s="86">
        <f t="shared" si="79"/>
        <v>0</v>
      </c>
      <c r="AX248" s="86">
        <f t="shared" si="80"/>
        <v>0</v>
      </c>
      <c r="AY248" s="86">
        <f t="shared" si="81"/>
        <v>0</v>
      </c>
      <c r="BA248" s="126">
        <f t="shared" si="82"/>
        <v>0</v>
      </c>
      <c r="BB248" s="127">
        <f t="shared" si="83"/>
        <v>0</v>
      </c>
      <c r="BC248" s="128">
        <f t="shared" si="84"/>
        <v>0</v>
      </c>
      <c r="BD248" s="129">
        <f t="shared" si="85"/>
        <v>0</v>
      </c>
      <c r="BE248" s="126">
        <f t="shared" si="86"/>
        <v>0</v>
      </c>
      <c r="BF248" s="127">
        <f t="shared" si="87"/>
        <v>0</v>
      </c>
      <c r="BG248" s="128">
        <f t="shared" si="88"/>
        <v>0</v>
      </c>
      <c r="BH248" s="129">
        <f t="shared" si="89"/>
        <v>0</v>
      </c>
      <c r="BI248" s="126">
        <f t="shared" si="90"/>
        <v>0</v>
      </c>
      <c r="BJ248" s="127">
        <f t="shared" si="91"/>
        <v>0</v>
      </c>
      <c r="BK248" s="128">
        <f t="shared" si="92"/>
        <v>0</v>
      </c>
      <c r="BL248" s="129">
        <f t="shared" si="93"/>
        <v>0</v>
      </c>
      <c r="BM248" s="130">
        <f t="shared" si="94"/>
        <v>0</v>
      </c>
      <c r="BN248" s="127">
        <f t="shared" si="95"/>
        <v>0</v>
      </c>
      <c r="BO248" s="128">
        <f t="shared" si="96"/>
        <v>0</v>
      </c>
      <c r="BP248" s="129">
        <f t="shared" si="97"/>
        <v>0</v>
      </c>
      <c r="BQ248" s="126">
        <f t="shared" si="98"/>
        <v>0</v>
      </c>
      <c r="BR248" s="127">
        <f t="shared" si="99"/>
        <v>0</v>
      </c>
      <c r="BS248" s="128">
        <f t="shared" si="100"/>
        <v>0</v>
      </c>
      <c r="BT248" s="129">
        <f t="shared" si="101"/>
        <v>0</v>
      </c>
      <c r="BU248" s="126">
        <f t="shared" si="102"/>
        <v>0</v>
      </c>
      <c r="BV248" s="127">
        <f t="shared" si="103"/>
        <v>0</v>
      </c>
      <c r="BW248" s="128">
        <f t="shared" si="104"/>
        <v>0</v>
      </c>
      <c r="BX248" s="129">
        <f t="shared" si="105"/>
        <v>0</v>
      </c>
      <c r="BY248" s="130">
        <f t="shared" si="106"/>
        <v>0</v>
      </c>
      <c r="BZ248" s="127">
        <f t="shared" si="107"/>
        <v>0</v>
      </c>
      <c r="CA248" s="128">
        <f t="shared" si="108"/>
        <v>0</v>
      </c>
      <c r="CB248" s="129">
        <f t="shared" si="109"/>
        <v>0</v>
      </c>
      <c r="CC248" s="126">
        <f t="shared" si="110"/>
        <v>0</v>
      </c>
      <c r="CD248" s="127">
        <f t="shared" si="111"/>
        <v>0</v>
      </c>
      <c r="CE248" s="128">
        <f t="shared" si="112"/>
        <v>0</v>
      </c>
      <c r="CF248" s="129">
        <f t="shared" si="113"/>
        <v>0</v>
      </c>
      <c r="CG248" s="126">
        <f t="shared" si="114"/>
        <v>0</v>
      </c>
      <c r="CH248" s="127">
        <f t="shared" si="115"/>
        <v>0</v>
      </c>
      <c r="CI248" s="128">
        <f t="shared" si="116"/>
        <v>0</v>
      </c>
      <c r="CJ248" s="129">
        <f t="shared" si="117"/>
        <v>0</v>
      </c>
    </row>
    <row r="249" spans="1:88" ht="15" customHeight="1">
      <c r="A249" s="107"/>
      <c r="B249" s="93"/>
      <c r="C249" s="110" t="s">
        <v>208</v>
      </c>
      <c r="D249" s="329" t="str">
        <f t="shared" si="65"/>
        <v/>
      </c>
      <c r="E249" s="330"/>
      <c r="F249" s="330"/>
      <c r="G249" s="330"/>
      <c r="H249" s="330"/>
      <c r="I249" s="330"/>
      <c r="J249" s="330"/>
      <c r="K249" s="330"/>
      <c r="L249" s="331"/>
      <c r="M249" s="332"/>
      <c r="N249" s="334"/>
      <c r="O249" s="332"/>
      <c r="P249" s="334"/>
      <c r="Q249" s="332"/>
      <c r="R249" s="334"/>
      <c r="S249" s="332"/>
      <c r="T249" s="334"/>
      <c r="U249" s="332"/>
      <c r="V249" s="334"/>
      <c r="W249" s="332"/>
      <c r="X249" s="334"/>
      <c r="Y249" s="332"/>
      <c r="Z249" s="334"/>
      <c r="AA249" s="332"/>
      <c r="AB249" s="334"/>
      <c r="AC249" s="332"/>
      <c r="AD249" s="334"/>
      <c r="AG249" s="86">
        <f t="shared" si="66"/>
        <v>0</v>
      </c>
      <c r="AH249" s="86">
        <f t="shared" si="67"/>
        <v>0</v>
      </c>
      <c r="AI249" s="86">
        <f t="shared" si="68"/>
        <v>0</v>
      </c>
      <c r="AJ249" s="86">
        <f t="shared" si="69"/>
        <v>0</v>
      </c>
      <c r="AL249" s="86">
        <f t="shared" si="70"/>
        <v>0</v>
      </c>
      <c r="AM249" s="86">
        <f t="shared" si="71"/>
        <v>0</v>
      </c>
      <c r="AN249" s="86">
        <f t="shared" si="72"/>
        <v>0</v>
      </c>
      <c r="AO249" s="86">
        <f t="shared" si="73"/>
        <v>0</v>
      </c>
      <c r="AQ249" s="86">
        <f t="shared" si="74"/>
        <v>0</v>
      </c>
      <c r="AR249" s="86">
        <f t="shared" si="75"/>
        <v>0</v>
      </c>
      <c r="AS249" s="86">
        <f t="shared" si="76"/>
        <v>0</v>
      </c>
      <c r="AT249" s="86">
        <f t="shared" si="77"/>
        <v>0</v>
      </c>
      <c r="AV249" s="86">
        <f t="shared" si="78"/>
        <v>18</v>
      </c>
      <c r="AW249" s="86">
        <f t="shared" si="79"/>
        <v>0</v>
      </c>
      <c r="AX249" s="86">
        <f t="shared" si="80"/>
        <v>0</v>
      </c>
      <c r="AY249" s="86">
        <f t="shared" si="81"/>
        <v>0</v>
      </c>
      <c r="BA249" s="126">
        <f t="shared" si="82"/>
        <v>0</v>
      </c>
      <c r="BB249" s="127">
        <f t="shared" si="83"/>
        <v>0</v>
      </c>
      <c r="BC249" s="128">
        <f t="shared" si="84"/>
        <v>0</v>
      </c>
      <c r="BD249" s="129">
        <f t="shared" si="85"/>
        <v>0</v>
      </c>
      <c r="BE249" s="126">
        <f t="shared" si="86"/>
        <v>0</v>
      </c>
      <c r="BF249" s="127">
        <f t="shared" si="87"/>
        <v>0</v>
      </c>
      <c r="BG249" s="128">
        <f t="shared" si="88"/>
        <v>0</v>
      </c>
      <c r="BH249" s="129">
        <f t="shared" si="89"/>
        <v>0</v>
      </c>
      <c r="BI249" s="126">
        <f t="shared" si="90"/>
        <v>0</v>
      </c>
      <c r="BJ249" s="127">
        <f t="shared" si="91"/>
        <v>0</v>
      </c>
      <c r="BK249" s="128">
        <f t="shared" si="92"/>
        <v>0</v>
      </c>
      <c r="BL249" s="129">
        <f t="shared" si="93"/>
        <v>0</v>
      </c>
      <c r="BM249" s="130">
        <f t="shared" si="94"/>
        <v>0</v>
      </c>
      <c r="BN249" s="127">
        <f t="shared" si="95"/>
        <v>0</v>
      </c>
      <c r="BO249" s="128">
        <f t="shared" si="96"/>
        <v>0</v>
      </c>
      <c r="BP249" s="129">
        <f t="shared" si="97"/>
        <v>0</v>
      </c>
      <c r="BQ249" s="126">
        <f t="shared" si="98"/>
        <v>0</v>
      </c>
      <c r="BR249" s="127">
        <f t="shared" si="99"/>
        <v>0</v>
      </c>
      <c r="BS249" s="128">
        <f t="shared" si="100"/>
        <v>0</v>
      </c>
      <c r="BT249" s="129">
        <f t="shared" si="101"/>
        <v>0</v>
      </c>
      <c r="BU249" s="126">
        <f t="shared" si="102"/>
        <v>0</v>
      </c>
      <c r="BV249" s="127">
        <f t="shared" si="103"/>
        <v>0</v>
      </c>
      <c r="BW249" s="128">
        <f t="shared" si="104"/>
        <v>0</v>
      </c>
      <c r="BX249" s="129">
        <f t="shared" si="105"/>
        <v>0</v>
      </c>
      <c r="BY249" s="130">
        <f t="shared" si="106"/>
        <v>0</v>
      </c>
      <c r="BZ249" s="127">
        <f t="shared" si="107"/>
        <v>0</v>
      </c>
      <c r="CA249" s="128">
        <f t="shared" si="108"/>
        <v>0</v>
      </c>
      <c r="CB249" s="129">
        <f t="shared" si="109"/>
        <v>0</v>
      </c>
      <c r="CC249" s="126">
        <f t="shared" si="110"/>
        <v>0</v>
      </c>
      <c r="CD249" s="127">
        <f t="shared" si="111"/>
        <v>0</v>
      </c>
      <c r="CE249" s="128">
        <f t="shared" si="112"/>
        <v>0</v>
      </c>
      <c r="CF249" s="129">
        <f t="shared" si="113"/>
        <v>0</v>
      </c>
      <c r="CG249" s="126">
        <f t="shared" si="114"/>
        <v>0</v>
      </c>
      <c r="CH249" s="127">
        <f t="shared" si="115"/>
        <v>0</v>
      </c>
      <c r="CI249" s="128">
        <f t="shared" si="116"/>
        <v>0</v>
      </c>
      <c r="CJ249" s="129">
        <f t="shared" si="117"/>
        <v>0</v>
      </c>
    </row>
    <row r="250" spans="1:88" ht="15" customHeight="1">
      <c r="A250" s="107"/>
      <c r="B250" s="93"/>
      <c r="C250" s="110" t="s">
        <v>209</v>
      </c>
      <c r="D250" s="329" t="str">
        <f t="shared" si="65"/>
        <v/>
      </c>
      <c r="E250" s="330"/>
      <c r="F250" s="330"/>
      <c r="G250" s="330"/>
      <c r="H250" s="330"/>
      <c r="I250" s="330"/>
      <c r="J250" s="330"/>
      <c r="K250" s="330"/>
      <c r="L250" s="331"/>
      <c r="M250" s="332"/>
      <c r="N250" s="334"/>
      <c r="O250" s="332"/>
      <c r="P250" s="334"/>
      <c r="Q250" s="332"/>
      <c r="R250" s="334"/>
      <c r="S250" s="332"/>
      <c r="T250" s="334"/>
      <c r="U250" s="332"/>
      <c r="V250" s="334"/>
      <c r="W250" s="332"/>
      <c r="X250" s="334"/>
      <c r="Y250" s="332"/>
      <c r="Z250" s="334"/>
      <c r="AA250" s="332"/>
      <c r="AB250" s="334"/>
      <c r="AC250" s="332"/>
      <c r="AD250" s="334"/>
      <c r="AG250" s="86">
        <f t="shared" si="66"/>
        <v>0</v>
      </c>
      <c r="AH250" s="86">
        <f t="shared" si="67"/>
        <v>0</v>
      </c>
      <c r="AI250" s="86">
        <f t="shared" si="68"/>
        <v>0</v>
      </c>
      <c r="AJ250" s="86">
        <f t="shared" si="69"/>
        <v>0</v>
      </c>
      <c r="AL250" s="86">
        <f t="shared" si="70"/>
        <v>0</v>
      </c>
      <c r="AM250" s="86">
        <f t="shared" si="71"/>
        <v>0</v>
      </c>
      <c r="AN250" s="86">
        <f t="shared" si="72"/>
        <v>0</v>
      </c>
      <c r="AO250" s="86">
        <f t="shared" si="73"/>
        <v>0</v>
      </c>
      <c r="AQ250" s="86">
        <f t="shared" si="74"/>
        <v>0</v>
      </c>
      <c r="AR250" s="86">
        <f t="shared" si="75"/>
        <v>0</v>
      </c>
      <c r="AS250" s="86">
        <f t="shared" si="76"/>
        <v>0</v>
      </c>
      <c r="AT250" s="86">
        <f t="shared" si="77"/>
        <v>0</v>
      </c>
      <c r="AV250" s="86">
        <f t="shared" si="78"/>
        <v>18</v>
      </c>
      <c r="AW250" s="86">
        <f t="shared" si="79"/>
        <v>0</v>
      </c>
      <c r="AX250" s="86">
        <f t="shared" si="80"/>
        <v>0</v>
      </c>
      <c r="AY250" s="86">
        <f t="shared" si="81"/>
        <v>0</v>
      </c>
      <c r="BA250" s="126">
        <f t="shared" si="82"/>
        <v>0</v>
      </c>
      <c r="BB250" s="127">
        <f t="shared" si="83"/>
        <v>0</v>
      </c>
      <c r="BC250" s="128">
        <f t="shared" si="84"/>
        <v>0</v>
      </c>
      <c r="BD250" s="129">
        <f t="shared" si="85"/>
        <v>0</v>
      </c>
      <c r="BE250" s="126">
        <f t="shared" si="86"/>
        <v>0</v>
      </c>
      <c r="BF250" s="127">
        <f t="shared" si="87"/>
        <v>0</v>
      </c>
      <c r="BG250" s="128">
        <f t="shared" si="88"/>
        <v>0</v>
      </c>
      <c r="BH250" s="129">
        <f t="shared" si="89"/>
        <v>0</v>
      </c>
      <c r="BI250" s="126">
        <f t="shared" si="90"/>
        <v>0</v>
      </c>
      <c r="BJ250" s="127">
        <f t="shared" si="91"/>
        <v>0</v>
      </c>
      <c r="BK250" s="128">
        <f t="shared" si="92"/>
        <v>0</v>
      </c>
      <c r="BL250" s="129">
        <f t="shared" si="93"/>
        <v>0</v>
      </c>
      <c r="BM250" s="130">
        <f t="shared" si="94"/>
        <v>0</v>
      </c>
      <c r="BN250" s="127">
        <f t="shared" si="95"/>
        <v>0</v>
      </c>
      <c r="BO250" s="128">
        <f t="shared" si="96"/>
        <v>0</v>
      </c>
      <c r="BP250" s="129">
        <f t="shared" si="97"/>
        <v>0</v>
      </c>
      <c r="BQ250" s="126">
        <f t="shared" si="98"/>
        <v>0</v>
      </c>
      <c r="BR250" s="127">
        <f t="shared" si="99"/>
        <v>0</v>
      </c>
      <c r="BS250" s="128">
        <f t="shared" si="100"/>
        <v>0</v>
      </c>
      <c r="BT250" s="129">
        <f t="shared" si="101"/>
        <v>0</v>
      </c>
      <c r="BU250" s="126">
        <f t="shared" si="102"/>
        <v>0</v>
      </c>
      <c r="BV250" s="127">
        <f t="shared" si="103"/>
        <v>0</v>
      </c>
      <c r="BW250" s="128">
        <f t="shared" si="104"/>
        <v>0</v>
      </c>
      <c r="BX250" s="129">
        <f t="shared" si="105"/>
        <v>0</v>
      </c>
      <c r="BY250" s="130">
        <f t="shared" si="106"/>
        <v>0</v>
      </c>
      <c r="BZ250" s="127">
        <f t="shared" si="107"/>
        <v>0</v>
      </c>
      <c r="CA250" s="128">
        <f t="shared" si="108"/>
        <v>0</v>
      </c>
      <c r="CB250" s="129">
        <f t="shared" si="109"/>
        <v>0</v>
      </c>
      <c r="CC250" s="126">
        <f t="shared" si="110"/>
        <v>0</v>
      </c>
      <c r="CD250" s="127">
        <f t="shared" si="111"/>
        <v>0</v>
      </c>
      <c r="CE250" s="128">
        <f t="shared" si="112"/>
        <v>0</v>
      </c>
      <c r="CF250" s="129">
        <f t="shared" si="113"/>
        <v>0</v>
      </c>
      <c r="CG250" s="126">
        <f t="shared" si="114"/>
        <v>0</v>
      </c>
      <c r="CH250" s="127">
        <f t="shared" si="115"/>
        <v>0</v>
      </c>
      <c r="CI250" s="128">
        <f t="shared" si="116"/>
        <v>0</v>
      </c>
      <c r="CJ250" s="129">
        <f t="shared" si="117"/>
        <v>0</v>
      </c>
    </row>
    <row r="251" spans="1:88" ht="15" customHeight="1">
      <c r="A251" s="107"/>
      <c r="B251" s="93"/>
      <c r="C251" s="110" t="s">
        <v>210</v>
      </c>
      <c r="D251" s="329" t="str">
        <f t="shared" si="65"/>
        <v/>
      </c>
      <c r="E251" s="330"/>
      <c r="F251" s="330"/>
      <c r="G251" s="330"/>
      <c r="H251" s="330"/>
      <c r="I251" s="330"/>
      <c r="J251" s="330"/>
      <c r="K251" s="330"/>
      <c r="L251" s="331"/>
      <c r="M251" s="332"/>
      <c r="N251" s="334"/>
      <c r="O251" s="332"/>
      <c r="P251" s="334"/>
      <c r="Q251" s="332"/>
      <c r="R251" s="334"/>
      <c r="S251" s="332"/>
      <c r="T251" s="334"/>
      <c r="U251" s="332"/>
      <c r="V251" s="334"/>
      <c r="W251" s="332"/>
      <c r="X251" s="334"/>
      <c r="Y251" s="332"/>
      <c r="Z251" s="334"/>
      <c r="AA251" s="332"/>
      <c r="AB251" s="334"/>
      <c r="AC251" s="332"/>
      <c r="AD251" s="334"/>
      <c r="AG251" s="86">
        <f t="shared" si="66"/>
        <v>0</v>
      </c>
      <c r="AH251" s="86">
        <f t="shared" si="67"/>
        <v>0</v>
      </c>
      <c r="AI251" s="86">
        <f t="shared" si="68"/>
        <v>0</v>
      </c>
      <c r="AJ251" s="86">
        <f t="shared" si="69"/>
        <v>0</v>
      </c>
      <c r="AL251" s="86">
        <f t="shared" si="70"/>
        <v>0</v>
      </c>
      <c r="AM251" s="86">
        <f t="shared" si="71"/>
        <v>0</v>
      </c>
      <c r="AN251" s="86">
        <f t="shared" si="72"/>
        <v>0</v>
      </c>
      <c r="AO251" s="86">
        <f t="shared" si="73"/>
        <v>0</v>
      </c>
      <c r="AQ251" s="86">
        <f t="shared" si="74"/>
        <v>0</v>
      </c>
      <c r="AR251" s="86">
        <f t="shared" si="75"/>
        <v>0</v>
      </c>
      <c r="AS251" s="86">
        <f t="shared" si="76"/>
        <v>0</v>
      </c>
      <c r="AT251" s="86">
        <f t="shared" si="77"/>
        <v>0</v>
      </c>
      <c r="AV251" s="86">
        <f t="shared" si="78"/>
        <v>18</v>
      </c>
      <c r="AW251" s="86">
        <f t="shared" si="79"/>
        <v>0</v>
      </c>
      <c r="AX251" s="86">
        <f t="shared" si="80"/>
        <v>0</v>
      </c>
      <c r="AY251" s="86">
        <f t="shared" si="81"/>
        <v>0</v>
      </c>
      <c r="BA251" s="126">
        <f t="shared" si="82"/>
        <v>0</v>
      </c>
      <c r="BB251" s="127">
        <f t="shared" si="83"/>
        <v>0</v>
      </c>
      <c r="BC251" s="128">
        <f t="shared" si="84"/>
        <v>0</v>
      </c>
      <c r="BD251" s="129">
        <f t="shared" si="85"/>
        <v>0</v>
      </c>
      <c r="BE251" s="126">
        <f t="shared" si="86"/>
        <v>0</v>
      </c>
      <c r="BF251" s="127">
        <f t="shared" si="87"/>
        <v>0</v>
      </c>
      <c r="BG251" s="128">
        <f t="shared" si="88"/>
        <v>0</v>
      </c>
      <c r="BH251" s="129">
        <f t="shared" si="89"/>
        <v>0</v>
      </c>
      <c r="BI251" s="126">
        <f t="shared" si="90"/>
        <v>0</v>
      </c>
      <c r="BJ251" s="127">
        <f t="shared" si="91"/>
        <v>0</v>
      </c>
      <c r="BK251" s="128">
        <f t="shared" si="92"/>
        <v>0</v>
      </c>
      <c r="BL251" s="129">
        <f t="shared" si="93"/>
        <v>0</v>
      </c>
      <c r="BM251" s="130">
        <f t="shared" si="94"/>
        <v>0</v>
      </c>
      <c r="BN251" s="127">
        <f t="shared" si="95"/>
        <v>0</v>
      </c>
      <c r="BO251" s="128">
        <f t="shared" si="96"/>
        <v>0</v>
      </c>
      <c r="BP251" s="129">
        <f t="shared" si="97"/>
        <v>0</v>
      </c>
      <c r="BQ251" s="126">
        <f t="shared" si="98"/>
        <v>0</v>
      </c>
      <c r="BR251" s="127">
        <f t="shared" si="99"/>
        <v>0</v>
      </c>
      <c r="BS251" s="128">
        <f t="shared" si="100"/>
        <v>0</v>
      </c>
      <c r="BT251" s="129">
        <f t="shared" si="101"/>
        <v>0</v>
      </c>
      <c r="BU251" s="126">
        <f t="shared" si="102"/>
        <v>0</v>
      </c>
      <c r="BV251" s="127">
        <f t="shared" si="103"/>
        <v>0</v>
      </c>
      <c r="BW251" s="128">
        <f t="shared" si="104"/>
        <v>0</v>
      </c>
      <c r="BX251" s="129">
        <f t="shared" si="105"/>
        <v>0</v>
      </c>
      <c r="BY251" s="130">
        <f t="shared" si="106"/>
        <v>0</v>
      </c>
      <c r="BZ251" s="127">
        <f t="shared" si="107"/>
        <v>0</v>
      </c>
      <c r="CA251" s="128">
        <f t="shared" si="108"/>
        <v>0</v>
      </c>
      <c r="CB251" s="129">
        <f t="shared" si="109"/>
        <v>0</v>
      </c>
      <c r="CC251" s="126">
        <f t="shared" si="110"/>
        <v>0</v>
      </c>
      <c r="CD251" s="127">
        <f t="shared" si="111"/>
        <v>0</v>
      </c>
      <c r="CE251" s="128">
        <f t="shared" si="112"/>
        <v>0</v>
      </c>
      <c r="CF251" s="129">
        <f t="shared" si="113"/>
        <v>0</v>
      </c>
      <c r="CG251" s="126">
        <f t="shared" si="114"/>
        <v>0</v>
      </c>
      <c r="CH251" s="127">
        <f t="shared" si="115"/>
        <v>0</v>
      </c>
      <c r="CI251" s="128">
        <f t="shared" si="116"/>
        <v>0</v>
      </c>
      <c r="CJ251" s="129">
        <f t="shared" si="117"/>
        <v>0</v>
      </c>
    </row>
    <row r="252" spans="1:88" ht="15" customHeight="1">
      <c r="A252" s="107"/>
      <c r="B252" s="93"/>
      <c r="C252" s="111" t="s">
        <v>211</v>
      </c>
      <c r="D252" s="329" t="str">
        <f t="shared" si="65"/>
        <v/>
      </c>
      <c r="E252" s="330"/>
      <c r="F252" s="330"/>
      <c r="G252" s="330"/>
      <c r="H252" s="330"/>
      <c r="I252" s="330"/>
      <c r="J252" s="330"/>
      <c r="K252" s="330"/>
      <c r="L252" s="331"/>
      <c r="M252" s="332"/>
      <c r="N252" s="334"/>
      <c r="O252" s="332"/>
      <c r="P252" s="334"/>
      <c r="Q252" s="332"/>
      <c r="R252" s="334"/>
      <c r="S252" s="332"/>
      <c r="T252" s="334"/>
      <c r="U252" s="332"/>
      <c r="V252" s="334"/>
      <c r="W252" s="332"/>
      <c r="X252" s="334"/>
      <c r="Y252" s="332"/>
      <c r="Z252" s="334"/>
      <c r="AA252" s="332"/>
      <c r="AB252" s="334"/>
      <c r="AC252" s="332"/>
      <c r="AD252" s="334"/>
      <c r="AG252" s="86">
        <f t="shared" si="66"/>
        <v>0</v>
      </c>
      <c r="AH252" s="86">
        <f t="shared" si="67"/>
        <v>0</v>
      </c>
      <c r="AI252" s="86">
        <f t="shared" si="68"/>
        <v>0</v>
      </c>
      <c r="AJ252" s="86">
        <f t="shared" si="69"/>
        <v>0</v>
      </c>
      <c r="AL252" s="86">
        <f t="shared" si="70"/>
        <v>0</v>
      </c>
      <c r="AM252" s="86">
        <f t="shared" si="71"/>
        <v>0</v>
      </c>
      <c r="AN252" s="86">
        <f t="shared" si="72"/>
        <v>0</v>
      </c>
      <c r="AO252" s="86">
        <f t="shared" si="73"/>
        <v>0</v>
      </c>
      <c r="AQ252" s="86">
        <f t="shared" si="74"/>
        <v>0</v>
      </c>
      <c r="AR252" s="86">
        <f t="shared" si="75"/>
        <v>0</v>
      </c>
      <c r="AS252" s="86">
        <f t="shared" si="76"/>
        <v>0</v>
      </c>
      <c r="AT252" s="86">
        <f t="shared" si="77"/>
        <v>0</v>
      </c>
      <c r="AV252" s="86">
        <f t="shared" si="78"/>
        <v>18</v>
      </c>
      <c r="AW252" s="86">
        <f t="shared" si="79"/>
        <v>0</v>
      </c>
      <c r="AX252" s="86">
        <f t="shared" si="80"/>
        <v>0</v>
      </c>
      <c r="AY252" s="86">
        <f t="shared" si="81"/>
        <v>0</v>
      </c>
      <c r="BA252" s="126">
        <f t="shared" si="82"/>
        <v>0</v>
      </c>
      <c r="BB252" s="127">
        <f t="shared" si="83"/>
        <v>0</v>
      </c>
      <c r="BC252" s="128">
        <f t="shared" si="84"/>
        <v>0</v>
      </c>
      <c r="BD252" s="129">
        <f t="shared" si="85"/>
        <v>0</v>
      </c>
      <c r="BE252" s="126">
        <f t="shared" si="86"/>
        <v>0</v>
      </c>
      <c r="BF252" s="127">
        <f t="shared" si="87"/>
        <v>0</v>
      </c>
      <c r="BG252" s="128">
        <f t="shared" si="88"/>
        <v>0</v>
      </c>
      <c r="BH252" s="129">
        <f t="shared" si="89"/>
        <v>0</v>
      </c>
      <c r="BI252" s="126">
        <f t="shared" si="90"/>
        <v>0</v>
      </c>
      <c r="BJ252" s="127">
        <f t="shared" si="91"/>
        <v>0</v>
      </c>
      <c r="BK252" s="128">
        <f t="shared" si="92"/>
        <v>0</v>
      </c>
      <c r="BL252" s="129">
        <f t="shared" si="93"/>
        <v>0</v>
      </c>
      <c r="BM252" s="130">
        <f t="shared" si="94"/>
        <v>0</v>
      </c>
      <c r="BN252" s="127">
        <f t="shared" si="95"/>
        <v>0</v>
      </c>
      <c r="BO252" s="128">
        <f t="shared" si="96"/>
        <v>0</v>
      </c>
      <c r="BP252" s="129">
        <f t="shared" si="97"/>
        <v>0</v>
      </c>
      <c r="BQ252" s="126">
        <f t="shared" si="98"/>
        <v>0</v>
      </c>
      <c r="BR252" s="127">
        <f t="shared" si="99"/>
        <v>0</v>
      </c>
      <c r="BS252" s="128">
        <f t="shared" si="100"/>
        <v>0</v>
      </c>
      <c r="BT252" s="129">
        <f t="shared" si="101"/>
        <v>0</v>
      </c>
      <c r="BU252" s="126">
        <f t="shared" si="102"/>
        <v>0</v>
      </c>
      <c r="BV252" s="127">
        <f t="shared" si="103"/>
        <v>0</v>
      </c>
      <c r="BW252" s="128">
        <f t="shared" si="104"/>
        <v>0</v>
      </c>
      <c r="BX252" s="129">
        <f t="shared" si="105"/>
        <v>0</v>
      </c>
      <c r="BY252" s="130">
        <f t="shared" si="106"/>
        <v>0</v>
      </c>
      <c r="BZ252" s="127">
        <f t="shared" si="107"/>
        <v>0</v>
      </c>
      <c r="CA252" s="128">
        <f t="shared" si="108"/>
        <v>0</v>
      </c>
      <c r="CB252" s="129">
        <f t="shared" si="109"/>
        <v>0</v>
      </c>
      <c r="CC252" s="126">
        <f t="shared" si="110"/>
        <v>0</v>
      </c>
      <c r="CD252" s="127">
        <f t="shared" si="111"/>
        <v>0</v>
      </c>
      <c r="CE252" s="128">
        <f t="shared" si="112"/>
        <v>0</v>
      </c>
      <c r="CF252" s="129">
        <f t="shared" si="113"/>
        <v>0</v>
      </c>
      <c r="CG252" s="126">
        <f t="shared" si="114"/>
        <v>0</v>
      </c>
      <c r="CH252" s="127">
        <f t="shared" si="115"/>
        <v>0</v>
      </c>
      <c r="CI252" s="128">
        <f t="shared" si="116"/>
        <v>0</v>
      </c>
      <c r="CJ252" s="129">
        <f t="shared" si="117"/>
        <v>0</v>
      </c>
    </row>
    <row r="253" spans="1:88" ht="15" customHeight="1">
      <c r="A253" s="107"/>
      <c r="B253" s="93"/>
      <c r="C253" s="110" t="s">
        <v>212</v>
      </c>
      <c r="D253" s="329" t="str">
        <f t="shared" si="65"/>
        <v/>
      </c>
      <c r="E253" s="330"/>
      <c r="F253" s="330"/>
      <c r="G253" s="330"/>
      <c r="H253" s="330"/>
      <c r="I253" s="330"/>
      <c r="J253" s="330"/>
      <c r="K253" s="330"/>
      <c r="L253" s="331"/>
      <c r="M253" s="332"/>
      <c r="N253" s="334"/>
      <c r="O253" s="332"/>
      <c r="P253" s="334"/>
      <c r="Q253" s="332"/>
      <c r="R253" s="334"/>
      <c r="S253" s="332"/>
      <c r="T253" s="334"/>
      <c r="U253" s="332"/>
      <c r="V253" s="334"/>
      <c r="W253" s="332"/>
      <c r="X253" s="334"/>
      <c r="Y253" s="332"/>
      <c r="Z253" s="334"/>
      <c r="AA253" s="332"/>
      <c r="AB253" s="334"/>
      <c r="AC253" s="332"/>
      <c r="AD253" s="334"/>
      <c r="AG253" s="86">
        <f t="shared" si="66"/>
        <v>0</v>
      </c>
      <c r="AH253" s="86">
        <f t="shared" si="67"/>
        <v>0</v>
      </c>
      <c r="AI253" s="86">
        <f t="shared" si="68"/>
        <v>0</v>
      </c>
      <c r="AJ253" s="86">
        <f t="shared" si="69"/>
        <v>0</v>
      </c>
      <c r="AL253" s="86">
        <f t="shared" si="70"/>
        <v>0</v>
      </c>
      <c r="AM253" s="86">
        <f t="shared" si="71"/>
        <v>0</v>
      </c>
      <c r="AN253" s="86">
        <f t="shared" si="72"/>
        <v>0</v>
      </c>
      <c r="AO253" s="86">
        <f t="shared" si="73"/>
        <v>0</v>
      </c>
      <c r="AQ253" s="86">
        <f t="shared" si="74"/>
        <v>0</v>
      </c>
      <c r="AR253" s="86">
        <f t="shared" si="75"/>
        <v>0</v>
      </c>
      <c r="AS253" s="86">
        <f t="shared" si="76"/>
        <v>0</v>
      </c>
      <c r="AT253" s="86">
        <f t="shared" si="77"/>
        <v>0</v>
      </c>
      <c r="AV253" s="86">
        <f t="shared" si="78"/>
        <v>18</v>
      </c>
      <c r="AW253" s="86">
        <f t="shared" si="79"/>
        <v>0</v>
      </c>
      <c r="AX253" s="86">
        <f t="shared" si="80"/>
        <v>0</v>
      </c>
      <c r="AY253" s="86">
        <f t="shared" si="81"/>
        <v>0</v>
      </c>
      <c r="BA253" s="126">
        <f t="shared" si="82"/>
        <v>0</v>
      </c>
      <c r="BB253" s="127">
        <f t="shared" si="83"/>
        <v>0</v>
      </c>
      <c r="BC253" s="128">
        <f t="shared" si="84"/>
        <v>0</v>
      </c>
      <c r="BD253" s="129">
        <f t="shared" si="85"/>
        <v>0</v>
      </c>
      <c r="BE253" s="126">
        <f t="shared" si="86"/>
        <v>0</v>
      </c>
      <c r="BF253" s="127">
        <f t="shared" si="87"/>
        <v>0</v>
      </c>
      <c r="BG253" s="128">
        <f t="shared" si="88"/>
        <v>0</v>
      </c>
      <c r="BH253" s="129">
        <f t="shared" si="89"/>
        <v>0</v>
      </c>
      <c r="BI253" s="126">
        <f t="shared" si="90"/>
        <v>0</v>
      </c>
      <c r="BJ253" s="127">
        <f t="shared" si="91"/>
        <v>0</v>
      </c>
      <c r="BK253" s="128">
        <f t="shared" si="92"/>
        <v>0</v>
      </c>
      <c r="BL253" s="129">
        <f t="shared" si="93"/>
        <v>0</v>
      </c>
      <c r="BM253" s="130">
        <f t="shared" si="94"/>
        <v>0</v>
      </c>
      <c r="BN253" s="127">
        <f t="shared" si="95"/>
        <v>0</v>
      </c>
      <c r="BO253" s="128">
        <f t="shared" si="96"/>
        <v>0</v>
      </c>
      <c r="BP253" s="129">
        <f t="shared" si="97"/>
        <v>0</v>
      </c>
      <c r="BQ253" s="126">
        <f t="shared" si="98"/>
        <v>0</v>
      </c>
      <c r="BR253" s="127">
        <f t="shared" si="99"/>
        <v>0</v>
      </c>
      <c r="BS253" s="128">
        <f t="shared" si="100"/>
        <v>0</v>
      </c>
      <c r="BT253" s="129">
        <f t="shared" si="101"/>
        <v>0</v>
      </c>
      <c r="BU253" s="126">
        <f t="shared" si="102"/>
        <v>0</v>
      </c>
      <c r="BV253" s="127">
        <f t="shared" si="103"/>
        <v>0</v>
      </c>
      <c r="BW253" s="128">
        <f t="shared" si="104"/>
        <v>0</v>
      </c>
      <c r="BX253" s="129">
        <f t="shared" si="105"/>
        <v>0</v>
      </c>
      <c r="BY253" s="130">
        <f t="shared" si="106"/>
        <v>0</v>
      </c>
      <c r="BZ253" s="127">
        <f t="shared" si="107"/>
        <v>0</v>
      </c>
      <c r="CA253" s="128">
        <f t="shared" si="108"/>
        <v>0</v>
      </c>
      <c r="CB253" s="129">
        <f t="shared" si="109"/>
        <v>0</v>
      </c>
      <c r="CC253" s="126">
        <f t="shared" si="110"/>
        <v>0</v>
      </c>
      <c r="CD253" s="127">
        <f t="shared" si="111"/>
        <v>0</v>
      </c>
      <c r="CE253" s="128">
        <f t="shared" si="112"/>
        <v>0</v>
      </c>
      <c r="CF253" s="129">
        <f t="shared" si="113"/>
        <v>0</v>
      </c>
      <c r="CG253" s="126">
        <f t="shared" si="114"/>
        <v>0</v>
      </c>
      <c r="CH253" s="127">
        <f t="shared" si="115"/>
        <v>0</v>
      </c>
      <c r="CI253" s="128">
        <f t="shared" si="116"/>
        <v>0</v>
      </c>
      <c r="CJ253" s="129">
        <f t="shared" si="117"/>
        <v>0</v>
      </c>
    </row>
    <row r="254" spans="1:88" ht="15" customHeight="1">
      <c r="A254" s="107"/>
      <c r="B254" s="93"/>
      <c r="C254" s="110" t="s">
        <v>213</v>
      </c>
      <c r="D254" s="329" t="str">
        <f t="shared" si="65"/>
        <v/>
      </c>
      <c r="E254" s="330"/>
      <c r="F254" s="330"/>
      <c r="G254" s="330"/>
      <c r="H254" s="330"/>
      <c r="I254" s="330"/>
      <c r="J254" s="330"/>
      <c r="K254" s="330"/>
      <c r="L254" s="331"/>
      <c r="M254" s="332"/>
      <c r="N254" s="334"/>
      <c r="O254" s="332"/>
      <c r="P254" s="334"/>
      <c r="Q254" s="332"/>
      <c r="R254" s="334"/>
      <c r="S254" s="332"/>
      <c r="T254" s="334"/>
      <c r="U254" s="332"/>
      <c r="V254" s="334"/>
      <c r="W254" s="332"/>
      <c r="X254" s="334"/>
      <c r="Y254" s="332"/>
      <c r="Z254" s="334"/>
      <c r="AA254" s="332"/>
      <c r="AB254" s="334"/>
      <c r="AC254" s="332"/>
      <c r="AD254" s="334"/>
      <c r="AG254" s="86">
        <f t="shared" si="66"/>
        <v>0</v>
      </c>
      <c r="AH254" s="86">
        <f t="shared" si="67"/>
        <v>0</v>
      </c>
      <c r="AI254" s="86">
        <f t="shared" si="68"/>
        <v>0</v>
      </c>
      <c r="AJ254" s="86">
        <f t="shared" si="69"/>
        <v>0</v>
      </c>
      <c r="AL254" s="86">
        <f t="shared" si="70"/>
        <v>0</v>
      </c>
      <c r="AM254" s="86">
        <f t="shared" si="71"/>
        <v>0</v>
      </c>
      <c r="AN254" s="86">
        <f t="shared" si="72"/>
        <v>0</v>
      </c>
      <c r="AO254" s="86">
        <f t="shared" si="73"/>
        <v>0</v>
      </c>
      <c r="AQ254" s="86">
        <f t="shared" si="74"/>
        <v>0</v>
      </c>
      <c r="AR254" s="86">
        <f t="shared" si="75"/>
        <v>0</v>
      </c>
      <c r="AS254" s="86">
        <f t="shared" si="76"/>
        <v>0</v>
      </c>
      <c r="AT254" s="86">
        <f t="shared" si="77"/>
        <v>0</v>
      </c>
      <c r="AV254" s="86">
        <f t="shared" si="78"/>
        <v>18</v>
      </c>
      <c r="AW254" s="86">
        <f t="shared" si="79"/>
        <v>0</v>
      </c>
      <c r="AX254" s="86">
        <f t="shared" si="80"/>
        <v>0</v>
      </c>
      <c r="AY254" s="86">
        <f t="shared" si="81"/>
        <v>0</v>
      </c>
      <c r="BA254" s="126">
        <f t="shared" si="82"/>
        <v>0</v>
      </c>
      <c r="BB254" s="127">
        <f t="shared" si="83"/>
        <v>0</v>
      </c>
      <c r="BC254" s="128">
        <f t="shared" si="84"/>
        <v>0</v>
      </c>
      <c r="BD254" s="129">
        <f t="shared" si="85"/>
        <v>0</v>
      </c>
      <c r="BE254" s="126">
        <f t="shared" si="86"/>
        <v>0</v>
      </c>
      <c r="BF254" s="127">
        <f t="shared" si="87"/>
        <v>0</v>
      </c>
      <c r="BG254" s="128">
        <f t="shared" si="88"/>
        <v>0</v>
      </c>
      <c r="BH254" s="129">
        <f t="shared" si="89"/>
        <v>0</v>
      </c>
      <c r="BI254" s="126">
        <f t="shared" si="90"/>
        <v>0</v>
      </c>
      <c r="BJ254" s="127">
        <f t="shared" si="91"/>
        <v>0</v>
      </c>
      <c r="BK254" s="128">
        <f t="shared" si="92"/>
        <v>0</v>
      </c>
      <c r="BL254" s="129">
        <f t="shared" si="93"/>
        <v>0</v>
      </c>
      <c r="BM254" s="130">
        <f t="shared" si="94"/>
        <v>0</v>
      </c>
      <c r="BN254" s="127">
        <f t="shared" si="95"/>
        <v>0</v>
      </c>
      <c r="BO254" s="128">
        <f t="shared" si="96"/>
        <v>0</v>
      </c>
      <c r="BP254" s="129">
        <f t="shared" si="97"/>
        <v>0</v>
      </c>
      <c r="BQ254" s="126">
        <f t="shared" si="98"/>
        <v>0</v>
      </c>
      <c r="BR254" s="127">
        <f t="shared" si="99"/>
        <v>0</v>
      </c>
      <c r="BS254" s="128">
        <f t="shared" si="100"/>
        <v>0</v>
      </c>
      <c r="BT254" s="129">
        <f t="shared" si="101"/>
        <v>0</v>
      </c>
      <c r="BU254" s="126">
        <f t="shared" si="102"/>
        <v>0</v>
      </c>
      <c r="BV254" s="127">
        <f t="shared" si="103"/>
        <v>0</v>
      </c>
      <c r="BW254" s="128">
        <f t="shared" si="104"/>
        <v>0</v>
      </c>
      <c r="BX254" s="129">
        <f t="shared" si="105"/>
        <v>0</v>
      </c>
      <c r="BY254" s="130">
        <f t="shared" si="106"/>
        <v>0</v>
      </c>
      <c r="BZ254" s="127">
        <f t="shared" si="107"/>
        <v>0</v>
      </c>
      <c r="CA254" s="128">
        <f t="shared" si="108"/>
        <v>0</v>
      </c>
      <c r="CB254" s="129">
        <f t="shared" si="109"/>
        <v>0</v>
      </c>
      <c r="CC254" s="126">
        <f t="shared" si="110"/>
        <v>0</v>
      </c>
      <c r="CD254" s="127">
        <f t="shared" si="111"/>
        <v>0</v>
      </c>
      <c r="CE254" s="128">
        <f t="shared" si="112"/>
        <v>0</v>
      </c>
      <c r="CF254" s="129">
        <f t="shared" si="113"/>
        <v>0</v>
      </c>
      <c r="CG254" s="126">
        <f t="shared" si="114"/>
        <v>0</v>
      </c>
      <c r="CH254" s="127">
        <f t="shared" si="115"/>
        <v>0</v>
      </c>
      <c r="CI254" s="128">
        <f t="shared" si="116"/>
        <v>0</v>
      </c>
      <c r="CJ254" s="129">
        <f t="shared" si="117"/>
        <v>0</v>
      </c>
    </row>
    <row r="255" spans="1:88" ht="15" customHeight="1">
      <c r="A255" s="107"/>
      <c r="B255" s="93"/>
      <c r="C255" s="110" t="s">
        <v>214</v>
      </c>
      <c r="D255" s="329" t="str">
        <f t="shared" si="65"/>
        <v/>
      </c>
      <c r="E255" s="330"/>
      <c r="F255" s="330"/>
      <c r="G255" s="330"/>
      <c r="H255" s="330"/>
      <c r="I255" s="330"/>
      <c r="J255" s="330"/>
      <c r="K255" s="330"/>
      <c r="L255" s="331"/>
      <c r="M255" s="332"/>
      <c r="N255" s="334"/>
      <c r="O255" s="332"/>
      <c r="P255" s="334"/>
      <c r="Q255" s="332"/>
      <c r="R255" s="334"/>
      <c r="S255" s="332"/>
      <c r="T255" s="334"/>
      <c r="U255" s="332"/>
      <c r="V255" s="334"/>
      <c r="W255" s="332"/>
      <c r="X255" s="334"/>
      <c r="Y255" s="332"/>
      <c r="Z255" s="334"/>
      <c r="AA255" s="332"/>
      <c r="AB255" s="334"/>
      <c r="AC255" s="332"/>
      <c r="AD255" s="334"/>
      <c r="AG255" s="86">
        <f t="shared" si="66"/>
        <v>0</v>
      </c>
      <c r="AH255" s="86">
        <f t="shared" si="67"/>
        <v>0</v>
      </c>
      <c r="AI255" s="86">
        <f t="shared" si="68"/>
        <v>0</v>
      </c>
      <c r="AJ255" s="86">
        <f t="shared" si="69"/>
        <v>0</v>
      </c>
      <c r="AL255" s="86">
        <f t="shared" si="70"/>
        <v>0</v>
      </c>
      <c r="AM255" s="86">
        <f t="shared" si="71"/>
        <v>0</v>
      </c>
      <c r="AN255" s="86">
        <f t="shared" si="72"/>
        <v>0</v>
      </c>
      <c r="AO255" s="86">
        <f t="shared" si="73"/>
        <v>0</v>
      </c>
      <c r="AQ255" s="86">
        <f t="shared" si="74"/>
        <v>0</v>
      </c>
      <c r="AR255" s="86">
        <f t="shared" si="75"/>
        <v>0</v>
      </c>
      <c r="AS255" s="86">
        <f t="shared" si="76"/>
        <v>0</v>
      </c>
      <c r="AT255" s="86">
        <f t="shared" si="77"/>
        <v>0</v>
      </c>
      <c r="AV255" s="86">
        <f t="shared" si="78"/>
        <v>18</v>
      </c>
      <c r="AW255" s="86">
        <f t="shared" si="79"/>
        <v>0</v>
      </c>
      <c r="AX255" s="86">
        <f t="shared" si="80"/>
        <v>0</v>
      </c>
      <c r="AY255" s="86">
        <f t="shared" si="81"/>
        <v>0</v>
      </c>
      <c r="BA255" s="126">
        <f t="shared" si="82"/>
        <v>0</v>
      </c>
      <c r="BB255" s="127">
        <f t="shared" si="83"/>
        <v>0</v>
      </c>
      <c r="BC255" s="128">
        <f t="shared" si="84"/>
        <v>0</v>
      </c>
      <c r="BD255" s="129">
        <f t="shared" si="85"/>
        <v>0</v>
      </c>
      <c r="BE255" s="126">
        <f t="shared" si="86"/>
        <v>0</v>
      </c>
      <c r="BF255" s="127">
        <f t="shared" si="87"/>
        <v>0</v>
      </c>
      <c r="BG255" s="128">
        <f t="shared" si="88"/>
        <v>0</v>
      </c>
      <c r="BH255" s="129">
        <f t="shared" si="89"/>
        <v>0</v>
      </c>
      <c r="BI255" s="126">
        <f t="shared" si="90"/>
        <v>0</v>
      </c>
      <c r="BJ255" s="127">
        <f t="shared" si="91"/>
        <v>0</v>
      </c>
      <c r="BK255" s="128">
        <f t="shared" si="92"/>
        <v>0</v>
      </c>
      <c r="BL255" s="129">
        <f t="shared" si="93"/>
        <v>0</v>
      </c>
      <c r="BM255" s="130">
        <f t="shared" si="94"/>
        <v>0</v>
      </c>
      <c r="BN255" s="127">
        <f t="shared" si="95"/>
        <v>0</v>
      </c>
      <c r="BO255" s="128">
        <f t="shared" si="96"/>
        <v>0</v>
      </c>
      <c r="BP255" s="129">
        <f t="shared" si="97"/>
        <v>0</v>
      </c>
      <c r="BQ255" s="126">
        <f t="shared" si="98"/>
        <v>0</v>
      </c>
      <c r="BR255" s="127">
        <f t="shared" si="99"/>
        <v>0</v>
      </c>
      <c r="BS255" s="128">
        <f t="shared" si="100"/>
        <v>0</v>
      </c>
      <c r="BT255" s="129">
        <f t="shared" si="101"/>
        <v>0</v>
      </c>
      <c r="BU255" s="126">
        <f t="shared" si="102"/>
        <v>0</v>
      </c>
      <c r="BV255" s="127">
        <f t="shared" si="103"/>
        <v>0</v>
      </c>
      <c r="BW255" s="128">
        <f t="shared" si="104"/>
        <v>0</v>
      </c>
      <c r="BX255" s="129">
        <f t="shared" si="105"/>
        <v>0</v>
      </c>
      <c r="BY255" s="130">
        <f t="shared" si="106"/>
        <v>0</v>
      </c>
      <c r="BZ255" s="127">
        <f t="shared" si="107"/>
        <v>0</v>
      </c>
      <c r="CA255" s="128">
        <f t="shared" si="108"/>
        <v>0</v>
      </c>
      <c r="CB255" s="129">
        <f t="shared" si="109"/>
        <v>0</v>
      </c>
      <c r="CC255" s="126">
        <f t="shared" si="110"/>
        <v>0</v>
      </c>
      <c r="CD255" s="127">
        <f t="shared" si="111"/>
        <v>0</v>
      </c>
      <c r="CE255" s="128">
        <f t="shared" si="112"/>
        <v>0</v>
      </c>
      <c r="CF255" s="129">
        <f t="shared" si="113"/>
        <v>0</v>
      </c>
      <c r="CG255" s="126">
        <f t="shared" si="114"/>
        <v>0</v>
      </c>
      <c r="CH255" s="127">
        <f t="shared" si="115"/>
        <v>0</v>
      </c>
      <c r="CI255" s="128">
        <f t="shared" si="116"/>
        <v>0</v>
      </c>
      <c r="CJ255" s="129">
        <f t="shared" si="117"/>
        <v>0</v>
      </c>
    </row>
    <row r="256" spans="1:88" ht="15" customHeight="1">
      <c r="A256" s="107"/>
      <c r="B256" s="93"/>
      <c r="C256" s="110" t="s">
        <v>215</v>
      </c>
      <c r="D256" s="329" t="str">
        <f t="shared" si="65"/>
        <v/>
      </c>
      <c r="E256" s="330"/>
      <c r="F256" s="330"/>
      <c r="G256" s="330"/>
      <c r="H256" s="330"/>
      <c r="I256" s="330"/>
      <c r="J256" s="330"/>
      <c r="K256" s="330"/>
      <c r="L256" s="331"/>
      <c r="M256" s="332"/>
      <c r="N256" s="334"/>
      <c r="O256" s="332"/>
      <c r="P256" s="334"/>
      <c r="Q256" s="332"/>
      <c r="R256" s="334"/>
      <c r="S256" s="332"/>
      <c r="T256" s="334"/>
      <c r="U256" s="332"/>
      <c r="V256" s="334"/>
      <c r="W256" s="332"/>
      <c r="X256" s="334"/>
      <c r="Y256" s="332"/>
      <c r="Z256" s="334"/>
      <c r="AA256" s="332"/>
      <c r="AB256" s="334"/>
      <c r="AC256" s="332"/>
      <c r="AD256" s="334"/>
      <c r="AG256" s="86">
        <f t="shared" si="66"/>
        <v>0</v>
      </c>
      <c r="AH256" s="86">
        <f t="shared" si="67"/>
        <v>0</v>
      </c>
      <c r="AI256" s="86">
        <f t="shared" si="68"/>
        <v>0</v>
      </c>
      <c r="AJ256" s="86">
        <f t="shared" si="69"/>
        <v>0</v>
      </c>
      <c r="AL256" s="86">
        <f t="shared" si="70"/>
        <v>0</v>
      </c>
      <c r="AM256" s="86">
        <f t="shared" si="71"/>
        <v>0</v>
      </c>
      <c r="AN256" s="86">
        <f t="shared" si="72"/>
        <v>0</v>
      </c>
      <c r="AO256" s="86">
        <f t="shared" si="73"/>
        <v>0</v>
      </c>
      <c r="AQ256" s="86">
        <f t="shared" si="74"/>
        <v>0</v>
      </c>
      <c r="AR256" s="86">
        <f t="shared" si="75"/>
        <v>0</v>
      </c>
      <c r="AS256" s="86">
        <f t="shared" si="76"/>
        <v>0</v>
      </c>
      <c r="AT256" s="86">
        <f t="shared" si="77"/>
        <v>0</v>
      </c>
      <c r="AV256" s="86">
        <f t="shared" si="78"/>
        <v>18</v>
      </c>
      <c r="AW256" s="86">
        <f t="shared" si="79"/>
        <v>0</v>
      </c>
      <c r="AX256" s="86">
        <f t="shared" si="80"/>
        <v>0</v>
      </c>
      <c r="AY256" s="86">
        <f t="shared" si="81"/>
        <v>0</v>
      </c>
      <c r="BA256" s="126">
        <f t="shared" si="82"/>
        <v>0</v>
      </c>
      <c r="BB256" s="127">
        <f t="shared" si="83"/>
        <v>0</v>
      </c>
      <c r="BC256" s="128">
        <f t="shared" si="84"/>
        <v>0</v>
      </c>
      <c r="BD256" s="129">
        <f t="shared" si="85"/>
        <v>0</v>
      </c>
      <c r="BE256" s="126">
        <f t="shared" si="86"/>
        <v>0</v>
      </c>
      <c r="BF256" s="127">
        <f t="shared" si="87"/>
        <v>0</v>
      </c>
      <c r="BG256" s="128">
        <f t="shared" si="88"/>
        <v>0</v>
      </c>
      <c r="BH256" s="129">
        <f t="shared" si="89"/>
        <v>0</v>
      </c>
      <c r="BI256" s="126">
        <f t="shared" si="90"/>
        <v>0</v>
      </c>
      <c r="BJ256" s="127">
        <f t="shared" si="91"/>
        <v>0</v>
      </c>
      <c r="BK256" s="128">
        <f t="shared" si="92"/>
        <v>0</v>
      </c>
      <c r="BL256" s="129">
        <f t="shared" si="93"/>
        <v>0</v>
      </c>
      <c r="BM256" s="130">
        <f t="shared" si="94"/>
        <v>0</v>
      </c>
      <c r="BN256" s="127">
        <f t="shared" si="95"/>
        <v>0</v>
      </c>
      <c r="BO256" s="128">
        <f t="shared" si="96"/>
        <v>0</v>
      </c>
      <c r="BP256" s="129">
        <f t="shared" si="97"/>
        <v>0</v>
      </c>
      <c r="BQ256" s="126">
        <f t="shared" si="98"/>
        <v>0</v>
      </c>
      <c r="BR256" s="127">
        <f t="shared" si="99"/>
        <v>0</v>
      </c>
      <c r="BS256" s="128">
        <f t="shared" si="100"/>
        <v>0</v>
      </c>
      <c r="BT256" s="129">
        <f t="shared" si="101"/>
        <v>0</v>
      </c>
      <c r="BU256" s="126">
        <f t="shared" si="102"/>
        <v>0</v>
      </c>
      <c r="BV256" s="127">
        <f t="shared" si="103"/>
        <v>0</v>
      </c>
      <c r="BW256" s="128">
        <f t="shared" si="104"/>
        <v>0</v>
      </c>
      <c r="BX256" s="129">
        <f t="shared" si="105"/>
        <v>0</v>
      </c>
      <c r="BY256" s="130">
        <f t="shared" si="106"/>
        <v>0</v>
      </c>
      <c r="BZ256" s="127">
        <f t="shared" si="107"/>
        <v>0</v>
      </c>
      <c r="CA256" s="128">
        <f t="shared" si="108"/>
        <v>0</v>
      </c>
      <c r="CB256" s="129">
        <f t="shared" si="109"/>
        <v>0</v>
      </c>
      <c r="CC256" s="126">
        <f t="shared" si="110"/>
        <v>0</v>
      </c>
      <c r="CD256" s="127">
        <f t="shared" si="111"/>
        <v>0</v>
      </c>
      <c r="CE256" s="128">
        <f t="shared" si="112"/>
        <v>0</v>
      </c>
      <c r="CF256" s="129">
        <f t="shared" si="113"/>
        <v>0</v>
      </c>
      <c r="CG256" s="126">
        <f t="shared" si="114"/>
        <v>0</v>
      </c>
      <c r="CH256" s="127">
        <f t="shared" si="115"/>
        <v>0</v>
      </c>
      <c r="CI256" s="128">
        <f t="shared" si="116"/>
        <v>0</v>
      </c>
      <c r="CJ256" s="129">
        <f t="shared" si="117"/>
        <v>0</v>
      </c>
    </row>
    <row r="257" spans="1:88" ht="15" customHeight="1">
      <c r="A257" s="107"/>
      <c r="B257" s="93"/>
      <c r="C257" s="110" t="s">
        <v>216</v>
      </c>
      <c r="D257" s="329" t="str">
        <f t="shared" si="65"/>
        <v/>
      </c>
      <c r="E257" s="330"/>
      <c r="F257" s="330"/>
      <c r="G257" s="330"/>
      <c r="H257" s="330"/>
      <c r="I257" s="330"/>
      <c r="J257" s="330"/>
      <c r="K257" s="330"/>
      <c r="L257" s="331"/>
      <c r="M257" s="332"/>
      <c r="N257" s="334"/>
      <c r="O257" s="332"/>
      <c r="P257" s="334"/>
      <c r="Q257" s="332"/>
      <c r="R257" s="334"/>
      <c r="S257" s="332"/>
      <c r="T257" s="334"/>
      <c r="U257" s="332"/>
      <c r="V257" s="334"/>
      <c r="W257" s="332"/>
      <c r="X257" s="334"/>
      <c r="Y257" s="332"/>
      <c r="Z257" s="334"/>
      <c r="AA257" s="332"/>
      <c r="AB257" s="334"/>
      <c r="AC257" s="332"/>
      <c r="AD257" s="334"/>
      <c r="AG257" s="86">
        <f t="shared" si="66"/>
        <v>0</v>
      </c>
      <c r="AH257" s="86">
        <f t="shared" si="67"/>
        <v>0</v>
      </c>
      <c r="AI257" s="86">
        <f t="shared" si="68"/>
        <v>0</v>
      </c>
      <c r="AJ257" s="86">
        <f t="shared" si="69"/>
        <v>0</v>
      </c>
      <c r="AL257" s="86">
        <f t="shared" si="70"/>
        <v>0</v>
      </c>
      <c r="AM257" s="86">
        <f t="shared" si="71"/>
        <v>0</v>
      </c>
      <c r="AN257" s="86">
        <f t="shared" si="72"/>
        <v>0</v>
      </c>
      <c r="AO257" s="86">
        <f t="shared" si="73"/>
        <v>0</v>
      </c>
      <c r="AQ257" s="86">
        <f t="shared" si="74"/>
        <v>0</v>
      </c>
      <c r="AR257" s="86">
        <f t="shared" si="75"/>
        <v>0</v>
      </c>
      <c r="AS257" s="86">
        <f t="shared" si="76"/>
        <v>0</v>
      </c>
      <c r="AT257" s="86">
        <f t="shared" si="77"/>
        <v>0</v>
      </c>
      <c r="AV257" s="86">
        <f t="shared" si="78"/>
        <v>18</v>
      </c>
      <c r="AW257" s="86">
        <f t="shared" si="79"/>
        <v>0</v>
      </c>
      <c r="AX257" s="86">
        <f t="shared" si="80"/>
        <v>0</v>
      </c>
      <c r="AY257" s="86">
        <f t="shared" si="81"/>
        <v>0</v>
      </c>
      <c r="BA257" s="126">
        <f t="shared" si="82"/>
        <v>0</v>
      </c>
      <c r="BB257" s="127">
        <f t="shared" si="83"/>
        <v>0</v>
      </c>
      <c r="BC257" s="128">
        <f t="shared" si="84"/>
        <v>0</v>
      </c>
      <c r="BD257" s="129">
        <f t="shared" si="85"/>
        <v>0</v>
      </c>
      <c r="BE257" s="126">
        <f t="shared" si="86"/>
        <v>0</v>
      </c>
      <c r="BF257" s="127">
        <f t="shared" si="87"/>
        <v>0</v>
      </c>
      <c r="BG257" s="128">
        <f t="shared" si="88"/>
        <v>0</v>
      </c>
      <c r="BH257" s="129">
        <f t="shared" si="89"/>
        <v>0</v>
      </c>
      <c r="BI257" s="126">
        <f t="shared" si="90"/>
        <v>0</v>
      </c>
      <c r="BJ257" s="127">
        <f t="shared" si="91"/>
        <v>0</v>
      </c>
      <c r="BK257" s="128">
        <f t="shared" si="92"/>
        <v>0</v>
      </c>
      <c r="BL257" s="129">
        <f t="shared" si="93"/>
        <v>0</v>
      </c>
      <c r="BM257" s="130">
        <f t="shared" si="94"/>
        <v>0</v>
      </c>
      <c r="BN257" s="127">
        <f t="shared" si="95"/>
        <v>0</v>
      </c>
      <c r="BO257" s="128">
        <f t="shared" si="96"/>
        <v>0</v>
      </c>
      <c r="BP257" s="129">
        <f t="shared" si="97"/>
        <v>0</v>
      </c>
      <c r="BQ257" s="126">
        <f t="shared" si="98"/>
        <v>0</v>
      </c>
      <c r="BR257" s="127">
        <f t="shared" si="99"/>
        <v>0</v>
      </c>
      <c r="BS257" s="128">
        <f t="shared" si="100"/>
        <v>0</v>
      </c>
      <c r="BT257" s="129">
        <f t="shared" si="101"/>
        <v>0</v>
      </c>
      <c r="BU257" s="126">
        <f t="shared" si="102"/>
        <v>0</v>
      </c>
      <c r="BV257" s="127">
        <f t="shared" si="103"/>
        <v>0</v>
      </c>
      <c r="BW257" s="128">
        <f t="shared" si="104"/>
        <v>0</v>
      </c>
      <c r="BX257" s="129">
        <f t="shared" si="105"/>
        <v>0</v>
      </c>
      <c r="BY257" s="130">
        <f t="shared" si="106"/>
        <v>0</v>
      </c>
      <c r="BZ257" s="127">
        <f t="shared" si="107"/>
        <v>0</v>
      </c>
      <c r="CA257" s="128">
        <f t="shared" si="108"/>
        <v>0</v>
      </c>
      <c r="CB257" s="129">
        <f t="shared" si="109"/>
        <v>0</v>
      </c>
      <c r="CC257" s="126">
        <f t="shared" si="110"/>
        <v>0</v>
      </c>
      <c r="CD257" s="127">
        <f t="shared" si="111"/>
        <v>0</v>
      </c>
      <c r="CE257" s="128">
        <f t="shared" si="112"/>
        <v>0</v>
      </c>
      <c r="CF257" s="129">
        <f t="shared" si="113"/>
        <v>0</v>
      </c>
      <c r="CG257" s="126">
        <f t="shared" si="114"/>
        <v>0</v>
      </c>
      <c r="CH257" s="127">
        <f t="shared" si="115"/>
        <v>0</v>
      </c>
      <c r="CI257" s="128">
        <f t="shared" si="116"/>
        <v>0</v>
      </c>
      <c r="CJ257" s="129">
        <f t="shared" si="117"/>
        <v>0</v>
      </c>
    </row>
    <row r="258" spans="1:88" ht="15" customHeight="1">
      <c r="A258" s="107"/>
      <c r="B258" s="93"/>
      <c r="C258" s="110" t="s">
        <v>217</v>
      </c>
      <c r="D258" s="329" t="str">
        <f t="shared" si="65"/>
        <v/>
      </c>
      <c r="E258" s="330"/>
      <c r="F258" s="330"/>
      <c r="G258" s="330"/>
      <c r="H258" s="330"/>
      <c r="I258" s="330"/>
      <c r="J258" s="330"/>
      <c r="K258" s="330"/>
      <c r="L258" s="331"/>
      <c r="M258" s="332"/>
      <c r="N258" s="334"/>
      <c r="O258" s="332"/>
      <c r="P258" s="334"/>
      <c r="Q258" s="332"/>
      <c r="R258" s="334"/>
      <c r="S258" s="332"/>
      <c r="T258" s="334"/>
      <c r="U258" s="332"/>
      <c r="V258" s="334"/>
      <c r="W258" s="332"/>
      <c r="X258" s="334"/>
      <c r="Y258" s="332"/>
      <c r="Z258" s="334"/>
      <c r="AA258" s="332"/>
      <c r="AB258" s="334"/>
      <c r="AC258" s="332"/>
      <c r="AD258" s="334"/>
      <c r="AG258" s="86">
        <f t="shared" si="66"/>
        <v>0</v>
      </c>
      <c r="AH258" s="86">
        <f t="shared" si="67"/>
        <v>0</v>
      </c>
      <c r="AI258" s="86">
        <f t="shared" si="68"/>
        <v>0</v>
      </c>
      <c r="AJ258" s="86">
        <f t="shared" si="69"/>
        <v>0</v>
      </c>
      <c r="AL258" s="86">
        <f t="shared" si="70"/>
        <v>0</v>
      </c>
      <c r="AM258" s="86">
        <f t="shared" si="71"/>
        <v>0</v>
      </c>
      <c r="AN258" s="86">
        <f t="shared" si="72"/>
        <v>0</v>
      </c>
      <c r="AO258" s="86">
        <f t="shared" si="73"/>
        <v>0</v>
      </c>
      <c r="AQ258" s="86">
        <f t="shared" si="74"/>
        <v>0</v>
      </c>
      <c r="AR258" s="86">
        <f t="shared" si="75"/>
        <v>0</v>
      </c>
      <c r="AS258" s="86">
        <f t="shared" si="76"/>
        <v>0</v>
      </c>
      <c r="AT258" s="86">
        <f t="shared" si="77"/>
        <v>0</v>
      </c>
      <c r="AV258" s="86">
        <f t="shared" si="78"/>
        <v>18</v>
      </c>
      <c r="AW258" s="86">
        <f t="shared" si="79"/>
        <v>0</v>
      </c>
      <c r="AX258" s="86">
        <f t="shared" si="80"/>
        <v>0</v>
      </c>
      <c r="AY258" s="86">
        <f t="shared" si="81"/>
        <v>0</v>
      </c>
      <c r="BA258" s="126">
        <f t="shared" si="82"/>
        <v>0</v>
      </c>
      <c r="BB258" s="127">
        <f t="shared" si="83"/>
        <v>0</v>
      </c>
      <c r="BC258" s="128">
        <f t="shared" si="84"/>
        <v>0</v>
      </c>
      <c r="BD258" s="129">
        <f t="shared" si="85"/>
        <v>0</v>
      </c>
      <c r="BE258" s="126">
        <f t="shared" si="86"/>
        <v>0</v>
      </c>
      <c r="BF258" s="127">
        <f t="shared" si="87"/>
        <v>0</v>
      </c>
      <c r="BG258" s="128">
        <f t="shared" si="88"/>
        <v>0</v>
      </c>
      <c r="BH258" s="129">
        <f t="shared" si="89"/>
        <v>0</v>
      </c>
      <c r="BI258" s="126">
        <f t="shared" si="90"/>
        <v>0</v>
      </c>
      <c r="BJ258" s="127">
        <f t="shared" si="91"/>
        <v>0</v>
      </c>
      <c r="BK258" s="128">
        <f t="shared" si="92"/>
        <v>0</v>
      </c>
      <c r="BL258" s="129">
        <f t="shared" si="93"/>
        <v>0</v>
      </c>
      <c r="BM258" s="130">
        <f t="shared" si="94"/>
        <v>0</v>
      </c>
      <c r="BN258" s="127">
        <f t="shared" si="95"/>
        <v>0</v>
      </c>
      <c r="BO258" s="128">
        <f t="shared" si="96"/>
        <v>0</v>
      </c>
      <c r="BP258" s="129">
        <f t="shared" si="97"/>
        <v>0</v>
      </c>
      <c r="BQ258" s="126">
        <f t="shared" si="98"/>
        <v>0</v>
      </c>
      <c r="BR258" s="127">
        <f t="shared" si="99"/>
        <v>0</v>
      </c>
      <c r="BS258" s="128">
        <f t="shared" si="100"/>
        <v>0</v>
      </c>
      <c r="BT258" s="129">
        <f t="shared" si="101"/>
        <v>0</v>
      </c>
      <c r="BU258" s="126">
        <f t="shared" si="102"/>
        <v>0</v>
      </c>
      <c r="BV258" s="127">
        <f t="shared" si="103"/>
        <v>0</v>
      </c>
      <c r="BW258" s="128">
        <f t="shared" si="104"/>
        <v>0</v>
      </c>
      <c r="BX258" s="129">
        <f t="shared" si="105"/>
        <v>0</v>
      </c>
      <c r="BY258" s="130">
        <f t="shared" si="106"/>
        <v>0</v>
      </c>
      <c r="BZ258" s="127">
        <f t="shared" si="107"/>
        <v>0</v>
      </c>
      <c r="CA258" s="128">
        <f t="shared" si="108"/>
        <v>0</v>
      </c>
      <c r="CB258" s="129">
        <f t="shared" si="109"/>
        <v>0</v>
      </c>
      <c r="CC258" s="126">
        <f t="shared" si="110"/>
        <v>0</v>
      </c>
      <c r="CD258" s="127">
        <f t="shared" si="111"/>
        <v>0</v>
      </c>
      <c r="CE258" s="128">
        <f t="shared" si="112"/>
        <v>0</v>
      </c>
      <c r="CF258" s="129">
        <f t="shared" si="113"/>
        <v>0</v>
      </c>
      <c r="CG258" s="126">
        <f t="shared" si="114"/>
        <v>0</v>
      </c>
      <c r="CH258" s="127">
        <f t="shared" si="115"/>
        <v>0</v>
      </c>
      <c r="CI258" s="128">
        <f t="shared" si="116"/>
        <v>0</v>
      </c>
      <c r="CJ258" s="129">
        <f t="shared" si="117"/>
        <v>0</v>
      </c>
    </row>
    <row r="259" spans="1:88" ht="15" customHeight="1">
      <c r="A259" s="107"/>
      <c r="B259" s="93"/>
      <c r="C259" s="110" t="s">
        <v>218</v>
      </c>
      <c r="D259" s="329" t="str">
        <f t="shared" si="65"/>
        <v/>
      </c>
      <c r="E259" s="330"/>
      <c r="F259" s="330"/>
      <c r="G259" s="330"/>
      <c r="H259" s="330"/>
      <c r="I259" s="330"/>
      <c r="J259" s="330"/>
      <c r="K259" s="330"/>
      <c r="L259" s="331"/>
      <c r="M259" s="332"/>
      <c r="N259" s="334"/>
      <c r="O259" s="332"/>
      <c r="P259" s="334"/>
      <c r="Q259" s="332"/>
      <c r="R259" s="334"/>
      <c r="S259" s="332"/>
      <c r="T259" s="334"/>
      <c r="U259" s="332"/>
      <c r="V259" s="334"/>
      <c r="W259" s="332"/>
      <c r="X259" s="334"/>
      <c r="Y259" s="332"/>
      <c r="Z259" s="334"/>
      <c r="AA259" s="332"/>
      <c r="AB259" s="334"/>
      <c r="AC259" s="332"/>
      <c r="AD259" s="334"/>
      <c r="AG259" s="86">
        <f t="shared" si="66"/>
        <v>0</v>
      </c>
      <c r="AH259" s="86">
        <f t="shared" si="67"/>
        <v>0</v>
      </c>
      <c r="AI259" s="86">
        <f t="shared" si="68"/>
        <v>0</v>
      </c>
      <c r="AJ259" s="86">
        <f t="shared" si="69"/>
        <v>0</v>
      </c>
      <c r="AL259" s="86">
        <f t="shared" si="70"/>
        <v>0</v>
      </c>
      <c r="AM259" s="86">
        <f t="shared" si="71"/>
        <v>0</v>
      </c>
      <c r="AN259" s="86">
        <f t="shared" si="72"/>
        <v>0</v>
      </c>
      <c r="AO259" s="86">
        <f t="shared" si="73"/>
        <v>0</v>
      </c>
      <c r="AQ259" s="86">
        <f t="shared" si="74"/>
        <v>0</v>
      </c>
      <c r="AR259" s="86">
        <f t="shared" si="75"/>
        <v>0</v>
      </c>
      <c r="AS259" s="86">
        <f t="shared" si="76"/>
        <v>0</v>
      </c>
      <c r="AT259" s="86">
        <f t="shared" si="77"/>
        <v>0</v>
      </c>
      <c r="AV259" s="86">
        <f t="shared" si="78"/>
        <v>18</v>
      </c>
      <c r="AW259" s="86">
        <f t="shared" si="79"/>
        <v>0</v>
      </c>
      <c r="AX259" s="86">
        <f t="shared" si="80"/>
        <v>0</v>
      </c>
      <c r="AY259" s="86">
        <f t="shared" si="81"/>
        <v>0</v>
      </c>
      <c r="BA259" s="126">
        <f t="shared" si="82"/>
        <v>0</v>
      </c>
      <c r="BB259" s="127">
        <f t="shared" si="83"/>
        <v>0</v>
      </c>
      <c r="BC259" s="128">
        <f t="shared" si="84"/>
        <v>0</v>
      </c>
      <c r="BD259" s="129">
        <f t="shared" si="85"/>
        <v>0</v>
      </c>
      <c r="BE259" s="126">
        <f t="shared" si="86"/>
        <v>0</v>
      </c>
      <c r="BF259" s="127">
        <f t="shared" si="87"/>
        <v>0</v>
      </c>
      <c r="BG259" s="128">
        <f t="shared" si="88"/>
        <v>0</v>
      </c>
      <c r="BH259" s="129">
        <f t="shared" si="89"/>
        <v>0</v>
      </c>
      <c r="BI259" s="126">
        <f t="shared" si="90"/>
        <v>0</v>
      </c>
      <c r="BJ259" s="127">
        <f t="shared" si="91"/>
        <v>0</v>
      </c>
      <c r="BK259" s="128">
        <f t="shared" si="92"/>
        <v>0</v>
      </c>
      <c r="BL259" s="129">
        <f t="shared" si="93"/>
        <v>0</v>
      </c>
      <c r="BM259" s="130">
        <f t="shared" si="94"/>
        <v>0</v>
      </c>
      <c r="BN259" s="127">
        <f t="shared" si="95"/>
        <v>0</v>
      </c>
      <c r="BO259" s="128">
        <f t="shared" si="96"/>
        <v>0</v>
      </c>
      <c r="BP259" s="129">
        <f t="shared" si="97"/>
        <v>0</v>
      </c>
      <c r="BQ259" s="126">
        <f t="shared" si="98"/>
        <v>0</v>
      </c>
      <c r="BR259" s="127">
        <f t="shared" si="99"/>
        <v>0</v>
      </c>
      <c r="BS259" s="128">
        <f t="shared" si="100"/>
        <v>0</v>
      </c>
      <c r="BT259" s="129">
        <f t="shared" si="101"/>
        <v>0</v>
      </c>
      <c r="BU259" s="126">
        <f t="shared" si="102"/>
        <v>0</v>
      </c>
      <c r="BV259" s="127">
        <f t="shared" si="103"/>
        <v>0</v>
      </c>
      <c r="BW259" s="128">
        <f t="shared" si="104"/>
        <v>0</v>
      </c>
      <c r="BX259" s="129">
        <f t="shared" si="105"/>
        <v>0</v>
      </c>
      <c r="BY259" s="130">
        <f t="shared" si="106"/>
        <v>0</v>
      </c>
      <c r="BZ259" s="127">
        <f t="shared" si="107"/>
        <v>0</v>
      </c>
      <c r="CA259" s="128">
        <f t="shared" si="108"/>
        <v>0</v>
      </c>
      <c r="CB259" s="129">
        <f t="shared" si="109"/>
        <v>0</v>
      </c>
      <c r="CC259" s="126">
        <f t="shared" si="110"/>
        <v>0</v>
      </c>
      <c r="CD259" s="127">
        <f t="shared" si="111"/>
        <v>0</v>
      </c>
      <c r="CE259" s="128">
        <f t="shared" si="112"/>
        <v>0</v>
      </c>
      <c r="CF259" s="129">
        <f t="shared" si="113"/>
        <v>0</v>
      </c>
      <c r="CG259" s="126">
        <f t="shared" si="114"/>
        <v>0</v>
      </c>
      <c r="CH259" s="127">
        <f t="shared" si="115"/>
        <v>0</v>
      </c>
      <c r="CI259" s="128">
        <f t="shared" si="116"/>
        <v>0</v>
      </c>
      <c r="CJ259" s="129">
        <f t="shared" si="117"/>
        <v>0</v>
      </c>
    </row>
    <row r="260" spans="1:88" ht="15" customHeight="1">
      <c r="A260" s="107"/>
      <c r="B260" s="93"/>
      <c r="C260" s="110" t="s">
        <v>219</v>
      </c>
      <c r="D260" s="329" t="str">
        <f t="shared" si="65"/>
        <v/>
      </c>
      <c r="E260" s="330"/>
      <c r="F260" s="330"/>
      <c r="G260" s="330"/>
      <c r="H260" s="330"/>
      <c r="I260" s="330"/>
      <c r="J260" s="330"/>
      <c r="K260" s="330"/>
      <c r="L260" s="331"/>
      <c r="M260" s="332"/>
      <c r="N260" s="334"/>
      <c r="O260" s="332"/>
      <c r="P260" s="334"/>
      <c r="Q260" s="332"/>
      <c r="R260" s="334"/>
      <c r="S260" s="332"/>
      <c r="T260" s="334"/>
      <c r="U260" s="332"/>
      <c r="V260" s="334"/>
      <c r="W260" s="332"/>
      <c r="X260" s="334"/>
      <c r="Y260" s="332"/>
      <c r="Z260" s="334"/>
      <c r="AA260" s="332"/>
      <c r="AB260" s="334"/>
      <c r="AC260" s="332"/>
      <c r="AD260" s="334"/>
      <c r="AG260" s="86">
        <f t="shared" si="66"/>
        <v>0</v>
      </c>
      <c r="AH260" s="86">
        <f t="shared" si="67"/>
        <v>0</v>
      </c>
      <c r="AI260" s="86">
        <f t="shared" si="68"/>
        <v>0</v>
      </c>
      <c r="AJ260" s="86">
        <f t="shared" si="69"/>
        <v>0</v>
      </c>
      <c r="AL260" s="86">
        <f t="shared" si="70"/>
        <v>0</v>
      </c>
      <c r="AM260" s="86">
        <f t="shared" si="71"/>
        <v>0</v>
      </c>
      <c r="AN260" s="86">
        <f t="shared" si="72"/>
        <v>0</v>
      </c>
      <c r="AO260" s="86">
        <f t="shared" si="73"/>
        <v>0</v>
      </c>
      <c r="AQ260" s="86">
        <f t="shared" si="74"/>
        <v>0</v>
      </c>
      <c r="AR260" s="86">
        <f t="shared" si="75"/>
        <v>0</v>
      </c>
      <c r="AS260" s="86">
        <f t="shared" si="76"/>
        <v>0</v>
      </c>
      <c r="AT260" s="86">
        <f t="shared" si="77"/>
        <v>0</v>
      </c>
      <c r="AV260" s="86">
        <f t="shared" si="78"/>
        <v>18</v>
      </c>
      <c r="AW260" s="86">
        <f t="shared" si="79"/>
        <v>0</v>
      </c>
      <c r="AX260" s="86">
        <f t="shared" si="80"/>
        <v>0</v>
      </c>
      <c r="AY260" s="86">
        <f t="shared" si="81"/>
        <v>0</v>
      </c>
      <c r="BA260" s="126">
        <f t="shared" si="82"/>
        <v>0</v>
      </c>
      <c r="BB260" s="127">
        <f t="shared" si="83"/>
        <v>0</v>
      </c>
      <c r="BC260" s="128">
        <f t="shared" si="84"/>
        <v>0</v>
      </c>
      <c r="BD260" s="129">
        <f t="shared" si="85"/>
        <v>0</v>
      </c>
      <c r="BE260" s="126">
        <f t="shared" si="86"/>
        <v>0</v>
      </c>
      <c r="BF260" s="127">
        <f t="shared" si="87"/>
        <v>0</v>
      </c>
      <c r="BG260" s="128">
        <f t="shared" si="88"/>
        <v>0</v>
      </c>
      <c r="BH260" s="129">
        <f t="shared" si="89"/>
        <v>0</v>
      </c>
      <c r="BI260" s="126">
        <f t="shared" si="90"/>
        <v>0</v>
      </c>
      <c r="BJ260" s="127">
        <f t="shared" si="91"/>
        <v>0</v>
      </c>
      <c r="BK260" s="128">
        <f t="shared" si="92"/>
        <v>0</v>
      </c>
      <c r="BL260" s="129">
        <f t="shared" si="93"/>
        <v>0</v>
      </c>
      <c r="BM260" s="130">
        <f t="shared" si="94"/>
        <v>0</v>
      </c>
      <c r="BN260" s="127">
        <f t="shared" si="95"/>
        <v>0</v>
      </c>
      <c r="BO260" s="128">
        <f t="shared" si="96"/>
        <v>0</v>
      </c>
      <c r="BP260" s="129">
        <f t="shared" si="97"/>
        <v>0</v>
      </c>
      <c r="BQ260" s="126">
        <f t="shared" si="98"/>
        <v>0</v>
      </c>
      <c r="BR260" s="127">
        <f t="shared" si="99"/>
        <v>0</v>
      </c>
      <c r="BS260" s="128">
        <f t="shared" si="100"/>
        <v>0</v>
      </c>
      <c r="BT260" s="129">
        <f t="shared" si="101"/>
        <v>0</v>
      </c>
      <c r="BU260" s="126">
        <f t="shared" si="102"/>
        <v>0</v>
      </c>
      <c r="BV260" s="127">
        <f t="shared" si="103"/>
        <v>0</v>
      </c>
      <c r="BW260" s="128">
        <f t="shared" si="104"/>
        <v>0</v>
      </c>
      <c r="BX260" s="129">
        <f t="shared" si="105"/>
        <v>0</v>
      </c>
      <c r="BY260" s="130">
        <f t="shared" si="106"/>
        <v>0</v>
      </c>
      <c r="BZ260" s="127">
        <f t="shared" si="107"/>
        <v>0</v>
      </c>
      <c r="CA260" s="128">
        <f t="shared" si="108"/>
        <v>0</v>
      </c>
      <c r="CB260" s="129">
        <f t="shared" si="109"/>
        <v>0</v>
      </c>
      <c r="CC260" s="126">
        <f t="shared" si="110"/>
        <v>0</v>
      </c>
      <c r="CD260" s="127">
        <f t="shared" si="111"/>
        <v>0</v>
      </c>
      <c r="CE260" s="128">
        <f t="shared" si="112"/>
        <v>0</v>
      </c>
      <c r="CF260" s="129">
        <f t="shared" si="113"/>
        <v>0</v>
      </c>
      <c r="CG260" s="126">
        <f t="shared" si="114"/>
        <v>0</v>
      </c>
      <c r="CH260" s="127">
        <f t="shared" si="115"/>
        <v>0</v>
      </c>
      <c r="CI260" s="128">
        <f t="shared" si="116"/>
        <v>0</v>
      </c>
      <c r="CJ260" s="129">
        <f t="shared" si="117"/>
        <v>0</v>
      </c>
    </row>
    <row r="261" spans="1:88" ht="15" customHeight="1">
      <c r="A261" s="107"/>
      <c r="B261" s="93"/>
      <c r="C261" s="110" t="s">
        <v>220</v>
      </c>
      <c r="D261" s="329" t="str">
        <f t="shared" si="65"/>
        <v/>
      </c>
      <c r="E261" s="330"/>
      <c r="F261" s="330"/>
      <c r="G261" s="330"/>
      <c r="H261" s="330"/>
      <c r="I261" s="330"/>
      <c r="J261" s="330"/>
      <c r="K261" s="330"/>
      <c r="L261" s="331"/>
      <c r="M261" s="332"/>
      <c r="N261" s="334"/>
      <c r="O261" s="332"/>
      <c r="P261" s="334"/>
      <c r="Q261" s="332"/>
      <c r="R261" s="334"/>
      <c r="S261" s="332"/>
      <c r="T261" s="334"/>
      <c r="U261" s="332"/>
      <c r="V261" s="334"/>
      <c r="W261" s="332"/>
      <c r="X261" s="334"/>
      <c r="Y261" s="332"/>
      <c r="Z261" s="334"/>
      <c r="AA261" s="332"/>
      <c r="AB261" s="334"/>
      <c r="AC261" s="332"/>
      <c r="AD261" s="334"/>
      <c r="AG261" s="86">
        <f t="shared" si="66"/>
        <v>0</v>
      </c>
      <c r="AH261" s="86">
        <f t="shared" si="67"/>
        <v>0</v>
      </c>
      <c r="AI261" s="86">
        <f t="shared" si="68"/>
        <v>0</v>
      </c>
      <c r="AJ261" s="86">
        <f t="shared" si="69"/>
        <v>0</v>
      </c>
      <c r="AL261" s="86">
        <f t="shared" si="70"/>
        <v>0</v>
      </c>
      <c r="AM261" s="86">
        <f t="shared" si="71"/>
        <v>0</v>
      </c>
      <c r="AN261" s="86">
        <f t="shared" si="72"/>
        <v>0</v>
      </c>
      <c r="AO261" s="86">
        <f t="shared" si="73"/>
        <v>0</v>
      </c>
      <c r="AQ261" s="86">
        <f t="shared" si="74"/>
        <v>0</v>
      </c>
      <c r="AR261" s="86">
        <f t="shared" si="75"/>
        <v>0</v>
      </c>
      <c r="AS261" s="86">
        <f t="shared" si="76"/>
        <v>0</v>
      </c>
      <c r="AT261" s="86">
        <f t="shared" si="77"/>
        <v>0</v>
      </c>
      <c r="AV261" s="86">
        <f t="shared" si="78"/>
        <v>18</v>
      </c>
      <c r="AW261" s="86">
        <f t="shared" si="79"/>
        <v>0</v>
      </c>
      <c r="AX261" s="86">
        <f t="shared" si="80"/>
        <v>0</v>
      </c>
      <c r="AY261" s="86">
        <f t="shared" si="81"/>
        <v>0</v>
      </c>
      <c r="BA261" s="126">
        <f t="shared" si="82"/>
        <v>0</v>
      </c>
      <c r="BB261" s="127">
        <f t="shared" si="83"/>
        <v>0</v>
      </c>
      <c r="BC261" s="128">
        <f t="shared" si="84"/>
        <v>0</v>
      </c>
      <c r="BD261" s="129">
        <f t="shared" si="85"/>
        <v>0</v>
      </c>
      <c r="BE261" s="126">
        <f t="shared" si="86"/>
        <v>0</v>
      </c>
      <c r="BF261" s="127">
        <f t="shared" si="87"/>
        <v>0</v>
      </c>
      <c r="BG261" s="128">
        <f t="shared" si="88"/>
        <v>0</v>
      </c>
      <c r="BH261" s="129">
        <f t="shared" si="89"/>
        <v>0</v>
      </c>
      <c r="BI261" s="126">
        <f t="shared" si="90"/>
        <v>0</v>
      </c>
      <c r="BJ261" s="127">
        <f t="shared" si="91"/>
        <v>0</v>
      </c>
      <c r="BK261" s="128">
        <f t="shared" si="92"/>
        <v>0</v>
      </c>
      <c r="BL261" s="129">
        <f t="shared" si="93"/>
        <v>0</v>
      </c>
      <c r="BM261" s="130">
        <f t="shared" si="94"/>
        <v>0</v>
      </c>
      <c r="BN261" s="127">
        <f t="shared" si="95"/>
        <v>0</v>
      </c>
      <c r="BO261" s="128">
        <f t="shared" si="96"/>
        <v>0</v>
      </c>
      <c r="BP261" s="129">
        <f t="shared" si="97"/>
        <v>0</v>
      </c>
      <c r="BQ261" s="126">
        <f t="shared" si="98"/>
        <v>0</v>
      </c>
      <c r="BR261" s="127">
        <f t="shared" si="99"/>
        <v>0</v>
      </c>
      <c r="BS261" s="128">
        <f t="shared" si="100"/>
        <v>0</v>
      </c>
      <c r="BT261" s="129">
        <f t="shared" si="101"/>
        <v>0</v>
      </c>
      <c r="BU261" s="126">
        <f t="shared" si="102"/>
        <v>0</v>
      </c>
      <c r="BV261" s="127">
        <f t="shared" si="103"/>
        <v>0</v>
      </c>
      <c r="BW261" s="128">
        <f t="shared" si="104"/>
        <v>0</v>
      </c>
      <c r="BX261" s="129">
        <f t="shared" si="105"/>
        <v>0</v>
      </c>
      <c r="BY261" s="130">
        <f t="shared" si="106"/>
        <v>0</v>
      </c>
      <c r="BZ261" s="127">
        <f t="shared" si="107"/>
        <v>0</v>
      </c>
      <c r="CA261" s="128">
        <f t="shared" si="108"/>
        <v>0</v>
      </c>
      <c r="CB261" s="129">
        <f t="shared" si="109"/>
        <v>0</v>
      </c>
      <c r="CC261" s="126">
        <f t="shared" si="110"/>
        <v>0</v>
      </c>
      <c r="CD261" s="127">
        <f t="shared" si="111"/>
        <v>0</v>
      </c>
      <c r="CE261" s="128">
        <f t="shared" si="112"/>
        <v>0</v>
      </c>
      <c r="CF261" s="129">
        <f t="shared" si="113"/>
        <v>0</v>
      </c>
      <c r="CG261" s="126">
        <f t="shared" si="114"/>
        <v>0</v>
      </c>
      <c r="CH261" s="127">
        <f t="shared" si="115"/>
        <v>0</v>
      </c>
      <c r="CI261" s="128">
        <f t="shared" si="116"/>
        <v>0</v>
      </c>
      <c r="CJ261" s="129">
        <f t="shared" si="117"/>
        <v>0</v>
      </c>
    </row>
    <row r="262" spans="1:88" ht="15" customHeight="1">
      <c r="A262" s="107"/>
      <c r="B262" s="93"/>
      <c r="C262" s="110" t="s">
        <v>221</v>
      </c>
      <c r="D262" s="329" t="str">
        <f t="shared" si="65"/>
        <v/>
      </c>
      <c r="E262" s="330"/>
      <c r="F262" s="330"/>
      <c r="G262" s="330"/>
      <c r="H262" s="330"/>
      <c r="I262" s="330"/>
      <c r="J262" s="330"/>
      <c r="K262" s="330"/>
      <c r="L262" s="331"/>
      <c r="M262" s="332"/>
      <c r="N262" s="334"/>
      <c r="O262" s="332"/>
      <c r="P262" s="334"/>
      <c r="Q262" s="332"/>
      <c r="R262" s="334"/>
      <c r="S262" s="332"/>
      <c r="T262" s="334"/>
      <c r="U262" s="332"/>
      <c r="V262" s="334"/>
      <c r="W262" s="332"/>
      <c r="X262" s="334"/>
      <c r="Y262" s="332"/>
      <c r="Z262" s="334"/>
      <c r="AA262" s="332"/>
      <c r="AB262" s="334"/>
      <c r="AC262" s="332"/>
      <c r="AD262" s="334"/>
      <c r="AG262" s="86">
        <f t="shared" si="66"/>
        <v>0</v>
      </c>
      <c r="AH262" s="86">
        <f t="shared" si="67"/>
        <v>0</v>
      </c>
      <c r="AI262" s="86">
        <f t="shared" si="68"/>
        <v>0</v>
      </c>
      <c r="AJ262" s="86">
        <f t="shared" si="69"/>
        <v>0</v>
      </c>
      <c r="AL262" s="86">
        <f t="shared" si="70"/>
        <v>0</v>
      </c>
      <c r="AM262" s="86">
        <f t="shared" si="71"/>
        <v>0</v>
      </c>
      <c r="AN262" s="86">
        <f t="shared" si="72"/>
        <v>0</v>
      </c>
      <c r="AO262" s="86">
        <f t="shared" si="73"/>
        <v>0</v>
      </c>
      <c r="AQ262" s="86">
        <f t="shared" si="74"/>
        <v>0</v>
      </c>
      <c r="AR262" s="86">
        <f t="shared" si="75"/>
        <v>0</v>
      </c>
      <c r="AS262" s="86">
        <f t="shared" si="76"/>
        <v>0</v>
      </c>
      <c r="AT262" s="86">
        <f t="shared" si="77"/>
        <v>0</v>
      </c>
      <c r="AV262" s="86">
        <f t="shared" si="78"/>
        <v>18</v>
      </c>
      <c r="AW262" s="86">
        <f t="shared" si="79"/>
        <v>0</v>
      </c>
      <c r="AX262" s="86">
        <f t="shared" si="80"/>
        <v>0</v>
      </c>
      <c r="AY262" s="86">
        <f t="shared" si="81"/>
        <v>0</v>
      </c>
      <c r="BA262" s="126">
        <f t="shared" si="82"/>
        <v>0</v>
      </c>
      <c r="BB262" s="127">
        <f t="shared" si="83"/>
        <v>0</v>
      </c>
      <c r="BC262" s="128">
        <f t="shared" si="84"/>
        <v>0</v>
      </c>
      <c r="BD262" s="129">
        <f t="shared" si="85"/>
        <v>0</v>
      </c>
      <c r="BE262" s="126">
        <f t="shared" si="86"/>
        <v>0</v>
      </c>
      <c r="BF262" s="127">
        <f t="shared" si="87"/>
        <v>0</v>
      </c>
      <c r="BG262" s="128">
        <f t="shared" si="88"/>
        <v>0</v>
      </c>
      <c r="BH262" s="129">
        <f t="shared" si="89"/>
        <v>0</v>
      </c>
      <c r="BI262" s="126">
        <f t="shared" si="90"/>
        <v>0</v>
      </c>
      <c r="BJ262" s="127">
        <f t="shared" si="91"/>
        <v>0</v>
      </c>
      <c r="BK262" s="128">
        <f t="shared" si="92"/>
        <v>0</v>
      </c>
      <c r="BL262" s="129">
        <f t="shared" si="93"/>
        <v>0</v>
      </c>
      <c r="BM262" s="130">
        <f t="shared" si="94"/>
        <v>0</v>
      </c>
      <c r="BN262" s="127">
        <f t="shared" si="95"/>
        <v>0</v>
      </c>
      <c r="BO262" s="128">
        <f t="shared" si="96"/>
        <v>0</v>
      </c>
      <c r="BP262" s="129">
        <f t="shared" si="97"/>
        <v>0</v>
      </c>
      <c r="BQ262" s="126">
        <f t="shared" si="98"/>
        <v>0</v>
      </c>
      <c r="BR262" s="127">
        <f t="shared" si="99"/>
        <v>0</v>
      </c>
      <c r="BS262" s="128">
        <f t="shared" si="100"/>
        <v>0</v>
      </c>
      <c r="BT262" s="129">
        <f t="shared" si="101"/>
        <v>0</v>
      </c>
      <c r="BU262" s="126">
        <f t="shared" si="102"/>
        <v>0</v>
      </c>
      <c r="BV262" s="127">
        <f t="shared" si="103"/>
        <v>0</v>
      </c>
      <c r="BW262" s="128">
        <f t="shared" si="104"/>
        <v>0</v>
      </c>
      <c r="BX262" s="129">
        <f t="shared" si="105"/>
        <v>0</v>
      </c>
      <c r="BY262" s="130">
        <f t="shared" si="106"/>
        <v>0</v>
      </c>
      <c r="BZ262" s="127">
        <f t="shared" si="107"/>
        <v>0</v>
      </c>
      <c r="CA262" s="128">
        <f t="shared" si="108"/>
        <v>0</v>
      </c>
      <c r="CB262" s="129">
        <f t="shared" si="109"/>
        <v>0</v>
      </c>
      <c r="CC262" s="126">
        <f t="shared" si="110"/>
        <v>0</v>
      </c>
      <c r="CD262" s="127">
        <f t="shared" si="111"/>
        <v>0</v>
      </c>
      <c r="CE262" s="128">
        <f t="shared" si="112"/>
        <v>0</v>
      </c>
      <c r="CF262" s="129">
        <f t="shared" si="113"/>
        <v>0</v>
      </c>
      <c r="CG262" s="126">
        <f t="shared" si="114"/>
        <v>0</v>
      </c>
      <c r="CH262" s="127">
        <f t="shared" si="115"/>
        <v>0</v>
      </c>
      <c r="CI262" s="128">
        <f t="shared" si="116"/>
        <v>0</v>
      </c>
      <c r="CJ262" s="129">
        <f t="shared" si="117"/>
        <v>0</v>
      </c>
    </row>
    <row r="263" spans="1:88" ht="15" customHeight="1">
      <c r="A263" s="107"/>
      <c r="B263" s="93"/>
      <c r="C263" s="110" t="s">
        <v>222</v>
      </c>
      <c r="D263" s="329" t="str">
        <f t="shared" si="65"/>
        <v/>
      </c>
      <c r="E263" s="330"/>
      <c r="F263" s="330"/>
      <c r="G263" s="330"/>
      <c r="H263" s="330"/>
      <c r="I263" s="330"/>
      <c r="J263" s="330"/>
      <c r="K263" s="330"/>
      <c r="L263" s="331"/>
      <c r="M263" s="332"/>
      <c r="N263" s="334"/>
      <c r="O263" s="332"/>
      <c r="P263" s="334"/>
      <c r="Q263" s="332"/>
      <c r="R263" s="334"/>
      <c r="S263" s="332"/>
      <c r="T263" s="334"/>
      <c r="U263" s="332"/>
      <c r="V263" s="334"/>
      <c r="W263" s="332"/>
      <c r="X263" s="334"/>
      <c r="Y263" s="332"/>
      <c r="Z263" s="334"/>
      <c r="AA263" s="332"/>
      <c r="AB263" s="334"/>
      <c r="AC263" s="332"/>
      <c r="AD263" s="334"/>
      <c r="AG263" s="86">
        <f t="shared" si="66"/>
        <v>0</v>
      </c>
      <c r="AH263" s="86">
        <f t="shared" si="67"/>
        <v>0</v>
      </c>
      <c r="AI263" s="86">
        <f t="shared" si="68"/>
        <v>0</v>
      </c>
      <c r="AJ263" s="86">
        <f t="shared" si="69"/>
        <v>0</v>
      </c>
      <c r="AL263" s="86">
        <f t="shared" si="70"/>
        <v>0</v>
      </c>
      <c r="AM263" s="86">
        <f t="shared" si="71"/>
        <v>0</v>
      </c>
      <c r="AN263" s="86">
        <f t="shared" si="72"/>
        <v>0</v>
      </c>
      <c r="AO263" s="86">
        <f t="shared" si="73"/>
        <v>0</v>
      </c>
      <c r="AQ263" s="86">
        <f t="shared" si="74"/>
        <v>0</v>
      </c>
      <c r="AR263" s="86">
        <f t="shared" si="75"/>
        <v>0</v>
      </c>
      <c r="AS263" s="86">
        <f t="shared" si="76"/>
        <v>0</v>
      </c>
      <c r="AT263" s="86">
        <f t="shared" si="77"/>
        <v>0</v>
      </c>
      <c r="AV263" s="86">
        <f t="shared" si="78"/>
        <v>18</v>
      </c>
      <c r="AW263" s="86">
        <f t="shared" si="79"/>
        <v>0</v>
      </c>
      <c r="AX263" s="86">
        <f t="shared" si="80"/>
        <v>0</v>
      </c>
      <c r="AY263" s="86">
        <f t="shared" si="81"/>
        <v>0</v>
      </c>
      <c r="BA263" s="126">
        <f t="shared" si="82"/>
        <v>0</v>
      </c>
      <c r="BB263" s="127">
        <f t="shared" si="83"/>
        <v>0</v>
      </c>
      <c r="BC263" s="128">
        <f t="shared" si="84"/>
        <v>0</v>
      </c>
      <c r="BD263" s="129">
        <f t="shared" si="85"/>
        <v>0</v>
      </c>
      <c r="BE263" s="126">
        <f t="shared" si="86"/>
        <v>0</v>
      </c>
      <c r="BF263" s="127">
        <f t="shared" si="87"/>
        <v>0</v>
      </c>
      <c r="BG263" s="128">
        <f t="shared" si="88"/>
        <v>0</v>
      </c>
      <c r="BH263" s="129">
        <f t="shared" si="89"/>
        <v>0</v>
      </c>
      <c r="BI263" s="126">
        <f t="shared" si="90"/>
        <v>0</v>
      </c>
      <c r="BJ263" s="127">
        <f t="shared" si="91"/>
        <v>0</v>
      </c>
      <c r="BK263" s="128">
        <f t="shared" si="92"/>
        <v>0</v>
      </c>
      <c r="BL263" s="129">
        <f t="shared" si="93"/>
        <v>0</v>
      </c>
      <c r="BM263" s="130">
        <f t="shared" si="94"/>
        <v>0</v>
      </c>
      <c r="BN263" s="127">
        <f t="shared" si="95"/>
        <v>0</v>
      </c>
      <c r="BO263" s="128">
        <f t="shared" si="96"/>
        <v>0</v>
      </c>
      <c r="BP263" s="129">
        <f t="shared" si="97"/>
        <v>0</v>
      </c>
      <c r="BQ263" s="126">
        <f t="shared" si="98"/>
        <v>0</v>
      </c>
      <c r="BR263" s="127">
        <f t="shared" si="99"/>
        <v>0</v>
      </c>
      <c r="BS263" s="128">
        <f t="shared" si="100"/>
        <v>0</v>
      </c>
      <c r="BT263" s="129">
        <f t="shared" si="101"/>
        <v>0</v>
      </c>
      <c r="BU263" s="126">
        <f t="shared" si="102"/>
        <v>0</v>
      </c>
      <c r="BV263" s="127">
        <f t="shared" si="103"/>
        <v>0</v>
      </c>
      <c r="BW263" s="128">
        <f t="shared" si="104"/>
        <v>0</v>
      </c>
      <c r="BX263" s="129">
        <f t="shared" si="105"/>
        <v>0</v>
      </c>
      <c r="BY263" s="130">
        <f t="shared" si="106"/>
        <v>0</v>
      </c>
      <c r="BZ263" s="127">
        <f t="shared" si="107"/>
        <v>0</v>
      </c>
      <c r="CA263" s="128">
        <f t="shared" si="108"/>
        <v>0</v>
      </c>
      <c r="CB263" s="129">
        <f t="shared" si="109"/>
        <v>0</v>
      </c>
      <c r="CC263" s="126">
        <f t="shared" si="110"/>
        <v>0</v>
      </c>
      <c r="CD263" s="127">
        <f t="shared" si="111"/>
        <v>0</v>
      </c>
      <c r="CE263" s="128">
        <f t="shared" si="112"/>
        <v>0</v>
      </c>
      <c r="CF263" s="129">
        <f t="shared" si="113"/>
        <v>0</v>
      </c>
      <c r="CG263" s="126">
        <f t="shared" si="114"/>
        <v>0</v>
      </c>
      <c r="CH263" s="127">
        <f t="shared" si="115"/>
        <v>0</v>
      </c>
      <c r="CI263" s="128">
        <f t="shared" si="116"/>
        <v>0</v>
      </c>
      <c r="CJ263" s="129">
        <f t="shared" si="117"/>
        <v>0</v>
      </c>
    </row>
    <row r="264" spans="1:88" ht="15" customHeight="1">
      <c r="A264" s="107"/>
      <c r="B264" s="93"/>
      <c r="C264" s="110" t="s">
        <v>223</v>
      </c>
      <c r="D264" s="329" t="str">
        <f t="shared" si="65"/>
        <v/>
      </c>
      <c r="E264" s="330"/>
      <c r="F264" s="330"/>
      <c r="G264" s="330"/>
      <c r="H264" s="330"/>
      <c r="I264" s="330"/>
      <c r="J264" s="330"/>
      <c r="K264" s="330"/>
      <c r="L264" s="331"/>
      <c r="M264" s="332"/>
      <c r="N264" s="334"/>
      <c r="O264" s="332"/>
      <c r="P264" s="334"/>
      <c r="Q264" s="332"/>
      <c r="R264" s="334"/>
      <c r="S264" s="332"/>
      <c r="T264" s="334"/>
      <c r="U264" s="332"/>
      <c r="V264" s="334"/>
      <c r="W264" s="332"/>
      <c r="X264" s="334"/>
      <c r="Y264" s="332"/>
      <c r="Z264" s="334"/>
      <c r="AA264" s="332"/>
      <c r="AB264" s="334"/>
      <c r="AC264" s="332"/>
      <c r="AD264" s="334"/>
      <c r="AG264" s="86">
        <f t="shared" si="66"/>
        <v>0</v>
      </c>
      <c r="AH264" s="86">
        <f t="shared" si="67"/>
        <v>0</v>
      </c>
      <c r="AI264" s="86">
        <f t="shared" si="68"/>
        <v>0</v>
      </c>
      <c r="AJ264" s="86">
        <f t="shared" si="69"/>
        <v>0</v>
      </c>
      <c r="AL264" s="86">
        <f t="shared" si="70"/>
        <v>0</v>
      </c>
      <c r="AM264" s="86">
        <f t="shared" si="71"/>
        <v>0</v>
      </c>
      <c r="AN264" s="86">
        <f t="shared" si="72"/>
        <v>0</v>
      </c>
      <c r="AO264" s="86">
        <f t="shared" si="73"/>
        <v>0</v>
      </c>
      <c r="AQ264" s="86">
        <f t="shared" si="74"/>
        <v>0</v>
      </c>
      <c r="AR264" s="86">
        <f t="shared" si="75"/>
        <v>0</v>
      </c>
      <c r="AS264" s="86">
        <f t="shared" si="76"/>
        <v>0</v>
      </c>
      <c r="AT264" s="86">
        <f t="shared" si="77"/>
        <v>0</v>
      </c>
      <c r="AV264" s="86">
        <f t="shared" si="78"/>
        <v>18</v>
      </c>
      <c r="AW264" s="86">
        <f t="shared" si="79"/>
        <v>0</v>
      </c>
      <c r="AX264" s="86">
        <f t="shared" si="80"/>
        <v>0</v>
      </c>
      <c r="AY264" s="86">
        <f t="shared" si="81"/>
        <v>0</v>
      </c>
      <c r="BA264" s="126">
        <f t="shared" si="82"/>
        <v>0</v>
      </c>
      <c r="BB264" s="127">
        <f t="shared" si="83"/>
        <v>0</v>
      </c>
      <c r="BC264" s="128">
        <f t="shared" si="84"/>
        <v>0</v>
      </c>
      <c r="BD264" s="129">
        <f t="shared" si="85"/>
        <v>0</v>
      </c>
      <c r="BE264" s="126">
        <f t="shared" si="86"/>
        <v>0</v>
      </c>
      <c r="BF264" s="127">
        <f t="shared" si="87"/>
        <v>0</v>
      </c>
      <c r="BG264" s="128">
        <f t="shared" si="88"/>
        <v>0</v>
      </c>
      <c r="BH264" s="129">
        <f t="shared" si="89"/>
        <v>0</v>
      </c>
      <c r="BI264" s="126">
        <f t="shared" si="90"/>
        <v>0</v>
      </c>
      <c r="BJ264" s="127">
        <f t="shared" si="91"/>
        <v>0</v>
      </c>
      <c r="BK264" s="128">
        <f t="shared" si="92"/>
        <v>0</v>
      </c>
      <c r="BL264" s="129">
        <f t="shared" si="93"/>
        <v>0</v>
      </c>
      <c r="BM264" s="130">
        <f t="shared" si="94"/>
        <v>0</v>
      </c>
      <c r="BN264" s="127">
        <f t="shared" si="95"/>
        <v>0</v>
      </c>
      <c r="BO264" s="128">
        <f t="shared" si="96"/>
        <v>0</v>
      </c>
      <c r="BP264" s="129">
        <f t="shared" si="97"/>
        <v>0</v>
      </c>
      <c r="BQ264" s="126">
        <f t="shared" si="98"/>
        <v>0</v>
      </c>
      <c r="BR264" s="127">
        <f t="shared" si="99"/>
        <v>0</v>
      </c>
      <c r="BS264" s="128">
        <f t="shared" si="100"/>
        <v>0</v>
      </c>
      <c r="BT264" s="129">
        <f t="shared" si="101"/>
        <v>0</v>
      </c>
      <c r="BU264" s="126">
        <f t="shared" si="102"/>
        <v>0</v>
      </c>
      <c r="BV264" s="127">
        <f t="shared" si="103"/>
        <v>0</v>
      </c>
      <c r="BW264" s="128">
        <f t="shared" si="104"/>
        <v>0</v>
      </c>
      <c r="BX264" s="129">
        <f t="shared" si="105"/>
        <v>0</v>
      </c>
      <c r="BY264" s="130">
        <f t="shared" si="106"/>
        <v>0</v>
      </c>
      <c r="BZ264" s="127">
        <f t="shared" si="107"/>
        <v>0</v>
      </c>
      <c r="CA264" s="128">
        <f t="shared" si="108"/>
        <v>0</v>
      </c>
      <c r="CB264" s="129">
        <f t="shared" si="109"/>
        <v>0</v>
      </c>
      <c r="CC264" s="126">
        <f t="shared" si="110"/>
        <v>0</v>
      </c>
      <c r="CD264" s="127">
        <f t="shared" si="111"/>
        <v>0</v>
      </c>
      <c r="CE264" s="128">
        <f t="shared" si="112"/>
        <v>0</v>
      </c>
      <c r="CF264" s="129">
        <f t="shared" si="113"/>
        <v>0</v>
      </c>
      <c r="CG264" s="126">
        <f t="shared" si="114"/>
        <v>0</v>
      </c>
      <c r="CH264" s="127">
        <f t="shared" si="115"/>
        <v>0</v>
      </c>
      <c r="CI264" s="128">
        <f t="shared" si="116"/>
        <v>0</v>
      </c>
      <c r="CJ264" s="129">
        <f t="shared" si="117"/>
        <v>0</v>
      </c>
    </row>
    <row r="265" spans="1:88" ht="15" customHeight="1">
      <c r="A265" s="107"/>
      <c r="B265" s="93"/>
      <c r="C265" s="110" t="s">
        <v>224</v>
      </c>
      <c r="D265" s="329" t="str">
        <f t="shared" si="65"/>
        <v/>
      </c>
      <c r="E265" s="330"/>
      <c r="F265" s="330"/>
      <c r="G265" s="330"/>
      <c r="H265" s="330"/>
      <c r="I265" s="330"/>
      <c r="J265" s="330"/>
      <c r="K265" s="330"/>
      <c r="L265" s="331"/>
      <c r="M265" s="332"/>
      <c r="N265" s="334"/>
      <c r="O265" s="332"/>
      <c r="P265" s="334"/>
      <c r="Q265" s="332"/>
      <c r="R265" s="334"/>
      <c r="S265" s="332"/>
      <c r="T265" s="334"/>
      <c r="U265" s="332"/>
      <c r="V265" s="334"/>
      <c r="W265" s="332"/>
      <c r="X265" s="334"/>
      <c r="Y265" s="332"/>
      <c r="Z265" s="334"/>
      <c r="AA265" s="332"/>
      <c r="AB265" s="334"/>
      <c r="AC265" s="332"/>
      <c r="AD265" s="334"/>
      <c r="AG265" s="86">
        <f t="shared" si="66"/>
        <v>0</v>
      </c>
      <c r="AH265" s="86">
        <f t="shared" si="67"/>
        <v>0</v>
      </c>
      <c r="AI265" s="86">
        <f t="shared" si="68"/>
        <v>0</v>
      </c>
      <c r="AJ265" s="86">
        <f t="shared" si="69"/>
        <v>0</v>
      </c>
      <c r="AL265" s="86">
        <f t="shared" si="70"/>
        <v>0</v>
      </c>
      <c r="AM265" s="86">
        <f t="shared" si="71"/>
        <v>0</v>
      </c>
      <c r="AN265" s="86">
        <f t="shared" si="72"/>
        <v>0</v>
      </c>
      <c r="AO265" s="86">
        <f t="shared" si="73"/>
        <v>0</v>
      </c>
      <c r="AQ265" s="86">
        <f t="shared" si="74"/>
        <v>0</v>
      </c>
      <c r="AR265" s="86">
        <f t="shared" si="75"/>
        <v>0</v>
      </c>
      <c r="AS265" s="86">
        <f t="shared" si="76"/>
        <v>0</v>
      </c>
      <c r="AT265" s="86">
        <f t="shared" si="77"/>
        <v>0</v>
      </c>
      <c r="AV265" s="86">
        <f t="shared" si="78"/>
        <v>18</v>
      </c>
      <c r="AW265" s="86">
        <f t="shared" si="79"/>
        <v>0</v>
      </c>
      <c r="AX265" s="86">
        <f t="shared" si="80"/>
        <v>0</v>
      </c>
      <c r="AY265" s="86">
        <f t="shared" si="81"/>
        <v>0</v>
      </c>
      <c r="BA265" s="126">
        <f t="shared" si="82"/>
        <v>0</v>
      </c>
      <c r="BB265" s="127">
        <f t="shared" si="83"/>
        <v>0</v>
      </c>
      <c r="BC265" s="128">
        <f t="shared" si="84"/>
        <v>0</v>
      </c>
      <c r="BD265" s="129">
        <f t="shared" si="85"/>
        <v>0</v>
      </c>
      <c r="BE265" s="126">
        <f t="shared" si="86"/>
        <v>0</v>
      </c>
      <c r="BF265" s="127">
        <f t="shared" si="87"/>
        <v>0</v>
      </c>
      <c r="BG265" s="128">
        <f t="shared" si="88"/>
        <v>0</v>
      </c>
      <c r="BH265" s="129">
        <f t="shared" si="89"/>
        <v>0</v>
      </c>
      <c r="BI265" s="126">
        <f t="shared" si="90"/>
        <v>0</v>
      </c>
      <c r="BJ265" s="127">
        <f t="shared" si="91"/>
        <v>0</v>
      </c>
      <c r="BK265" s="128">
        <f t="shared" si="92"/>
        <v>0</v>
      </c>
      <c r="BL265" s="129">
        <f t="shared" si="93"/>
        <v>0</v>
      </c>
      <c r="BM265" s="130">
        <f t="shared" si="94"/>
        <v>0</v>
      </c>
      <c r="BN265" s="127">
        <f t="shared" si="95"/>
        <v>0</v>
      </c>
      <c r="BO265" s="128">
        <f t="shared" si="96"/>
        <v>0</v>
      </c>
      <c r="BP265" s="129">
        <f t="shared" si="97"/>
        <v>0</v>
      </c>
      <c r="BQ265" s="126">
        <f t="shared" si="98"/>
        <v>0</v>
      </c>
      <c r="BR265" s="127">
        <f t="shared" si="99"/>
        <v>0</v>
      </c>
      <c r="BS265" s="128">
        <f t="shared" si="100"/>
        <v>0</v>
      </c>
      <c r="BT265" s="129">
        <f t="shared" si="101"/>
        <v>0</v>
      </c>
      <c r="BU265" s="126">
        <f t="shared" si="102"/>
        <v>0</v>
      </c>
      <c r="BV265" s="127">
        <f t="shared" si="103"/>
        <v>0</v>
      </c>
      <c r="BW265" s="128">
        <f t="shared" si="104"/>
        <v>0</v>
      </c>
      <c r="BX265" s="129">
        <f t="shared" si="105"/>
        <v>0</v>
      </c>
      <c r="BY265" s="130">
        <f t="shared" si="106"/>
        <v>0</v>
      </c>
      <c r="BZ265" s="127">
        <f t="shared" si="107"/>
        <v>0</v>
      </c>
      <c r="CA265" s="128">
        <f t="shared" si="108"/>
        <v>0</v>
      </c>
      <c r="CB265" s="129">
        <f t="shared" si="109"/>
        <v>0</v>
      </c>
      <c r="CC265" s="126">
        <f t="shared" si="110"/>
        <v>0</v>
      </c>
      <c r="CD265" s="127">
        <f t="shared" si="111"/>
        <v>0</v>
      </c>
      <c r="CE265" s="128">
        <f t="shared" si="112"/>
        <v>0</v>
      </c>
      <c r="CF265" s="129">
        <f t="shared" si="113"/>
        <v>0</v>
      </c>
      <c r="CG265" s="126">
        <f t="shared" si="114"/>
        <v>0</v>
      </c>
      <c r="CH265" s="127">
        <f t="shared" si="115"/>
        <v>0</v>
      </c>
      <c r="CI265" s="128">
        <f t="shared" si="116"/>
        <v>0</v>
      </c>
      <c r="CJ265" s="129">
        <f t="shared" si="117"/>
        <v>0</v>
      </c>
    </row>
    <row r="266" spans="1:88" ht="15" customHeight="1">
      <c r="A266" s="107"/>
      <c r="B266" s="93"/>
      <c r="C266" s="110" t="s">
        <v>225</v>
      </c>
      <c r="D266" s="329" t="str">
        <f t="shared" si="65"/>
        <v/>
      </c>
      <c r="E266" s="330"/>
      <c r="F266" s="330"/>
      <c r="G266" s="330"/>
      <c r="H266" s="330"/>
      <c r="I266" s="330"/>
      <c r="J266" s="330"/>
      <c r="K266" s="330"/>
      <c r="L266" s="331"/>
      <c r="M266" s="332"/>
      <c r="N266" s="334"/>
      <c r="O266" s="332"/>
      <c r="P266" s="334"/>
      <c r="Q266" s="332"/>
      <c r="R266" s="334"/>
      <c r="S266" s="332"/>
      <c r="T266" s="334"/>
      <c r="U266" s="332"/>
      <c r="V266" s="334"/>
      <c r="W266" s="332"/>
      <c r="X266" s="334"/>
      <c r="Y266" s="332"/>
      <c r="Z266" s="334"/>
      <c r="AA266" s="332"/>
      <c r="AB266" s="334"/>
      <c r="AC266" s="332"/>
      <c r="AD266" s="334"/>
      <c r="AG266" s="86">
        <f t="shared" si="66"/>
        <v>0</v>
      </c>
      <c r="AH266" s="86">
        <f t="shared" si="67"/>
        <v>0</v>
      </c>
      <c r="AI266" s="86">
        <f t="shared" si="68"/>
        <v>0</v>
      </c>
      <c r="AJ266" s="86">
        <f t="shared" si="69"/>
        <v>0</v>
      </c>
      <c r="AL266" s="86">
        <f t="shared" si="70"/>
        <v>0</v>
      </c>
      <c r="AM266" s="86">
        <f t="shared" si="71"/>
        <v>0</v>
      </c>
      <c r="AN266" s="86">
        <f t="shared" si="72"/>
        <v>0</v>
      </c>
      <c r="AO266" s="86">
        <f t="shared" si="73"/>
        <v>0</v>
      </c>
      <c r="AQ266" s="86">
        <f t="shared" si="74"/>
        <v>0</v>
      </c>
      <c r="AR266" s="86">
        <f t="shared" si="75"/>
        <v>0</v>
      </c>
      <c r="AS266" s="86">
        <f t="shared" si="76"/>
        <v>0</v>
      </c>
      <c r="AT266" s="86">
        <f t="shared" si="77"/>
        <v>0</v>
      </c>
      <c r="AV266" s="86">
        <f t="shared" si="78"/>
        <v>18</v>
      </c>
      <c r="AW266" s="86">
        <f t="shared" si="79"/>
        <v>0</v>
      </c>
      <c r="AX266" s="86">
        <f t="shared" si="80"/>
        <v>0</v>
      </c>
      <c r="AY266" s="86">
        <f t="shared" si="81"/>
        <v>0</v>
      </c>
      <c r="BA266" s="126">
        <f t="shared" si="82"/>
        <v>0</v>
      </c>
      <c r="BB266" s="127">
        <f t="shared" si="83"/>
        <v>0</v>
      </c>
      <c r="BC266" s="128">
        <f t="shared" si="84"/>
        <v>0</v>
      </c>
      <c r="BD266" s="129">
        <f t="shared" si="85"/>
        <v>0</v>
      </c>
      <c r="BE266" s="126">
        <f t="shared" si="86"/>
        <v>0</v>
      </c>
      <c r="BF266" s="127">
        <f t="shared" si="87"/>
        <v>0</v>
      </c>
      <c r="BG266" s="128">
        <f t="shared" si="88"/>
        <v>0</v>
      </c>
      <c r="BH266" s="129">
        <f t="shared" si="89"/>
        <v>0</v>
      </c>
      <c r="BI266" s="126">
        <f t="shared" si="90"/>
        <v>0</v>
      </c>
      <c r="BJ266" s="127">
        <f t="shared" si="91"/>
        <v>0</v>
      </c>
      <c r="BK266" s="128">
        <f t="shared" si="92"/>
        <v>0</v>
      </c>
      <c r="BL266" s="129">
        <f t="shared" si="93"/>
        <v>0</v>
      </c>
      <c r="BM266" s="130">
        <f t="shared" si="94"/>
        <v>0</v>
      </c>
      <c r="BN266" s="127">
        <f t="shared" si="95"/>
        <v>0</v>
      </c>
      <c r="BO266" s="128">
        <f t="shared" si="96"/>
        <v>0</v>
      </c>
      <c r="BP266" s="129">
        <f t="shared" si="97"/>
        <v>0</v>
      </c>
      <c r="BQ266" s="126">
        <f t="shared" si="98"/>
        <v>0</v>
      </c>
      <c r="BR266" s="127">
        <f t="shared" si="99"/>
        <v>0</v>
      </c>
      <c r="BS266" s="128">
        <f t="shared" si="100"/>
        <v>0</v>
      </c>
      <c r="BT266" s="129">
        <f t="shared" si="101"/>
        <v>0</v>
      </c>
      <c r="BU266" s="126">
        <f t="shared" si="102"/>
        <v>0</v>
      </c>
      <c r="BV266" s="127">
        <f t="shared" si="103"/>
        <v>0</v>
      </c>
      <c r="BW266" s="128">
        <f t="shared" si="104"/>
        <v>0</v>
      </c>
      <c r="BX266" s="129">
        <f t="shared" si="105"/>
        <v>0</v>
      </c>
      <c r="BY266" s="130">
        <f t="shared" si="106"/>
        <v>0</v>
      </c>
      <c r="BZ266" s="127">
        <f t="shared" si="107"/>
        <v>0</v>
      </c>
      <c r="CA266" s="128">
        <f t="shared" si="108"/>
        <v>0</v>
      </c>
      <c r="CB266" s="129">
        <f t="shared" si="109"/>
        <v>0</v>
      </c>
      <c r="CC266" s="126">
        <f t="shared" si="110"/>
        <v>0</v>
      </c>
      <c r="CD266" s="127">
        <f t="shared" si="111"/>
        <v>0</v>
      </c>
      <c r="CE266" s="128">
        <f t="shared" si="112"/>
        <v>0</v>
      </c>
      <c r="CF266" s="129">
        <f t="shared" si="113"/>
        <v>0</v>
      </c>
      <c r="CG266" s="126">
        <f t="shared" si="114"/>
        <v>0</v>
      </c>
      <c r="CH266" s="127">
        <f t="shared" si="115"/>
        <v>0</v>
      </c>
      <c r="CI266" s="128">
        <f t="shared" si="116"/>
        <v>0</v>
      </c>
      <c r="CJ266" s="129">
        <f t="shared" si="117"/>
        <v>0</v>
      </c>
    </row>
    <row r="267" spans="1:88" ht="15" customHeight="1">
      <c r="A267" s="107"/>
      <c r="B267" s="93"/>
      <c r="C267" s="110" t="s">
        <v>226</v>
      </c>
      <c r="D267" s="329" t="str">
        <f t="shared" si="65"/>
        <v/>
      </c>
      <c r="E267" s="330"/>
      <c r="F267" s="330"/>
      <c r="G267" s="330"/>
      <c r="H267" s="330"/>
      <c r="I267" s="330"/>
      <c r="J267" s="330"/>
      <c r="K267" s="330"/>
      <c r="L267" s="331"/>
      <c r="M267" s="332"/>
      <c r="N267" s="334"/>
      <c r="O267" s="332"/>
      <c r="P267" s="334"/>
      <c r="Q267" s="332"/>
      <c r="R267" s="334"/>
      <c r="S267" s="332"/>
      <c r="T267" s="334"/>
      <c r="U267" s="332"/>
      <c r="V267" s="334"/>
      <c r="W267" s="332"/>
      <c r="X267" s="334"/>
      <c r="Y267" s="332"/>
      <c r="Z267" s="334"/>
      <c r="AA267" s="332"/>
      <c r="AB267" s="334"/>
      <c r="AC267" s="332"/>
      <c r="AD267" s="334"/>
      <c r="AG267" s="86">
        <f t="shared" si="66"/>
        <v>0</v>
      </c>
      <c r="AH267" s="86">
        <f t="shared" si="67"/>
        <v>0</v>
      </c>
      <c r="AI267" s="86">
        <f t="shared" si="68"/>
        <v>0</v>
      </c>
      <c r="AJ267" s="86">
        <f t="shared" si="69"/>
        <v>0</v>
      </c>
      <c r="AL267" s="86">
        <f t="shared" si="70"/>
        <v>0</v>
      </c>
      <c r="AM267" s="86">
        <f t="shared" si="71"/>
        <v>0</v>
      </c>
      <c r="AN267" s="86">
        <f t="shared" si="72"/>
        <v>0</v>
      </c>
      <c r="AO267" s="86">
        <f t="shared" si="73"/>
        <v>0</v>
      </c>
      <c r="AQ267" s="86">
        <f t="shared" si="74"/>
        <v>0</v>
      </c>
      <c r="AR267" s="86">
        <f t="shared" si="75"/>
        <v>0</v>
      </c>
      <c r="AS267" s="86">
        <f t="shared" si="76"/>
        <v>0</v>
      </c>
      <c r="AT267" s="86">
        <f t="shared" si="77"/>
        <v>0</v>
      </c>
      <c r="AV267" s="86">
        <f t="shared" si="78"/>
        <v>18</v>
      </c>
      <c r="AW267" s="86">
        <f t="shared" si="79"/>
        <v>0</v>
      </c>
      <c r="AX267" s="86">
        <f t="shared" si="80"/>
        <v>0</v>
      </c>
      <c r="AY267" s="86">
        <f t="shared" si="81"/>
        <v>0</v>
      </c>
      <c r="BA267" s="126">
        <f t="shared" si="82"/>
        <v>0</v>
      </c>
      <c r="BB267" s="127">
        <f t="shared" si="83"/>
        <v>0</v>
      </c>
      <c r="BC267" s="128">
        <f t="shared" si="84"/>
        <v>0</v>
      </c>
      <c r="BD267" s="129">
        <f t="shared" si="85"/>
        <v>0</v>
      </c>
      <c r="BE267" s="126">
        <f t="shared" si="86"/>
        <v>0</v>
      </c>
      <c r="BF267" s="127">
        <f t="shared" si="87"/>
        <v>0</v>
      </c>
      <c r="BG267" s="128">
        <f t="shared" si="88"/>
        <v>0</v>
      </c>
      <c r="BH267" s="129">
        <f t="shared" si="89"/>
        <v>0</v>
      </c>
      <c r="BI267" s="126">
        <f t="shared" si="90"/>
        <v>0</v>
      </c>
      <c r="BJ267" s="127">
        <f t="shared" si="91"/>
        <v>0</v>
      </c>
      <c r="BK267" s="128">
        <f t="shared" si="92"/>
        <v>0</v>
      </c>
      <c r="BL267" s="129">
        <f t="shared" si="93"/>
        <v>0</v>
      </c>
      <c r="BM267" s="130">
        <f t="shared" si="94"/>
        <v>0</v>
      </c>
      <c r="BN267" s="127">
        <f t="shared" si="95"/>
        <v>0</v>
      </c>
      <c r="BO267" s="128">
        <f t="shared" si="96"/>
        <v>0</v>
      </c>
      <c r="BP267" s="129">
        <f t="shared" si="97"/>
        <v>0</v>
      </c>
      <c r="BQ267" s="126">
        <f t="shared" si="98"/>
        <v>0</v>
      </c>
      <c r="BR267" s="127">
        <f t="shared" si="99"/>
        <v>0</v>
      </c>
      <c r="BS267" s="128">
        <f t="shared" si="100"/>
        <v>0</v>
      </c>
      <c r="BT267" s="129">
        <f t="shared" si="101"/>
        <v>0</v>
      </c>
      <c r="BU267" s="126">
        <f t="shared" si="102"/>
        <v>0</v>
      </c>
      <c r="BV267" s="127">
        <f t="shared" si="103"/>
        <v>0</v>
      </c>
      <c r="BW267" s="128">
        <f t="shared" si="104"/>
        <v>0</v>
      </c>
      <c r="BX267" s="129">
        <f t="shared" si="105"/>
        <v>0</v>
      </c>
      <c r="BY267" s="130">
        <f t="shared" si="106"/>
        <v>0</v>
      </c>
      <c r="BZ267" s="127">
        <f t="shared" si="107"/>
        <v>0</v>
      </c>
      <c r="CA267" s="128">
        <f t="shared" si="108"/>
        <v>0</v>
      </c>
      <c r="CB267" s="129">
        <f t="shared" si="109"/>
        <v>0</v>
      </c>
      <c r="CC267" s="126">
        <f t="shared" si="110"/>
        <v>0</v>
      </c>
      <c r="CD267" s="127">
        <f t="shared" si="111"/>
        <v>0</v>
      </c>
      <c r="CE267" s="128">
        <f t="shared" si="112"/>
        <v>0</v>
      </c>
      <c r="CF267" s="129">
        <f t="shared" si="113"/>
        <v>0</v>
      </c>
      <c r="CG267" s="126">
        <f t="shared" si="114"/>
        <v>0</v>
      </c>
      <c r="CH267" s="127">
        <f t="shared" si="115"/>
        <v>0</v>
      </c>
      <c r="CI267" s="128">
        <f t="shared" si="116"/>
        <v>0</v>
      </c>
      <c r="CJ267" s="129">
        <f t="shared" si="117"/>
        <v>0</v>
      </c>
    </row>
    <row r="268" spans="1:88" ht="15" customHeight="1">
      <c r="A268" s="107"/>
      <c r="B268" s="93"/>
      <c r="C268" s="110" t="s">
        <v>227</v>
      </c>
      <c r="D268" s="329" t="str">
        <f t="shared" si="65"/>
        <v/>
      </c>
      <c r="E268" s="330"/>
      <c r="F268" s="330"/>
      <c r="G268" s="330"/>
      <c r="H268" s="330"/>
      <c r="I268" s="330"/>
      <c r="J268" s="330"/>
      <c r="K268" s="330"/>
      <c r="L268" s="331"/>
      <c r="M268" s="332"/>
      <c r="N268" s="334"/>
      <c r="O268" s="332"/>
      <c r="P268" s="334"/>
      <c r="Q268" s="332"/>
      <c r="R268" s="334"/>
      <c r="S268" s="332"/>
      <c r="T268" s="334"/>
      <c r="U268" s="332"/>
      <c r="V268" s="334"/>
      <c r="W268" s="332"/>
      <c r="X268" s="334"/>
      <c r="Y268" s="332"/>
      <c r="Z268" s="334"/>
      <c r="AA268" s="332"/>
      <c r="AB268" s="334"/>
      <c r="AC268" s="332"/>
      <c r="AD268" s="334"/>
      <c r="AG268" s="86">
        <f t="shared" si="66"/>
        <v>0</v>
      </c>
      <c r="AH268" s="86">
        <f t="shared" si="67"/>
        <v>0</v>
      </c>
      <c r="AI268" s="86">
        <f t="shared" si="68"/>
        <v>0</v>
      </c>
      <c r="AJ268" s="86">
        <f t="shared" si="69"/>
        <v>0</v>
      </c>
      <c r="AL268" s="86">
        <f t="shared" si="70"/>
        <v>0</v>
      </c>
      <c r="AM268" s="86">
        <f t="shared" si="71"/>
        <v>0</v>
      </c>
      <c r="AN268" s="86">
        <f t="shared" si="72"/>
        <v>0</v>
      </c>
      <c r="AO268" s="86">
        <f t="shared" si="73"/>
        <v>0</v>
      </c>
      <c r="AQ268" s="86">
        <f t="shared" si="74"/>
        <v>0</v>
      </c>
      <c r="AR268" s="86">
        <f t="shared" si="75"/>
        <v>0</v>
      </c>
      <c r="AS268" s="86">
        <f t="shared" si="76"/>
        <v>0</v>
      </c>
      <c r="AT268" s="86">
        <f t="shared" si="77"/>
        <v>0</v>
      </c>
      <c r="AV268" s="86">
        <f t="shared" si="78"/>
        <v>18</v>
      </c>
      <c r="AW268" s="86">
        <f t="shared" si="79"/>
        <v>0</v>
      </c>
      <c r="AX268" s="86">
        <f t="shared" si="80"/>
        <v>0</v>
      </c>
      <c r="AY268" s="86">
        <f t="shared" si="81"/>
        <v>0</v>
      </c>
      <c r="BA268" s="126">
        <f t="shared" si="82"/>
        <v>0</v>
      </c>
      <c r="BB268" s="127">
        <f t="shared" si="83"/>
        <v>0</v>
      </c>
      <c r="BC268" s="128">
        <f t="shared" si="84"/>
        <v>0</v>
      </c>
      <c r="BD268" s="129">
        <f t="shared" si="85"/>
        <v>0</v>
      </c>
      <c r="BE268" s="126">
        <f t="shared" si="86"/>
        <v>0</v>
      </c>
      <c r="BF268" s="127">
        <f t="shared" si="87"/>
        <v>0</v>
      </c>
      <c r="BG268" s="128">
        <f t="shared" si="88"/>
        <v>0</v>
      </c>
      <c r="BH268" s="129">
        <f t="shared" si="89"/>
        <v>0</v>
      </c>
      <c r="BI268" s="126">
        <f t="shared" si="90"/>
        <v>0</v>
      </c>
      <c r="BJ268" s="127">
        <f t="shared" si="91"/>
        <v>0</v>
      </c>
      <c r="BK268" s="128">
        <f t="shared" si="92"/>
        <v>0</v>
      </c>
      <c r="BL268" s="129">
        <f t="shared" si="93"/>
        <v>0</v>
      </c>
      <c r="BM268" s="130">
        <f t="shared" si="94"/>
        <v>0</v>
      </c>
      <c r="BN268" s="127">
        <f t="shared" si="95"/>
        <v>0</v>
      </c>
      <c r="BO268" s="128">
        <f t="shared" si="96"/>
        <v>0</v>
      </c>
      <c r="BP268" s="129">
        <f t="shared" si="97"/>
        <v>0</v>
      </c>
      <c r="BQ268" s="126">
        <f t="shared" si="98"/>
        <v>0</v>
      </c>
      <c r="BR268" s="127">
        <f t="shared" si="99"/>
        <v>0</v>
      </c>
      <c r="BS268" s="128">
        <f t="shared" si="100"/>
        <v>0</v>
      </c>
      <c r="BT268" s="129">
        <f t="shared" si="101"/>
        <v>0</v>
      </c>
      <c r="BU268" s="126">
        <f t="shared" si="102"/>
        <v>0</v>
      </c>
      <c r="BV268" s="127">
        <f t="shared" si="103"/>
        <v>0</v>
      </c>
      <c r="BW268" s="128">
        <f t="shared" si="104"/>
        <v>0</v>
      </c>
      <c r="BX268" s="129">
        <f t="shared" si="105"/>
        <v>0</v>
      </c>
      <c r="BY268" s="130">
        <f t="shared" si="106"/>
        <v>0</v>
      </c>
      <c r="BZ268" s="127">
        <f t="shared" si="107"/>
        <v>0</v>
      </c>
      <c r="CA268" s="128">
        <f t="shared" si="108"/>
        <v>0</v>
      </c>
      <c r="CB268" s="129">
        <f t="shared" si="109"/>
        <v>0</v>
      </c>
      <c r="CC268" s="126">
        <f t="shared" si="110"/>
        <v>0</v>
      </c>
      <c r="CD268" s="127">
        <f t="shared" si="111"/>
        <v>0</v>
      </c>
      <c r="CE268" s="128">
        <f t="shared" si="112"/>
        <v>0</v>
      </c>
      <c r="CF268" s="129">
        <f t="shared" si="113"/>
        <v>0</v>
      </c>
      <c r="CG268" s="126">
        <f t="shared" si="114"/>
        <v>0</v>
      </c>
      <c r="CH268" s="127">
        <f t="shared" si="115"/>
        <v>0</v>
      </c>
      <c r="CI268" s="128">
        <f t="shared" si="116"/>
        <v>0</v>
      </c>
      <c r="CJ268" s="129">
        <f t="shared" si="117"/>
        <v>0</v>
      </c>
    </row>
    <row r="269" spans="1:88" ht="15" customHeight="1">
      <c r="A269" s="107"/>
      <c r="B269" s="93"/>
      <c r="C269" s="110" t="s">
        <v>228</v>
      </c>
      <c r="D269" s="329" t="str">
        <f t="shared" si="65"/>
        <v/>
      </c>
      <c r="E269" s="330"/>
      <c r="F269" s="330"/>
      <c r="G269" s="330"/>
      <c r="H269" s="330"/>
      <c r="I269" s="330"/>
      <c r="J269" s="330"/>
      <c r="K269" s="330"/>
      <c r="L269" s="331"/>
      <c r="M269" s="332"/>
      <c r="N269" s="334"/>
      <c r="O269" s="332"/>
      <c r="P269" s="334"/>
      <c r="Q269" s="332"/>
      <c r="R269" s="334"/>
      <c r="S269" s="332"/>
      <c r="T269" s="334"/>
      <c r="U269" s="332"/>
      <c r="V269" s="334"/>
      <c r="W269" s="332"/>
      <c r="X269" s="334"/>
      <c r="Y269" s="332"/>
      <c r="Z269" s="334"/>
      <c r="AA269" s="332"/>
      <c r="AB269" s="334"/>
      <c r="AC269" s="332"/>
      <c r="AD269" s="334"/>
      <c r="AG269" s="86">
        <f t="shared" si="66"/>
        <v>0</v>
      </c>
      <c r="AH269" s="86">
        <f t="shared" si="67"/>
        <v>0</v>
      </c>
      <c r="AI269" s="86">
        <f t="shared" si="68"/>
        <v>0</v>
      </c>
      <c r="AJ269" s="86">
        <f t="shared" si="69"/>
        <v>0</v>
      </c>
      <c r="AL269" s="86">
        <f t="shared" si="70"/>
        <v>0</v>
      </c>
      <c r="AM269" s="86">
        <f t="shared" si="71"/>
        <v>0</v>
      </c>
      <c r="AN269" s="86">
        <f t="shared" si="72"/>
        <v>0</v>
      </c>
      <c r="AO269" s="86">
        <f t="shared" si="73"/>
        <v>0</v>
      </c>
      <c r="AQ269" s="86">
        <f t="shared" si="74"/>
        <v>0</v>
      </c>
      <c r="AR269" s="86">
        <f t="shared" si="75"/>
        <v>0</v>
      </c>
      <c r="AS269" s="86">
        <f t="shared" si="76"/>
        <v>0</v>
      </c>
      <c r="AT269" s="86">
        <f t="shared" si="77"/>
        <v>0</v>
      </c>
      <c r="AV269" s="86">
        <f t="shared" si="78"/>
        <v>18</v>
      </c>
      <c r="AW269" s="86">
        <f t="shared" si="79"/>
        <v>0</v>
      </c>
      <c r="AX269" s="86">
        <f t="shared" si="80"/>
        <v>0</v>
      </c>
      <c r="AY269" s="86">
        <f t="shared" si="81"/>
        <v>0</v>
      </c>
      <c r="BA269" s="126">
        <f t="shared" si="82"/>
        <v>0</v>
      </c>
      <c r="BB269" s="127">
        <f t="shared" si="83"/>
        <v>0</v>
      </c>
      <c r="BC269" s="128">
        <f t="shared" si="84"/>
        <v>0</v>
      </c>
      <c r="BD269" s="129">
        <f t="shared" si="85"/>
        <v>0</v>
      </c>
      <c r="BE269" s="126">
        <f t="shared" si="86"/>
        <v>0</v>
      </c>
      <c r="BF269" s="127">
        <f t="shared" si="87"/>
        <v>0</v>
      </c>
      <c r="BG269" s="128">
        <f t="shared" si="88"/>
        <v>0</v>
      </c>
      <c r="BH269" s="129">
        <f t="shared" si="89"/>
        <v>0</v>
      </c>
      <c r="BI269" s="126">
        <f t="shared" si="90"/>
        <v>0</v>
      </c>
      <c r="BJ269" s="127">
        <f t="shared" si="91"/>
        <v>0</v>
      </c>
      <c r="BK269" s="128">
        <f t="shared" si="92"/>
        <v>0</v>
      </c>
      <c r="BL269" s="129">
        <f t="shared" si="93"/>
        <v>0</v>
      </c>
      <c r="BM269" s="130">
        <f t="shared" si="94"/>
        <v>0</v>
      </c>
      <c r="BN269" s="127">
        <f t="shared" si="95"/>
        <v>0</v>
      </c>
      <c r="BO269" s="128">
        <f t="shared" si="96"/>
        <v>0</v>
      </c>
      <c r="BP269" s="129">
        <f t="shared" si="97"/>
        <v>0</v>
      </c>
      <c r="BQ269" s="126">
        <f t="shared" si="98"/>
        <v>0</v>
      </c>
      <c r="BR269" s="127">
        <f t="shared" si="99"/>
        <v>0</v>
      </c>
      <c r="BS269" s="128">
        <f t="shared" si="100"/>
        <v>0</v>
      </c>
      <c r="BT269" s="129">
        <f t="shared" si="101"/>
        <v>0</v>
      </c>
      <c r="BU269" s="126">
        <f t="shared" si="102"/>
        <v>0</v>
      </c>
      <c r="BV269" s="127">
        <f t="shared" si="103"/>
        <v>0</v>
      </c>
      <c r="BW269" s="128">
        <f t="shared" si="104"/>
        <v>0</v>
      </c>
      <c r="BX269" s="129">
        <f t="shared" si="105"/>
        <v>0</v>
      </c>
      <c r="BY269" s="130">
        <f t="shared" si="106"/>
        <v>0</v>
      </c>
      <c r="BZ269" s="127">
        <f t="shared" si="107"/>
        <v>0</v>
      </c>
      <c r="CA269" s="128">
        <f t="shared" si="108"/>
        <v>0</v>
      </c>
      <c r="CB269" s="129">
        <f t="shared" si="109"/>
        <v>0</v>
      </c>
      <c r="CC269" s="126">
        <f t="shared" si="110"/>
        <v>0</v>
      </c>
      <c r="CD269" s="127">
        <f t="shared" si="111"/>
        <v>0</v>
      </c>
      <c r="CE269" s="128">
        <f t="shared" si="112"/>
        <v>0</v>
      </c>
      <c r="CF269" s="129">
        <f t="shared" si="113"/>
        <v>0</v>
      </c>
      <c r="CG269" s="126">
        <f t="shared" si="114"/>
        <v>0</v>
      </c>
      <c r="CH269" s="127">
        <f t="shared" si="115"/>
        <v>0</v>
      </c>
      <c r="CI269" s="128">
        <f t="shared" si="116"/>
        <v>0</v>
      </c>
      <c r="CJ269" s="129">
        <f t="shared" si="117"/>
        <v>0</v>
      </c>
    </row>
    <row r="270" spans="1:88" ht="15" customHeight="1">
      <c r="A270" s="107"/>
      <c r="B270" s="93"/>
      <c r="C270" s="110" t="s">
        <v>229</v>
      </c>
      <c r="D270" s="329" t="str">
        <f t="shared" si="65"/>
        <v/>
      </c>
      <c r="E270" s="330"/>
      <c r="F270" s="330"/>
      <c r="G270" s="330"/>
      <c r="H270" s="330"/>
      <c r="I270" s="330"/>
      <c r="J270" s="330"/>
      <c r="K270" s="330"/>
      <c r="L270" s="331"/>
      <c r="M270" s="332"/>
      <c r="N270" s="334"/>
      <c r="O270" s="332"/>
      <c r="P270" s="334"/>
      <c r="Q270" s="332"/>
      <c r="R270" s="334"/>
      <c r="S270" s="332"/>
      <c r="T270" s="334"/>
      <c r="U270" s="332"/>
      <c r="V270" s="334"/>
      <c r="W270" s="332"/>
      <c r="X270" s="334"/>
      <c r="Y270" s="332"/>
      <c r="Z270" s="334"/>
      <c r="AA270" s="332"/>
      <c r="AB270" s="334"/>
      <c r="AC270" s="332"/>
      <c r="AD270" s="334"/>
      <c r="AG270" s="86">
        <f t="shared" si="66"/>
        <v>0</v>
      </c>
      <c r="AH270" s="86">
        <f t="shared" si="67"/>
        <v>0</v>
      </c>
      <c r="AI270" s="86">
        <f t="shared" si="68"/>
        <v>0</v>
      </c>
      <c r="AJ270" s="86">
        <f t="shared" si="69"/>
        <v>0</v>
      </c>
      <c r="AL270" s="86">
        <f t="shared" si="70"/>
        <v>0</v>
      </c>
      <c r="AM270" s="86">
        <f t="shared" si="71"/>
        <v>0</v>
      </c>
      <c r="AN270" s="86">
        <f t="shared" si="72"/>
        <v>0</v>
      </c>
      <c r="AO270" s="86">
        <f t="shared" si="73"/>
        <v>0</v>
      </c>
      <c r="AQ270" s="86">
        <f t="shared" si="74"/>
        <v>0</v>
      </c>
      <c r="AR270" s="86">
        <f t="shared" si="75"/>
        <v>0</v>
      </c>
      <c r="AS270" s="86">
        <f t="shared" si="76"/>
        <v>0</v>
      </c>
      <c r="AT270" s="86">
        <f t="shared" si="77"/>
        <v>0</v>
      </c>
      <c r="AV270" s="86">
        <f t="shared" si="78"/>
        <v>18</v>
      </c>
      <c r="AW270" s="86">
        <f t="shared" si="79"/>
        <v>0</v>
      </c>
      <c r="AX270" s="86">
        <f t="shared" si="80"/>
        <v>0</v>
      </c>
      <c r="AY270" s="86">
        <f t="shared" si="81"/>
        <v>0</v>
      </c>
      <c r="BA270" s="126">
        <f t="shared" si="82"/>
        <v>0</v>
      </c>
      <c r="BB270" s="127">
        <f t="shared" si="83"/>
        <v>0</v>
      </c>
      <c r="BC270" s="128">
        <f t="shared" si="84"/>
        <v>0</v>
      </c>
      <c r="BD270" s="129">
        <f t="shared" si="85"/>
        <v>0</v>
      </c>
      <c r="BE270" s="126">
        <f t="shared" si="86"/>
        <v>0</v>
      </c>
      <c r="BF270" s="127">
        <f t="shared" si="87"/>
        <v>0</v>
      </c>
      <c r="BG270" s="128">
        <f t="shared" si="88"/>
        <v>0</v>
      </c>
      <c r="BH270" s="129">
        <f t="shared" si="89"/>
        <v>0</v>
      </c>
      <c r="BI270" s="126">
        <f t="shared" si="90"/>
        <v>0</v>
      </c>
      <c r="BJ270" s="127">
        <f t="shared" si="91"/>
        <v>0</v>
      </c>
      <c r="BK270" s="128">
        <f t="shared" si="92"/>
        <v>0</v>
      </c>
      <c r="BL270" s="129">
        <f t="shared" si="93"/>
        <v>0</v>
      </c>
      <c r="BM270" s="130">
        <f t="shared" si="94"/>
        <v>0</v>
      </c>
      <c r="BN270" s="127">
        <f t="shared" si="95"/>
        <v>0</v>
      </c>
      <c r="BO270" s="128">
        <f t="shared" si="96"/>
        <v>0</v>
      </c>
      <c r="BP270" s="129">
        <f t="shared" si="97"/>
        <v>0</v>
      </c>
      <c r="BQ270" s="126">
        <f t="shared" si="98"/>
        <v>0</v>
      </c>
      <c r="BR270" s="127">
        <f t="shared" si="99"/>
        <v>0</v>
      </c>
      <c r="BS270" s="128">
        <f t="shared" si="100"/>
        <v>0</v>
      </c>
      <c r="BT270" s="129">
        <f t="shared" si="101"/>
        <v>0</v>
      </c>
      <c r="BU270" s="126">
        <f t="shared" si="102"/>
        <v>0</v>
      </c>
      <c r="BV270" s="127">
        <f t="shared" si="103"/>
        <v>0</v>
      </c>
      <c r="BW270" s="128">
        <f t="shared" si="104"/>
        <v>0</v>
      </c>
      <c r="BX270" s="129">
        <f t="shared" si="105"/>
        <v>0</v>
      </c>
      <c r="BY270" s="130">
        <f t="shared" si="106"/>
        <v>0</v>
      </c>
      <c r="BZ270" s="127">
        <f t="shared" si="107"/>
        <v>0</v>
      </c>
      <c r="CA270" s="128">
        <f t="shared" si="108"/>
        <v>0</v>
      </c>
      <c r="CB270" s="129">
        <f t="shared" si="109"/>
        <v>0</v>
      </c>
      <c r="CC270" s="126">
        <f t="shared" si="110"/>
        <v>0</v>
      </c>
      <c r="CD270" s="127">
        <f t="shared" si="111"/>
        <v>0</v>
      </c>
      <c r="CE270" s="128">
        <f t="shared" si="112"/>
        <v>0</v>
      </c>
      <c r="CF270" s="129">
        <f t="shared" si="113"/>
        <v>0</v>
      </c>
      <c r="CG270" s="126">
        <f t="shared" si="114"/>
        <v>0</v>
      </c>
      <c r="CH270" s="127">
        <f t="shared" si="115"/>
        <v>0</v>
      </c>
      <c r="CI270" s="128">
        <f t="shared" si="116"/>
        <v>0</v>
      </c>
      <c r="CJ270" s="129">
        <f t="shared" si="117"/>
        <v>0</v>
      </c>
    </row>
    <row r="271" spans="1:88" ht="15" customHeight="1">
      <c r="A271" s="107"/>
      <c r="B271" s="93"/>
      <c r="C271" s="110" t="s">
        <v>230</v>
      </c>
      <c r="D271" s="329" t="str">
        <f t="shared" si="65"/>
        <v/>
      </c>
      <c r="E271" s="330"/>
      <c r="F271" s="330"/>
      <c r="G271" s="330"/>
      <c r="H271" s="330"/>
      <c r="I271" s="330"/>
      <c r="J271" s="330"/>
      <c r="K271" s="330"/>
      <c r="L271" s="331"/>
      <c r="M271" s="332"/>
      <c r="N271" s="334"/>
      <c r="O271" s="332"/>
      <c r="P271" s="334"/>
      <c r="Q271" s="332"/>
      <c r="R271" s="334"/>
      <c r="S271" s="332"/>
      <c r="T271" s="334"/>
      <c r="U271" s="332"/>
      <c r="V271" s="334"/>
      <c r="W271" s="332"/>
      <c r="X271" s="334"/>
      <c r="Y271" s="332"/>
      <c r="Z271" s="334"/>
      <c r="AA271" s="332"/>
      <c r="AB271" s="334"/>
      <c r="AC271" s="332"/>
      <c r="AD271" s="334"/>
      <c r="AG271" s="86">
        <f t="shared" si="66"/>
        <v>0</v>
      </c>
      <c r="AH271" s="86">
        <f t="shared" si="67"/>
        <v>0</v>
      </c>
      <c r="AI271" s="86">
        <f t="shared" si="68"/>
        <v>0</v>
      </c>
      <c r="AJ271" s="86">
        <f t="shared" si="69"/>
        <v>0</v>
      </c>
      <c r="AL271" s="86">
        <f t="shared" si="70"/>
        <v>0</v>
      </c>
      <c r="AM271" s="86">
        <f t="shared" si="71"/>
        <v>0</v>
      </c>
      <c r="AN271" s="86">
        <f t="shared" si="72"/>
        <v>0</v>
      </c>
      <c r="AO271" s="86">
        <f t="shared" si="73"/>
        <v>0</v>
      </c>
      <c r="AQ271" s="86">
        <f t="shared" si="74"/>
        <v>0</v>
      </c>
      <c r="AR271" s="86">
        <f t="shared" si="75"/>
        <v>0</v>
      </c>
      <c r="AS271" s="86">
        <f t="shared" si="76"/>
        <v>0</v>
      </c>
      <c r="AT271" s="86">
        <f t="shared" si="77"/>
        <v>0</v>
      </c>
      <c r="AV271" s="86">
        <f t="shared" si="78"/>
        <v>18</v>
      </c>
      <c r="AW271" s="86">
        <f t="shared" si="79"/>
        <v>0</v>
      </c>
      <c r="AX271" s="86">
        <f t="shared" si="80"/>
        <v>0</v>
      </c>
      <c r="AY271" s="86">
        <f t="shared" si="81"/>
        <v>0</v>
      </c>
      <c r="BA271" s="126">
        <f t="shared" si="82"/>
        <v>0</v>
      </c>
      <c r="BB271" s="127">
        <f t="shared" si="83"/>
        <v>0</v>
      </c>
      <c r="BC271" s="128">
        <f t="shared" si="84"/>
        <v>0</v>
      </c>
      <c r="BD271" s="129">
        <f t="shared" si="85"/>
        <v>0</v>
      </c>
      <c r="BE271" s="126">
        <f t="shared" si="86"/>
        <v>0</v>
      </c>
      <c r="BF271" s="127">
        <f t="shared" si="87"/>
        <v>0</v>
      </c>
      <c r="BG271" s="128">
        <f t="shared" si="88"/>
        <v>0</v>
      </c>
      <c r="BH271" s="129">
        <f t="shared" si="89"/>
        <v>0</v>
      </c>
      <c r="BI271" s="126">
        <f t="shared" si="90"/>
        <v>0</v>
      </c>
      <c r="BJ271" s="127">
        <f t="shared" si="91"/>
        <v>0</v>
      </c>
      <c r="BK271" s="128">
        <f t="shared" si="92"/>
        <v>0</v>
      </c>
      <c r="BL271" s="129">
        <f t="shared" si="93"/>
        <v>0</v>
      </c>
      <c r="BM271" s="130">
        <f t="shared" si="94"/>
        <v>0</v>
      </c>
      <c r="BN271" s="127">
        <f t="shared" si="95"/>
        <v>0</v>
      </c>
      <c r="BO271" s="128">
        <f t="shared" si="96"/>
        <v>0</v>
      </c>
      <c r="BP271" s="129">
        <f t="shared" si="97"/>
        <v>0</v>
      </c>
      <c r="BQ271" s="126">
        <f t="shared" si="98"/>
        <v>0</v>
      </c>
      <c r="BR271" s="127">
        <f t="shared" si="99"/>
        <v>0</v>
      </c>
      <c r="BS271" s="128">
        <f t="shared" si="100"/>
        <v>0</v>
      </c>
      <c r="BT271" s="129">
        <f t="shared" si="101"/>
        <v>0</v>
      </c>
      <c r="BU271" s="126">
        <f t="shared" si="102"/>
        <v>0</v>
      </c>
      <c r="BV271" s="127">
        <f t="shared" si="103"/>
        <v>0</v>
      </c>
      <c r="BW271" s="128">
        <f t="shared" si="104"/>
        <v>0</v>
      </c>
      <c r="BX271" s="129">
        <f t="shared" si="105"/>
        <v>0</v>
      </c>
      <c r="BY271" s="130">
        <f t="shared" si="106"/>
        <v>0</v>
      </c>
      <c r="BZ271" s="127">
        <f t="shared" si="107"/>
        <v>0</v>
      </c>
      <c r="CA271" s="128">
        <f t="shared" si="108"/>
        <v>0</v>
      </c>
      <c r="CB271" s="129">
        <f t="shared" si="109"/>
        <v>0</v>
      </c>
      <c r="CC271" s="126">
        <f t="shared" si="110"/>
        <v>0</v>
      </c>
      <c r="CD271" s="127">
        <f t="shared" si="111"/>
        <v>0</v>
      </c>
      <c r="CE271" s="128">
        <f t="shared" si="112"/>
        <v>0</v>
      </c>
      <c r="CF271" s="129">
        <f t="shared" si="113"/>
        <v>0</v>
      </c>
      <c r="CG271" s="126">
        <f t="shared" si="114"/>
        <v>0</v>
      </c>
      <c r="CH271" s="127">
        <f t="shared" si="115"/>
        <v>0</v>
      </c>
      <c r="CI271" s="128">
        <f t="shared" si="116"/>
        <v>0</v>
      </c>
      <c r="CJ271" s="129">
        <f t="shared" si="117"/>
        <v>0</v>
      </c>
    </row>
    <row r="272" spans="1:88" ht="15" customHeight="1">
      <c r="A272" s="107"/>
      <c r="B272" s="93"/>
      <c r="C272" s="110" t="s">
        <v>231</v>
      </c>
      <c r="D272" s="329" t="str">
        <f t="shared" si="65"/>
        <v/>
      </c>
      <c r="E272" s="330"/>
      <c r="F272" s="330"/>
      <c r="G272" s="330"/>
      <c r="H272" s="330"/>
      <c r="I272" s="330"/>
      <c r="J272" s="330"/>
      <c r="K272" s="330"/>
      <c r="L272" s="331"/>
      <c r="M272" s="332"/>
      <c r="N272" s="334"/>
      <c r="O272" s="332"/>
      <c r="P272" s="334"/>
      <c r="Q272" s="332"/>
      <c r="R272" s="334"/>
      <c r="S272" s="332"/>
      <c r="T272" s="334"/>
      <c r="U272" s="332"/>
      <c r="V272" s="334"/>
      <c r="W272" s="332"/>
      <c r="X272" s="334"/>
      <c r="Y272" s="332"/>
      <c r="Z272" s="334"/>
      <c r="AA272" s="332"/>
      <c r="AB272" s="334"/>
      <c r="AC272" s="332"/>
      <c r="AD272" s="334"/>
      <c r="AG272" s="86">
        <f t="shared" si="66"/>
        <v>0</v>
      </c>
      <c r="AH272" s="86">
        <f t="shared" si="67"/>
        <v>0</v>
      </c>
      <c r="AI272" s="86">
        <f t="shared" si="68"/>
        <v>0</v>
      </c>
      <c r="AJ272" s="86">
        <f t="shared" si="69"/>
        <v>0</v>
      </c>
      <c r="AL272" s="86">
        <f t="shared" si="70"/>
        <v>0</v>
      </c>
      <c r="AM272" s="86">
        <f t="shared" si="71"/>
        <v>0</v>
      </c>
      <c r="AN272" s="86">
        <f t="shared" si="72"/>
        <v>0</v>
      </c>
      <c r="AO272" s="86">
        <f t="shared" si="73"/>
        <v>0</v>
      </c>
      <c r="AQ272" s="86">
        <f t="shared" si="74"/>
        <v>0</v>
      </c>
      <c r="AR272" s="86">
        <f t="shared" si="75"/>
        <v>0</v>
      </c>
      <c r="AS272" s="86">
        <f t="shared" si="76"/>
        <v>0</v>
      </c>
      <c r="AT272" s="86">
        <f t="shared" si="77"/>
        <v>0</v>
      </c>
      <c r="AV272" s="86">
        <f t="shared" si="78"/>
        <v>18</v>
      </c>
      <c r="AW272" s="86">
        <f t="shared" si="79"/>
        <v>0</v>
      </c>
      <c r="AX272" s="86">
        <f t="shared" si="80"/>
        <v>0</v>
      </c>
      <c r="AY272" s="86">
        <f t="shared" si="81"/>
        <v>0</v>
      </c>
      <c r="BA272" s="126">
        <f t="shared" si="82"/>
        <v>0</v>
      </c>
      <c r="BB272" s="127">
        <f t="shared" si="83"/>
        <v>0</v>
      </c>
      <c r="BC272" s="128">
        <f t="shared" si="84"/>
        <v>0</v>
      </c>
      <c r="BD272" s="129">
        <f t="shared" si="85"/>
        <v>0</v>
      </c>
      <c r="BE272" s="126">
        <f t="shared" si="86"/>
        <v>0</v>
      </c>
      <c r="BF272" s="127">
        <f t="shared" si="87"/>
        <v>0</v>
      </c>
      <c r="BG272" s="128">
        <f t="shared" si="88"/>
        <v>0</v>
      </c>
      <c r="BH272" s="129">
        <f t="shared" si="89"/>
        <v>0</v>
      </c>
      <c r="BI272" s="126">
        <f t="shared" si="90"/>
        <v>0</v>
      </c>
      <c r="BJ272" s="127">
        <f t="shared" si="91"/>
        <v>0</v>
      </c>
      <c r="BK272" s="128">
        <f t="shared" si="92"/>
        <v>0</v>
      </c>
      <c r="BL272" s="129">
        <f t="shared" si="93"/>
        <v>0</v>
      </c>
      <c r="BM272" s="130">
        <f t="shared" si="94"/>
        <v>0</v>
      </c>
      <c r="BN272" s="127">
        <f t="shared" si="95"/>
        <v>0</v>
      </c>
      <c r="BO272" s="128">
        <f t="shared" si="96"/>
        <v>0</v>
      </c>
      <c r="BP272" s="129">
        <f t="shared" si="97"/>
        <v>0</v>
      </c>
      <c r="BQ272" s="126">
        <f t="shared" si="98"/>
        <v>0</v>
      </c>
      <c r="BR272" s="127">
        <f t="shared" si="99"/>
        <v>0</v>
      </c>
      <c r="BS272" s="128">
        <f t="shared" si="100"/>
        <v>0</v>
      </c>
      <c r="BT272" s="129">
        <f t="shared" si="101"/>
        <v>0</v>
      </c>
      <c r="BU272" s="126">
        <f t="shared" si="102"/>
        <v>0</v>
      </c>
      <c r="BV272" s="127">
        <f t="shared" si="103"/>
        <v>0</v>
      </c>
      <c r="BW272" s="128">
        <f t="shared" si="104"/>
        <v>0</v>
      </c>
      <c r="BX272" s="129">
        <f t="shared" si="105"/>
        <v>0</v>
      </c>
      <c r="BY272" s="130">
        <f t="shared" si="106"/>
        <v>0</v>
      </c>
      <c r="BZ272" s="127">
        <f t="shared" si="107"/>
        <v>0</v>
      </c>
      <c r="CA272" s="128">
        <f t="shared" si="108"/>
        <v>0</v>
      </c>
      <c r="CB272" s="129">
        <f t="shared" si="109"/>
        <v>0</v>
      </c>
      <c r="CC272" s="126">
        <f t="shared" si="110"/>
        <v>0</v>
      </c>
      <c r="CD272" s="127">
        <f t="shared" si="111"/>
        <v>0</v>
      </c>
      <c r="CE272" s="128">
        <f t="shared" si="112"/>
        <v>0</v>
      </c>
      <c r="CF272" s="129">
        <f t="shared" si="113"/>
        <v>0</v>
      </c>
      <c r="CG272" s="126">
        <f t="shared" si="114"/>
        <v>0</v>
      </c>
      <c r="CH272" s="127">
        <f t="shared" si="115"/>
        <v>0</v>
      </c>
      <c r="CI272" s="128">
        <f t="shared" si="116"/>
        <v>0</v>
      </c>
      <c r="CJ272" s="129">
        <f t="shared" si="117"/>
        <v>0</v>
      </c>
    </row>
    <row r="273" spans="1:88" ht="15" customHeight="1">
      <c r="A273" s="107"/>
      <c r="B273" s="93"/>
      <c r="C273" s="112" t="s">
        <v>232</v>
      </c>
      <c r="D273" s="329" t="str">
        <f t="shared" si="65"/>
        <v/>
      </c>
      <c r="E273" s="330"/>
      <c r="F273" s="330"/>
      <c r="G273" s="330"/>
      <c r="H273" s="330"/>
      <c r="I273" s="330"/>
      <c r="J273" s="330"/>
      <c r="K273" s="330"/>
      <c r="L273" s="331"/>
      <c r="M273" s="332"/>
      <c r="N273" s="334"/>
      <c r="O273" s="332"/>
      <c r="P273" s="334"/>
      <c r="Q273" s="332"/>
      <c r="R273" s="334"/>
      <c r="S273" s="332"/>
      <c r="T273" s="334"/>
      <c r="U273" s="332"/>
      <c r="V273" s="334"/>
      <c r="W273" s="332"/>
      <c r="X273" s="334"/>
      <c r="Y273" s="332"/>
      <c r="Z273" s="334"/>
      <c r="AA273" s="332"/>
      <c r="AB273" s="334"/>
      <c r="AC273" s="332"/>
      <c r="AD273" s="334"/>
      <c r="AG273" s="86">
        <f t="shared" si="66"/>
        <v>0</v>
      </c>
      <c r="AH273" s="86">
        <f t="shared" si="67"/>
        <v>0</v>
      </c>
      <c r="AI273" s="86">
        <f t="shared" si="68"/>
        <v>0</v>
      </c>
      <c r="AJ273" s="86">
        <f t="shared" si="69"/>
        <v>0</v>
      </c>
      <c r="AL273" s="86">
        <f t="shared" si="70"/>
        <v>0</v>
      </c>
      <c r="AM273" s="86">
        <f t="shared" si="71"/>
        <v>0</v>
      </c>
      <c r="AN273" s="86">
        <f t="shared" si="72"/>
        <v>0</v>
      </c>
      <c r="AO273" s="86">
        <f t="shared" si="73"/>
        <v>0</v>
      </c>
      <c r="AQ273" s="86">
        <f t="shared" si="74"/>
        <v>0</v>
      </c>
      <c r="AR273" s="86">
        <f t="shared" si="75"/>
        <v>0</v>
      </c>
      <c r="AS273" s="86">
        <f t="shared" si="76"/>
        <v>0</v>
      </c>
      <c r="AT273" s="86">
        <f t="shared" si="77"/>
        <v>0</v>
      </c>
      <c r="AV273" s="86">
        <f t="shared" si="78"/>
        <v>18</v>
      </c>
      <c r="AW273" s="86">
        <f t="shared" si="79"/>
        <v>0</v>
      </c>
      <c r="AX273" s="86">
        <f t="shared" si="80"/>
        <v>0</v>
      </c>
      <c r="AY273" s="86">
        <f t="shared" si="81"/>
        <v>0</v>
      </c>
      <c r="BA273" s="126">
        <f t="shared" si="82"/>
        <v>0</v>
      </c>
      <c r="BB273" s="127">
        <f t="shared" si="83"/>
        <v>0</v>
      </c>
      <c r="BC273" s="128">
        <f t="shared" si="84"/>
        <v>0</v>
      </c>
      <c r="BD273" s="129">
        <f t="shared" si="85"/>
        <v>0</v>
      </c>
      <c r="BE273" s="126">
        <f t="shared" si="86"/>
        <v>0</v>
      </c>
      <c r="BF273" s="127">
        <f t="shared" si="87"/>
        <v>0</v>
      </c>
      <c r="BG273" s="128">
        <f t="shared" si="88"/>
        <v>0</v>
      </c>
      <c r="BH273" s="129">
        <f t="shared" si="89"/>
        <v>0</v>
      </c>
      <c r="BI273" s="126">
        <f t="shared" si="90"/>
        <v>0</v>
      </c>
      <c r="BJ273" s="127">
        <f t="shared" si="91"/>
        <v>0</v>
      </c>
      <c r="BK273" s="128">
        <f t="shared" si="92"/>
        <v>0</v>
      </c>
      <c r="BL273" s="129">
        <f t="shared" si="93"/>
        <v>0</v>
      </c>
      <c r="BM273" s="130">
        <f t="shared" si="94"/>
        <v>0</v>
      </c>
      <c r="BN273" s="127">
        <f t="shared" si="95"/>
        <v>0</v>
      </c>
      <c r="BO273" s="128">
        <f t="shared" si="96"/>
        <v>0</v>
      </c>
      <c r="BP273" s="129">
        <f t="shared" si="97"/>
        <v>0</v>
      </c>
      <c r="BQ273" s="126">
        <f t="shared" si="98"/>
        <v>0</v>
      </c>
      <c r="BR273" s="127">
        <f t="shared" si="99"/>
        <v>0</v>
      </c>
      <c r="BS273" s="128">
        <f t="shared" si="100"/>
        <v>0</v>
      </c>
      <c r="BT273" s="129">
        <f t="shared" si="101"/>
        <v>0</v>
      </c>
      <c r="BU273" s="126">
        <f t="shared" si="102"/>
        <v>0</v>
      </c>
      <c r="BV273" s="127">
        <f t="shared" si="103"/>
        <v>0</v>
      </c>
      <c r="BW273" s="128">
        <f t="shared" si="104"/>
        <v>0</v>
      </c>
      <c r="BX273" s="129">
        <f t="shared" si="105"/>
        <v>0</v>
      </c>
      <c r="BY273" s="130">
        <f t="shared" si="106"/>
        <v>0</v>
      </c>
      <c r="BZ273" s="127">
        <f t="shared" si="107"/>
        <v>0</v>
      </c>
      <c r="CA273" s="128">
        <f t="shared" si="108"/>
        <v>0</v>
      </c>
      <c r="CB273" s="129">
        <f t="shared" si="109"/>
        <v>0</v>
      </c>
      <c r="CC273" s="126">
        <f t="shared" si="110"/>
        <v>0</v>
      </c>
      <c r="CD273" s="127">
        <f t="shared" si="111"/>
        <v>0</v>
      </c>
      <c r="CE273" s="128">
        <f t="shared" si="112"/>
        <v>0</v>
      </c>
      <c r="CF273" s="129">
        <f t="shared" si="113"/>
        <v>0</v>
      </c>
      <c r="CG273" s="126">
        <f t="shared" si="114"/>
        <v>0</v>
      </c>
      <c r="CH273" s="127">
        <f t="shared" si="115"/>
        <v>0</v>
      </c>
      <c r="CI273" s="128">
        <f t="shared" si="116"/>
        <v>0</v>
      </c>
      <c r="CJ273" s="129">
        <f t="shared" si="117"/>
        <v>0</v>
      </c>
    </row>
    <row r="274" spans="1:88" ht="15" customHeight="1">
      <c r="A274" s="107"/>
      <c r="B274" s="93"/>
      <c r="C274" s="112" t="s">
        <v>233</v>
      </c>
      <c r="D274" s="329" t="str">
        <f t="shared" si="65"/>
        <v/>
      </c>
      <c r="E274" s="330"/>
      <c r="F274" s="330"/>
      <c r="G274" s="330"/>
      <c r="H274" s="330"/>
      <c r="I274" s="330"/>
      <c r="J274" s="330"/>
      <c r="K274" s="330"/>
      <c r="L274" s="331"/>
      <c r="M274" s="332"/>
      <c r="N274" s="334"/>
      <c r="O274" s="332"/>
      <c r="P274" s="334"/>
      <c r="Q274" s="332"/>
      <c r="R274" s="334"/>
      <c r="S274" s="332"/>
      <c r="T274" s="334"/>
      <c r="U274" s="332"/>
      <c r="V274" s="334"/>
      <c r="W274" s="332"/>
      <c r="X274" s="334"/>
      <c r="Y274" s="332"/>
      <c r="Z274" s="334"/>
      <c r="AA274" s="332"/>
      <c r="AB274" s="334"/>
      <c r="AC274" s="332"/>
      <c r="AD274" s="334"/>
      <c r="AG274" s="86">
        <f t="shared" si="66"/>
        <v>0</v>
      </c>
      <c r="AH274" s="86">
        <f t="shared" si="67"/>
        <v>0</v>
      </c>
      <c r="AI274" s="86">
        <f t="shared" si="68"/>
        <v>0</v>
      </c>
      <c r="AJ274" s="86">
        <f t="shared" si="69"/>
        <v>0</v>
      </c>
      <c r="AL274" s="86">
        <f t="shared" si="70"/>
        <v>0</v>
      </c>
      <c r="AM274" s="86">
        <f t="shared" si="71"/>
        <v>0</v>
      </c>
      <c r="AN274" s="86">
        <f t="shared" si="72"/>
        <v>0</v>
      </c>
      <c r="AO274" s="86">
        <f t="shared" si="73"/>
        <v>0</v>
      </c>
      <c r="AQ274" s="86">
        <f t="shared" si="74"/>
        <v>0</v>
      </c>
      <c r="AR274" s="86">
        <f t="shared" si="75"/>
        <v>0</v>
      </c>
      <c r="AS274" s="86">
        <f t="shared" si="76"/>
        <v>0</v>
      </c>
      <c r="AT274" s="86">
        <f t="shared" si="77"/>
        <v>0</v>
      </c>
      <c r="AV274" s="86">
        <f t="shared" si="78"/>
        <v>18</v>
      </c>
      <c r="AW274" s="86">
        <f t="shared" si="79"/>
        <v>0</v>
      </c>
      <c r="AX274" s="86">
        <f t="shared" si="80"/>
        <v>0</v>
      </c>
      <c r="AY274" s="86">
        <f t="shared" si="81"/>
        <v>0</v>
      </c>
      <c r="BA274" s="126">
        <f t="shared" si="82"/>
        <v>0</v>
      </c>
      <c r="BB274" s="127">
        <f t="shared" si="83"/>
        <v>0</v>
      </c>
      <c r="BC274" s="128">
        <f t="shared" si="84"/>
        <v>0</v>
      </c>
      <c r="BD274" s="129">
        <f t="shared" si="85"/>
        <v>0</v>
      </c>
      <c r="BE274" s="126">
        <f t="shared" si="86"/>
        <v>0</v>
      </c>
      <c r="BF274" s="127">
        <f t="shared" si="87"/>
        <v>0</v>
      </c>
      <c r="BG274" s="128">
        <f t="shared" si="88"/>
        <v>0</v>
      </c>
      <c r="BH274" s="129">
        <f t="shared" si="89"/>
        <v>0</v>
      </c>
      <c r="BI274" s="126">
        <f t="shared" si="90"/>
        <v>0</v>
      </c>
      <c r="BJ274" s="127">
        <f t="shared" si="91"/>
        <v>0</v>
      </c>
      <c r="BK274" s="128">
        <f t="shared" si="92"/>
        <v>0</v>
      </c>
      <c r="BL274" s="129">
        <f t="shared" si="93"/>
        <v>0</v>
      </c>
      <c r="BM274" s="130">
        <f t="shared" si="94"/>
        <v>0</v>
      </c>
      <c r="BN274" s="127">
        <f t="shared" si="95"/>
        <v>0</v>
      </c>
      <c r="BO274" s="128">
        <f t="shared" si="96"/>
        <v>0</v>
      </c>
      <c r="BP274" s="129">
        <f t="shared" si="97"/>
        <v>0</v>
      </c>
      <c r="BQ274" s="126">
        <f t="shared" si="98"/>
        <v>0</v>
      </c>
      <c r="BR274" s="127">
        <f t="shared" si="99"/>
        <v>0</v>
      </c>
      <c r="BS274" s="128">
        <f t="shared" si="100"/>
        <v>0</v>
      </c>
      <c r="BT274" s="129">
        <f t="shared" si="101"/>
        <v>0</v>
      </c>
      <c r="BU274" s="126">
        <f t="shared" si="102"/>
        <v>0</v>
      </c>
      <c r="BV274" s="127">
        <f t="shared" si="103"/>
        <v>0</v>
      </c>
      <c r="BW274" s="128">
        <f t="shared" si="104"/>
        <v>0</v>
      </c>
      <c r="BX274" s="129">
        <f t="shared" si="105"/>
        <v>0</v>
      </c>
      <c r="BY274" s="130">
        <f t="shared" si="106"/>
        <v>0</v>
      </c>
      <c r="BZ274" s="127">
        <f t="shared" si="107"/>
        <v>0</v>
      </c>
      <c r="CA274" s="128">
        <f t="shared" si="108"/>
        <v>0</v>
      </c>
      <c r="CB274" s="129">
        <f t="shared" si="109"/>
        <v>0</v>
      </c>
      <c r="CC274" s="126">
        <f t="shared" si="110"/>
        <v>0</v>
      </c>
      <c r="CD274" s="127">
        <f t="shared" si="111"/>
        <v>0</v>
      </c>
      <c r="CE274" s="128">
        <f t="shared" si="112"/>
        <v>0</v>
      </c>
      <c r="CF274" s="129">
        <f t="shared" si="113"/>
        <v>0</v>
      </c>
      <c r="CG274" s="126">
        <f t="shared" si="114"/>
        <v>0</v>
      </c>
      <c r="CH274" s="127">
        <f t="shared" si="115"/>
        <v>0</v>
      </c>
      <c r="CI274" s="128">
        <f t="shared" si="116"/>
        <v>0</v>
      </c>
      <c r="CJ274" s="129">
        <f t="shared" si="117"/>
        <v>0</v>
      </c>
    </row>
    <row r="275" spans="1:88" ht="15" customHeight="1">
      <c r="A275" s="107"/>
      <c r="B275" s="93"/>
      <c r="C275" s="112" t="s">
        <v>234</v>
      </c>
      <c r="D275" s="329" t="str">
        <f t="shared" si="65"/>
        <v/>
      </c>
      <c r="E275" s="330"/>
      <c r="F275" s="330"/>
      <c r="G275" s="330"/>
      <c r="H275" s="330"/>
      <c r="I275" s="330"/>
      <c r="J275" s="330"/>
      <c r="K275" s="330"/>
      <c r="L275" s="331"/>
      <c r="M275" s="332"/>
      <c r="N275" s="334"/>
      <c r="O275" s="332"/>
      <c r="P275" s="334"/>
      <c r="Q275" s="332"/>
      <c r="R275" s="334"/>
      <c r="S275" s="332"/>
      <c r="T275" s="334"/>
      <c r="U275" s="332"/>
      <c r="V275" s="334"/>
      <c r="W275" s="332"/>
      <c r="X275" s="334"/>
      <c r="Y275" s="332"/>
      <c r="Z275" s="334"/>
      <c r="AA275" s="332"/>
      <c r="AB275" s="334"/>
      <c r="AC275" s="332"/>
      <c r="AD275" s="334"/>
      <c r="AG275" s="86">
        <f t="shared" si="66"/>
        <v>0</v>
      </c>
      <c r="AH275" s="86">
        <f t="shared" si="67"/>
        <v>0</v>
      </c>
      <c r="AI275" s="86">
        <f t="shared" si="68"/>
        <v>0</v>
      </c>
      <c r="AJ275" s="86">
        <f t="shared" si="69"/>
        <v>0</v>
      </c>
      <c r="AL275" s="86">
        <f t="shared" si="70"/>
        <v>0</v>
      </c>
      <c r="AM275" s="86">
        <f t="shared" si="71"/>
        <v>0</v>
      </c>
      <c r="AN275" s="86">
        <f t="shared" si="72"/>
        <v>0</v>
      </c>
      <c r="AO275" s="86">
        <f t="shared" si="73"/>
        <v>0</v>
      </c>
      <c r="AQ275" s="86">
        <f t="shared" si="74"/>
        <v>0</v>
      </c>
      <c r="AR275" s="86">
        <f t="shared" si="75"/>
        <v>0</v>
      </c>
      <c r="AS275" s="86">
        <f t="shared" si="76"/>
        <v>0</v>
      </c>
      <c r="AT275" s="86">
        <f t="shared" si="77"/>
        <v>0</v>
      </c>
      <c r="AV275" s="86">
        <f t="shared" si="78"/>
        <v>18</v>
      </c>
      <c r="AW275" s="86">
        <f t="shared" si="79"/>
        <v>0</v>
      </c>
      <c r="AX275" s="86">
        <f t="shared" si="80"/>
        <v>0</v>
      </c>
      <c r="AY275" s="86">
        <f t="shared" si="81"/>
        <v>0</v>
      </c>
      <c r="BA275" s="126">
        <f t="shared" si="82"/>
        <v>0</v>
      </c>
      <c r="BB275" s="127">
        <f t="shared" si="83"/>
        <v>0</v>
      </c>
      <c r="BC275" s="128">
        <f t="shared" si="84"/>
        <v>0</v>
      </c>
      <c r="BD275" s="129">
        <f t="shared" si="85"/>
        <v>0</v>
      </c>
      <c r="BE275" s="126">
        <f t="shared" si="86"/>
        <v>0</v>
      </c>
      <c r="BF275" s="127">
        <f t="shared" si="87"/>
        <v>0</v>
      </c>
      <c r="BG275" s="128">
        <f t="shared" si="88"/>
        <v>0</v>
      </c>
      <c r="BH275" s="129">
        <f t="shared" si="89"/>
        <v>0</v>
      </c>
      <c r="BI275" s="126">
        <f t="shared" si="90"/>
        <v>0</v>
      </c>
      <c r="BJ275" s="127">
        <f t="shared" si="91"/>
        <v>0</v>
      </c>
      <c r="BK275" s="128">
        <f t="shared" si="92"/>
        <v>0</v>
      </c>
      <c r="BL275" s="129">
        <f t="shared" si="93"/>
        <v>0</v>
      </c>
      <c r="BM275" s="130">
        <f t="shared" si="94"/>
        <v>0</v>
      </c>
      <c r="BN275" s="127">
        <f t="shared" si="95"/>
        <v>0</v>
      </c>
      <c r="BO275" s="128">
        <f t="shared" si="96"/>
        <v>0</v>
      </c>
      <c r="BP275" s="129">
        <f t="shared" si="97"/>
        <v>0</v>
      </c>
      <c r="BQ275" s="126">
        <f t="shared" si="98"/>
        <v>0</v>
      </c>
      <c r="BR275" s="127">
        <f t="shared" si="99"/>
        <v>0</v>
      </c>
      <c r="BS275" s="128">
        <f t="shared" si="100"/>
        <v>0</v>
      </c>
      <c r="BT275" s="129">
        <f t="shared" si="101"/>
        <v>0</v>
      </c>
      <c r="BU275" s="126">
        <f t="shared" si="102"/>
        <v>0</v>
      </c>
      <c r="BV275" s="127">
        <f t="shared" si="103"/>
        <v>0</v>
      </c>
      <c r="BW275" s="128">
        <f t="shared" si="104"/>
        <v>0</v>
      </c>
      <c r="BX275" s="129">
        <f t="shared" si="105"/>
        <v>0</v>
      </c>
      <c r="BY275" s="130">
        <f t="shared" si="106"/>
        <v>0</v>
      </c>
      <c r="BZ275" s="127">
        <f t="shared" si="107"/>
        <v>0</v>
      </c>
      <c r="CA275" s="128">
        <f t="shared" si="108"/>
        <v>0</v>
      </c>
      <c r="CB275" s="129">
        <f t="shared" si="109"/>
        <v>0</v>
      </c>
      <c r="CC275" s="126">
        <f t="shared" si="110"/>
        <v>0</v>
      </c>
      <c r="CD275" s="127">
        <f t="shared" si="111"/>
        <v>0</v>
      </c>
      <c r="CE275" s="128">
        <f t="shared" si="112"/>
        <v>0</v>
      </c>
      <c r="CF275" s="129">
        <f t="shared" si="113"/>
        <v>0</v>
      </c>
      <c r="CG275" s="126">
        <f t="shared" si="114"/>
        <v>0</v>
      </c>
      <c r="CH275" s="127">
        <f t="shared" si="115"/>
        <v>0</v>
      </c>
      <c r="CI275" s="128">
        <f t="shared" si="116"/>
        <v>0</v>
      </c>
      <c r="CJ275" s="129">
        <f t="shared" si="117"/>
        <v>0</v>
      </c>
    </row>
    <row r="276" spans="1:88" ht="15" customHeight="1">
      <c r="A276" s="107"/>
      <c r="B276" s="93"/>
      <c r="C276" s="112" t="s">
        <v>235</v>
      </c>
      <c r="D276" s="329" t="str">
        <f t="shared" si="65"/>
        <v/>
      </c>
      <c r="E276" s="330"/>
      <c r="F276" s="330"/>
      <c r="G276" s="330"/>
      <c r="H276" s="330"/>
      <c r="I276" s="330"/>
      <c r="J276" s="330"/>
      <c r="K276" s="330"/>
      <c r="L276" s="331"/>
      <c r="M276" s="332"/>
      <c r="N276" s="334"/>
      <c r="O276" s="332"/>
      <c r="P276" s="334"/>
      <c r="Q276" s="332"/>
      <c r="R276" s="334"/>
      <c r="S276" s="332"/>
      <c r="T276" s="334"/>
      <c r="U276" s="332"/>
      <c r="V276" s="334"/>
      <c r="W276" s="332"/>
      <c r="X276" s="334"/>
      <c r="Y276" s="332"/>
      <c r="Z276" s="334"/>
      <c r="AA276" s="332"/>
      <c r="AB276" s="334"/>
      <c r="AC276" s="332"/>
      <c r="AD276" s="334"/>
      <c r="AG276" s="86">
        <f t="shared" si="66"/>
        <v>0</v>
      </c>
      <c r="AH276" s="86">
        <f t="shared" si="67"/>
        <v>0</v>
      </c>
      <c r="AI276" s="86">
        <f t="shared" si="68"/>
        <v>0</v>
      </c>
      <c r="AJ276" s="86">
        <f t="shared" si="69"/>
        <v>0</v>
      </c>
      <c r="AL276" s="86">
        <f t="shared" si="70"/>
        <v>0</v>
      </c>
      <c r="AM276" s="86">
        <f t="shared" si="71"/>
        <v>0</v>
      </c>
      <c r="AN276" s="86">
        <f t="shared" si="72"/>
        <v>0</v>
      </c>
      <c r="AO276" s="86">
        <f t="shared" si="73"/>
        <v>0</v>
      </c>
      <c r="AQ276" s="86">
        <f t="shared" si="74"/>
        <v>0</v>
      </c>
      <c r="AR276" s="86">
        <f t="shared" si="75"/>
        <v>0</v>
      </c>
      <c r="AS276" s="86">
        <f t="shared" si="76"/>
        <v>0</v>
      </c>
      <c r="AT276" s="86">
        <f t="shared" si="77"/>
        <v>0</v>
      </c>
      <c r="AV276" s="86">
        <f t="shared" si="78"/>
        <v>18</v>
      </c>
      <c r="AW276" s="86">
        <f t="shared" si="79"/>
        <v>0</v>
      </c>
      <c r="AX276" s="86">
        <f t="shared" si="80"/>
        <v>0</v>
      </c>
      <c r="AY276" s="86">
        <f t="shared" si="81"/>
        <v>0</v>
      </c>
      <c r="BA276" s="126">
        <f t="shared" si="82"/>
        <v>0</v>
      </c>
      <c r="BB276" s="127">
        <f t="shared" si="83"/>
        <v>0</v>
      </c>
      <c r="BC276" s="128">
        <f t="shared" si="84"/>
        <v>0</v>
      </c>
      <c r="BD276" s="129">
        <f t="shared" si="85"/>
        <v>0</v>
      </c>
      <c r="BE276" s="126">
        <f t="shared" si="86"/>
        <v>0</v>
      </c>
      <c r="BF276" s="127">
        <f t="shared" si="87"/>
        <v>0</v>
      </c>
      <c r="BG276" s="128">
        <f t="shared" si="88"/>
        <v>0</v>
      </c>
      <c r="BH276" s="129">
        <f t="shared" si="89"/>
        <v>0</v>
      </c>
      <c r="BI276" s="126">
        <f t="shared" si="90"/>
        <v>0</v>
      </c>
      <c r="BJ276" s="127">
        <f t="shared" si="91"/>
        <v>0</v>
      </c>
      <c r="BK276" s="128">
        <f t="shared" si="92"/>
        <v>0</v>
      </c>
      <c r="BL276" s="129">
        <f t="shared" si="93"/>
        <v>0</v>
      </c>
      <c r="BM276" s="130">
        <f t="shared" si="94"/>
        <v>0</v>
      </c>
      <c r="BN276" s="127">
        <f t="shared" si="95"/>
        <v>0</v>
      </c>
      <c r="BO276" s="128">
        <f t="shared" si="96"/>
        <v>0</v>
      </c>
      <c r="BP276" s="129">
        <f t="shared" si="97"/>
        <v>0</v>
      </c>
      <c r="BQ276" s="126">
        <f t="shared" si="98"/>
        <v>0</v>
      </c>
      <c r="BR276" s="127">
        <f t="shared" si="99"/>
        <v>0</v>
      </c>
      <c r="BS276" s="128">
        <f t="shared" si="100"/>
        <v>0</v>
      </c>
      <c r="BT276" s="129">
        <f t="shared" si="101"/>
        <v>0</v>
      </c>
      <c r="BU276" s="126">
        <f t="shared" si="102"/>
        <v>0</v>
      </c>
      <c r="BV276" s="127">
        <f t="shared" si="103"/>
        <v>0</v>
      </c>
      <c r="BW276" s="128">
        <f t="shared" si="104"/>
        <v>0</v>
      </c>
      <c r="BX276" s="129">
        <f t="shared" si="105"/>
        <v>0</v>
      </c>
      <c r="BY276" s="130">
        <f t="shared" si="106"/>
        <v>0</v>
      </c>
      <c r="BZ276" s="127">
        <f t="shared" si="107"/>
        <v>0</v>
      </c>
      <c r="CA276" s="128">
        <f t="shared" si="108"/>
        <v>0</v>
      </c>
      <c r="CB276" s="129">
        <f t="shared" si="109"/>
        <v>0</v>
      </c>
      <c r="CC276" s="126">
        <f t="shared" si="110"/>
        <v>0</v>
      </c>
      <c r="CD276" s="127">
        <f t="shared" si="111"/>
        <v>0</v>
      </c>
      <c r="CE276" s="128">
        <f t="shared" si="112"/>
        <v>0</v>
      </c>
      <c r="CF276" s="129">
        <f t="shared" si="113"/>
        <v>0</v>
      </c>
      <c r="CG276" s="126">
        <f t="shared" si="114"/>
        <v>0</v>
      </c>
      <c r="CH276" s="127">
        <f t="shared" si="115"/>
        <v>0</v>
      </c>
      <c r="CI276" s="128">
        <f t="shared" si="116"/>
        <v>0</v>
      </c>
      <c r="CJ276" s="129">
        <f t="shared" si="117"/>
        <v>0</v>
      </c>
    </row>
    <row r="277" spans="1:88" ht="15" customHeight="1">
      <c r="A277" s="107"/>
      <c r="B277" s="93"/>
      <c r="C277" s="112" t="s">
        <v>236</v>
      </c>
      <c r="D277" s="329" t="str">
        <f t="shared" si="65"/>
        <v/>
      </c>
      <c r="E277" s="330"/>
      <c r="F277" s="330"/>
      <c r="G277" s="330"/>
      <c r="H277" s="330"/>
      <c r="I277" s="330"/>
      <c r="J277" s="330"/>
      <c r="K277" s="330"/>
      <c r="L277" s="331"/>
      <c r="M277" s="332"/>
      <c r="N277" s="334"/>
      <c r="O277" s="332"/>
      <c r="P277" s="334"/>
      <c r="Q277" s="332"/>
      <c r="R277" s="334"/>
      <c r="S277" s="332"/>
      <c r="T277" s="334"/>
      <c r="U277" s="332"/>
      <c r="V277" s="334"/>
      <c r="W277" s="332"/>
      <c r="X277" s="334"/>
      <c r="Y277" s="332"/>
      <c r="Z277" s="334"/>
      <c r="AA277" s="332"/>
      <c r="AB277" s="334"/>
      <c r="AC277" s="332"/>
      <c r="AD277" s="334"/>
      <c r="AG277" s="86">
        <f t="shared" si="66"/>
        <v>0</v>
      </c>
      <c r="AH277" s="86">
        <f t="shared" si="67"/>
        <v>0</v>
      </c>
      <c r="AI277" s="86">
        <f t="shared" si="68"/>
        <v>0</v>
      </c>
      <c r="AJ277" s="86">
        <f t="shared" si="69"/>
        <v>0</v>
      </c>
      <c r="AL277" s="86">
        <f t="shared" si="70"/>
        <v>0</v>
      </c>
      <c r="AM277" s="86">
        <f t="shared" si="71"/>
        <v>0</v>
      </c>
      <c r="AN277" s="86">
        <f t="shared" si="72"/>
        <v>0</v>
      </c>
      <c r="AO277" s="86">
        <f t="shared" si="73"/>
        <v>0</v>
      </c>
      <c r="AQ277" s="86">
        <f t="shared" si="74"/>
        <v>0</v>
      </c>
      <c r="AR277" s="86">
        <f t="shared" si="75"/>
        <v>0</v>
      </c>
      <c r="AS277" s="86">
        <f t="shared" si="76"/>
        <v>0</v>
      </c>
      <c r="AT277" s="86">
        <f t="shared" si="77"/>
        <v>0</v>
      </c>
      <c r="AV277" s="86">
        <f t="shared" si="78"/>
        <v>18</v>
      </c>
      <c r="AW277" s="86">
        <f t="shared" si="79"/>
        <v>0</v>
      </c>
      <c r="AX277" s="86">
        <f t="shared" si="80"/>
        <v>0</v>
      </c>
      <c r="AY277" s="86">
        <f t="shared" si="81"/>
        <v>0</v>
      </c>
      <c r="BA277" s="126">
        <f t="shared" si="82"/>
        <v>0</v>
      </c>
      <c r="BB277" s="127">
        <f t="shared" si="83"/>
        <v>0</v>
      </c>
      <c r="BC277" s="128">
        <f t="shared" si="84"/>
        <v>0</v>
      </c>
      <c r="BD277" s="129">
        <f t="shared" si="85"/>
        <v>0</v>
      </c>
      <c r="BE277" s="126">
        <f t="shared" si="86"/>
        <v>0</v>
      </c>
      <c r="BF277" s="127">
        <f t="shared" si="87"/>
        <v>0</v>
      </c>
      <c r="BG277" s="128">
        <f t="shared" si="88"/>
        <v>0</v>
      </c>
      <c r="BH277" s="129">
        <f t="shared" si="89"/>
        <v>0</v>
      </c>
      <c r="BI277" s="126">
        <f t="shared" si="90"/>
        <v>0</v>
      </c>
      <c r="BJ277" s="127">
        <f t="shared" si="91"/>
        <v>0</v>
      </c>
      <c r="BK277" s="128">
        <f t="shared" si="92"/>
        <v>0</v>
      </c>
      <c r="BL277" s="129">
        <f t="shared" si="93"/>
        <v>0</v>
      </c>
      <c r="BM277" s="130">
        <f t="shared" si="94"/>
        <v>0</v>
      </c>
      <c r="BN277" s="127">
        <f t="shared" si="95"/>
        <v>0</v>
      </c>
      <c r="BO277" s="128">
        <f t="shared" si="96"/>
        <v>0</v>
      </c>
      <c r="BP277" s="129">
        <f t="shared" si="97"/>
        <v>0</v>
      </c>
      <c r="BQ277" s="126">
        <f t="shared" si="98"/>
        <v>0</v>
      </c>
      <c r="BR277" s="127">
        <f t="shared" si="99"/>
        <v>0</v>
      </c>
      <c r="BS277" s="128">
        <f t="shared" si="100"/>
        <v>0</v>
      </c>
      <c r="BT277" s="129">
        <f t="shared" si="101"/>
        <v>0</v>
      </c>
      <c r="BU277" s="126">
        <f t="shared" si="102"/>
        <v>0</v>
      </c>
      <c r="BV277" s="127">
        <f t="shared" si="103"/>
        <v>0</v>
      </c>
      <c r="BW277" s="128">
        <f t="shared" si="104"/>
        <v>0</v>
      </c>
      <c r="BX277" s="129">
        <f t="shared" si="105"/>
        <v>0</v>
      </c>
      <c r="BY277" s="130">
        <f t="shared" si="106"/>
        <v>0</v>
      </c>
      <c r="BZ277" s="127">
        <f t="shared" si="107"/>
        <v>0</v>
      </c>
      <c r="CA277" s="128">
        <f t="shared" si="108"/>
        <v>0</v>
      </c>
      <c r="CB277" s="129">
        <f t="shared" si="109"/>
        <v>0</v>
      </c>
      <c r="CC277" s="126">
        <f t="shared" si="110"/>
        <v>0</v>
      </c>
      <c r="CD277" s="127">
        <f t="shared" si="111"/>
        <v>0</v>
      </c>
      <c r="CE277" s="128">
        <f t="shared" si="112"/>
        <v>0</v>
      </c>
      <c r="CF277" s="129">
        <f t="shared" si="113"/>
        <v>0</v>
      </c>
      <c r="CG277" s="126">
        <f t="shared" si="114"/>
        <v>0</v>
      </c>
      <c r="CH277" s="127">
        <f t="shared" si="115"/>
        <v>0</v>
      </c>
      <c r="CI277" s="128">
        <f t="shared" si="116"/>
        <v>0</v>
      </c>
      <c r="CJ277" s="129">
        <f t="shared" si="117"/>
        <v>0</v>
      </c>
    </row>
    <row r="278" spans="1:88" ht="15" customHeight="1">
      <c r="A278" s="107"/>
      <c r="B278" s="93"/>
      <c r="C278" s="112" t="s">
        <v>237</v>
      </c>
      <c r="D278" s="329" t="str">
        <f t="shared" si="65"/>
        <v/>
      </c>
      <c r="E278" s="330"/>
      <c r="F278" s="330"/>
      <c r="G278" s="330"/>
      <c r="H278" s="330"/>
      <c r="I278" s="330"/>
      <c r="J278" s="330"/>
      <c r="K278" s="330"/>
      <c r="L278" s="331"/>
      <c r="M278" s="332"/>
      <c r="N278" s="334"/>
      <c r="O278" s="332"/>
      <c r="P278" s="334"/>
      <c r="Q278" s="332"/>
      <c r="R278" s="334"/>
      <c r="S278" s="332"/>
      <c r="T278" s="334"/>
      <c r="U278" s="332"/>
      <c r="V278" s="334"/>
      <c r="W278" s="332"/>
      <c r="X278" s="334"/>
      <c r="Y278" s="332"/>
      <c r="Z278" s="334"/>
      <c r="AA278" s="332"/>
      <c r="AB278" s="334"/>
      <c r="AC278" s="332"/>
      <c r="AD278" s="334"/>
      <c r="AG278" s="86">
        <f t="shared" si="66"/>
        <v>0</v>
      </c>
      <c r="AH278" s="86">
        <f t="shared" si="67"/>
        <v>0</v>
      </c>
      <c r="AI278" s="86">
        <f t="shared" si="68"/>
        <v>0</v>
      </c>
      <c r="AJ278" s="86">
        <f t="shared" si="69"/>
        <v>0</v>
      </c>
      <c r="AL278" s="86">
        <f t="shared" si="70"/>
        <v>0</v>
      </c>
      <c r="AM278" s="86">
        <f t="shared" si="71"/>
        <v>0</v>
      </c>
      <c r="AN278" s="86">
        <f t="shared" si="72"/>
        <v>0</v>
      </c>
      <c r="AO278" s="86">
        <f t="shared" si="73"/>
        <v>0</v>
      </c>
      <c r="AQ278" s="86">
        <f t="shared" si="74"/>
        <v>0</v>
      </c>
      <c r="AR278" s="86">
        <f t="shared" si="75"/>
        <v>0</v>
      </c>
      <c r="AS278" s="86">
        <f t="shared" si="76"/>
        <v>0</v>
      </c>
      <c r="AT278" s="86">
        <f t="shared" si="77"/>
        <v>0</v>
      </c>
      <c r="AV278" s="86">
        <f t="shared" si="78"/>
        <v>18</v>
      </c>
      <c r="AW278" s="86">
        <f t="shared" si="79"/>
        <v>0</v>
      </c>
      <c r="AX278" s="86">
        <f t="shared" si="80"/>
        <v>0</v>
      </c>
      <c r="AY278" s="86">
        <f t="shared" si="81"/>
        <v>0</v>
      </c>
      <c r="BA278" s="126">
        <f t="shared" si="82"/>
        <v>0</v>
      </c>
      <c r="BB278" s="127">
        <f t="shared" si="83"/>
        <v>0</v>
      </c>
      <c r="BC278" s="128">
        <f t="shared" si="84"/>
        <v>0</v>
      </c>
      <c r="BD278" s="129">
        <f t="shared" si="85"/>
        <v>0</v>
      </c>
      <c r="BE278" s="126">
        <f t="shared" si="86"/>
        <v>0</v>
      </c>
      <c r="BF278" s="127">
        <f t="shared" si="87"/>
        <v>0</v>
      </c>
      <c r="BG278" s="128">
        <f t="shared" si="88"/>
        <v>0</v>
      </c>
      <c r="BH278" s="129">
        <f t="shared" si="89"/>
        <v>0</v>
      </c>
      <c r="BI278" s="126">
        <f t="shared" si="90"/>
        <v>0</v>
      </c>
      <c r="BJ278" s="127">
        <f t="shared" si="91"/>
        <v>0</v>
      </c>
      <c r="BK278" s="128">
        <f t="shared" si="92"/>
        <v>0</v>
      </c>
      <c r="BL278" s="129">
        <f t="shared" si="93"/>
        <v>0</v>
      </c>
      <c r="BM278" s="130">
        <f t="shared" si="94"/>
        <v>0</v>
      </c>
      <c r="BN278" s="127">
        <f t="shared" si="95"/>
        <v>0</v>
      </c>
      <c r="BO278" s="128">
        <f t="shared" si="96"/>
        <v>0</v>
      </c>
      <c r="BP278" s="129">
        <f t="shared" si="97"/>
        <v>0</v>
      </c>
      <c r="BQ278" s="126">
        <f t="shared" si="98"/>
        <v>0</v>
      </c>
      <c r="BR278" s="127">
        <f t="shared" si="99"/>
        <v>0</v>
      </c>
      <c r="BS278" s="128">
        <f t="shared" si="100"/>
        <v>0</v>
      </c>
      <c r="BT278" s="129">
        <f t="shared" si="101"/>
        <v>0</v>
      </c>
      <c r="BU278" s="126">
        <f t="shared" si="102"/>
        <v>0</v>
      </c>
      <c r="BV278" s="127">
        <f t="shared" si="103"/>
        <v>0</v>
      </c>
      <c r="BW278" s="128">
        <f t="shared" si="104"/>
        <v>0</v>
      </c>
      <c r="BX278" s="129">
        <f t="shared" si="105"/>
        <v>0</v>
      </c>
      <c r="BY278" s="130">
        <f t="shared" si="106"/>
        <v>0</v>
      </c>
      <c r="BZ278" s="127">
        <f t="shared" si="107"/>
        <v>0</v>
      </c>
      <c r="CA278" s="128">
        <f t="shared" si="108"/>
        <v>0</v>
      </c>
      <c r="CB278" s="129">
        <f t="shared" si="109"/>
        <v>0</v>
      </c>
      <c r="CC278" s="126">
        <f t="shared" si="110"/>
        <v>0</v>
      </c>
      <c r="CD278" s="127">
        <f t="shared" si="111"/>
        <v>0</v>
      </c>
      <c r="CE278" s="128">
        <f t="shared" si="112"/>
        <v>0</v>
      </c>
      <c r="CF278" s="129">
        <f t="shared" si="113"/>
        <v>0</v>
      </c>
      <c r="CG278" s="126">
        <f t="shared" si="114"/>
        <v>0</v>
      </c>
      <c r="CH278" s="127">
        <f t="shared" si="115"/>
        <v>0</v>
      </c>
      <c r="CI278" s="128">
        <f t="shared" si="116"/>
        <v>0</v>
      </c>
      <c r="CJ278" s="129">
        <f t="shared" si="117"/>
        <v>0</v>
      </c>
    </row>
    <row r="279" spans="1:88" ht="15" customHeight="1">
      <c r="A279" s="107"/>
      <c r="B279" s="93"/>
      <c r="C279" s="112" t="s">
        <v>238</v>
      </c>
      <c r="D279" s="329" t="str">
        <f t="shared" si="65"/>
        <v/>
      </c>
      <c r="E279" s="330"/>
      <c r="F279" s="330"/>
      <c r="G279" s="330"/>
      <c r="H279" s="330"/>
      <c r="I279" s="330"/>
      <c r="J279" s="330"/>
      <c r="K279" s="330"/>
      <c r="L279" s="331"/>
      <c r="M279" s="332"/>
      <c r="N279" s="334"/>
      <c r="O279" s="332"/>
      <c r="P279" s="334"/>
      <c r="Q279" s="332"/>
      <c r="R279" s="334"/>
      <c r="S279" s="332"/>
      <c r="T279" s="334"/>
      <c r="U279" s="332"/>
      <c r="V279" s="334"/>
      <c r="W279" s="332"/>
      <c r="X279" s="334"/>
      <c r="Y279" s="332"/>
      <c r="Z279" s="334"/>
      <c r="AA279" s="332"/>
      <c r="AB279" s="334"/>
      <c r="AC279" s="332"/>
      <c r="AD279" s="334"/>
      <c r="AG279" s="86">
        <f t="shared" si="66"/>
        <v>0</v>
      </c>
      <c r="AH279" s="86">
        <f t="shared" si="67"/>
        <v>0</v>
      </c>
      <c r="AI279" s="86">
        <f t="shared" si="68"/>
        <v>0</v>
      </c>
      <c r="AJ279" s="86">
        <f t="shared" si="69"/>
        <v>0</v>
      </c>
      <c r="AL279" s="86">
        <f t="shared" si="70"/>
        <v>0</v>
      </c>
      <c r="AM279" s="86">
        <f t="shared" si="71"/>
        <v>0</v>
      </c>
      <c r="AN279" s="86">
        <f t="shared" si="72"/>
        <v>0</v>
      </c>
      <c r="AO279" s="86">
        <f t="shared" si="73"/>
        <v>0</v>
      </c>
      <c r="AQ279" s="86">
        <f t="shared" si="74"/>
        <v>0</v>
      </c>
      <c r="AR279" s="86">
        <f t="shared" si="75"/>
        <v>0</v>
      </c>
      <c r="AS279" s="86">
        <f t="shared" si="76"/>
        <v>0</v>
      </c>
      <c r="AT279" s="86">
        <f t="shared" si="77"/>
        <v>0</v>
      </c>
      <c r="AV279" s="86">
        <f t="shared" si="78"/>
        <v>18</v>
      </c>
      <c r="AW279" s="86">
        <f t="shared" si="79"/>
        <v>0</v>
      </c>
      <c r="AX279" s="86">
        <f t="shared" si="80"/>
        <v>0</v>
      </c>
      <c r="AY279" s="86">
        <f t="shared" si="81"/>
        <v>0</v>
      </c>
      <c r="BA279" s="126">
        <f t="shared" si="82"/>
        <v>0</v>
      </c>
      <c r="BB279" s="127">
        <f t="shared" si="83"/>
        <v>0</v>
      </c>
      <c r="BC279" s="128">
        <f t="shared" si="84"/>
        <v>0</v>
      </c>
      <c r="BD279" s="129">
        <f t="shared" si="85"/>
        <v>0</v>
      </c>
      <c r="BE279" s="126">
        <f t="shared" si="86"/>
        <v>0</v>
      </c>
      <c r="BF279" s="127">
        <f t="shared" si="87"/>
        <v>0</v>
      </c>
      <c r="BG279" s="128">
        <f t="shared" si="88"/>
        <v>0</v>
      </c>
      <c r="BH279" s="129">
        <f t="shared" si="89"/>
        <v>0</v>
      </c>
      <c r="BI279" s="126">
        <f t="shared" si="90"/>
        <v>0</v>
      </c>
      <c r="BJ279" s="127">
        <f t="shared" si="91"/>
        <v>0</v>
      </c>
      <c r="BK279" s="128">
        <f t="shared" si="92"/>
        <v>0</v>
      </c>
      <c r="BL279" s="129">
        <f t="shared" si="93"/>
        <v>0</v>
      </c>
      <c r="BM279" s="130">
        <f t="shared" si="94"/>
        <v>0</v>
      </c>
      <c r="BN279" s="127">
        <f t="shared" si="95"/>
        <v>0</v>
      </c>
      <c r="BO279" s="128">
        <f t="shared" si="96"/>
        <v>0</v>
      </c>
      <c r="BP279" s="129">
        <f t="shared" si="97"/>
        <v>0</v>
      </c>
      <c r="BQ279" s="126">
        <f t="shared" si="98"/>
        <v>0</v>
      </c>
      <c r="BR279" s="127">
        <f t="shared" si="99"/>
        <v>0</v>
      </c>
      <c r="BS279" s="128">
        <f t="shared" si="100"/>
        <v>0</v>
      </c>
      <c r="BT279" s="129">
        <f t="shared" si="101"/>
        <v>0</v>
      </c>
      <c r="BU279" s="126">
        <f t="shared" si="102"/>
        <v>0</v>
      </c>
      <c r="BV279" s="127">
        <f t="shared" si="103"/>
        <v>0</v>
      </c>
      <c r="BW279" s="128">
        <f t="shared" si="104"/>
        <v>0</v>
      </c>
      <c r="BX279" s="129">
        <f t="shared" si="105"/>
        <v>0</v>
      </c>
      <c r="BY279" s="130">
        <f t="shared" si="106"/>
        <v>0</v>
      </c>
      <c r="BZ279" s="127">
        <f t="shared" si="107"/>
        <v>0</v>
      </c>
      <c r="CA279" s="128">
        <f t="shared" si="108"/>
        <v>0</v>
      </c>
      <c r="CB279" s="129">
        <f t="shared" si="109"/>
        <v>0</v>
      </c>
      <c r="CC279" s="126">
        <f t="shared" si="110"/>
        <v>0</v>
      </c>
      <c r="CD279" s="127">
        <f t="shared" si="111"/>
        <v>0</v>
      </c>
      <c r="CE279" s="128">
        <f t="shared" si="112"/>
        <v>0</v>
      </c>
      <c r="CF279" s="129">
        <f t="shared" si="113"/>
        <v>0</v>
      </c>
      <c r="CG279" s="126">
        <f t="shared" si="114"/>
        <v>0</v>
      </c>
      <c r="CH279" s="127">
        <f t="shared" si="115"/>
        <v>0</v>
      </c>
      <c r="CI279" s="128">
        <f t="shared" si="116"/>
        <v>0</v>
      </c>
      <c r="CJ279" s="129">
        <f t="shared" si="117"/>
        <v>0</v>
      </c>
    </row>
    <row r="280" spans="1:88" ht="15" customHeight="1">
      <c r="A280" s="107"/>
      <c r="B280" s="93"/>
      <c r="C280" s="112" t="s">
        <v>239</v>
      </c>
      <c r="D280" s="329" t="str">
        <f t="shared" si="65"/>
        <v/>
      </c>
      <c r="E280" s="330"/>
      <c r="F280" s="330"/>
      <c r="G280" s="330"/>
      <c r="H280" s="330"/>
      <c r="I280" s="330"/>
      <c r="J280" s="330"/>
      <c r="K280" s="330"/>
      <c r="L280" s="331"/>
      <c r="M280" s="332"/>
      <c r="N280" s="334"/>
      <c r="O280" s="332"/>
      <c r="P280" s="334"/>
      <c r="Q280" s="332"/>
      <c r="R280" s="334"/>
      <c r="S280" s="332"/>
      <c r="T280" s="334"/>
      <c r="U280" s="332"/>
      <c r="V280" s="334"/>
      <c r="W280" s="332"/>
      <c r="X280" s="334"/>
      <c r="Y280" s="332"/>
      <c r="Z280" s="334"/>
      <c r="AA280" s="332"/>
      <c r="AB280" s="334"/>
      <c r="AC280" s="332"/>
      <c r="AD280" s="334"/>
      <c r="AG280" s="86">
        <f t="shared" si="66"/>
        <v>0</v>
      </c>
      <c r="AH280" s="86">
        <f t="shared" si="67"/>
        <v>0</v>
      </c>
      <c r="AI280" s="86">
        <f t="shared" si="68"/>
        <v>0</v>
      </c>
      <c r="AJ280" s="86">
        <f t="shared" si="69"/>
        <v>0</v>
      </c>
      <c r="AL280" s="86">
        <f t="shared" si="70"/>
        <v>0</v>
      </c>
      <c r="AM280" s="86">
        <f t="shared" si="71"/>
        <v>0</v>
      </c>
      <c r="AN280" s="86">
        <f t="shared" si="72"/>
        <v>0</v>
      </c>
      <c r="AO280" s="86">
        <f t="shared" si="73"/>
        <v>0</v>
      </c>
      <c r="AQ280" s="86">
        <f t="shared" si="74"/>
        <v>0</v>
      </c>
      <c r="AR280" s="86">
        <f t="shared" si="75"/>
        <v>0</v>
      </c>
      <c r="AS280" s="86">
        <f t="shared" si="76"/>
        <v>0</v>
      </c>
      <c r="AT280" s="86">
        <f t="shared" si="77"/>
        <v>0</v>
      </c>
      <c r="AV280" s="86">
        <f t="shared" si="78"/>
        <v>18</v>
      </c>
      <c r="AW280" s="86">
        <f t="shared" si="79"/>
        <v>0</v>
      </c>
      <c r="AX280" s="86">
        <f t="shared" si="80"/>
        <v>0</v>
      </c>
      <c r="AY280" s="86">
        <f t="shared" si="81"/>
        <v>0</v>
      </c>
      <c r="BA280" s="126">
        <f t="shared" si="82"/>
        <v>0</v>
      </c>
      <c r="BB280" s="127">
        <f t="shared" si="83"/>
        <v>0</v>
      </c>
      <c r="BC280" s="128">
        <f t="shared" si="84"/>
        <v>0</v>
      </c>
      <c r="BD280" s="129">
        <f t="shared" si="85"/>
        <v>0</v>
      </c>
      <c r="BE280" s="126">
        <f t="shared" si="86"/>
        <v>0</v>
      </c>
      <c r="BF280" s="127">
        <f t="shared" si="87"/>
        <v>0</v>
      </c>
      <c r="BG280" s="128">
        <f t="shared" si="88"/>
        <v>0</v>
      </c>
      <c r="BH280" s="129">
        <f t="shared" si="89"/>
        <v>0</v>
      </c>
      <c r="BI280" s="126">
        <f t="shared" si="90"/>
        <v>0</v>
      </c>
      <c r="BJ280" s="127">
        <f t="shared" si="91"/>
        <v>0</v>
      </c>
      <c r="BK280" s="128">
        <f t="shared" si="92"/>
        <v>0</v>
      </c>
      <c r="BL280" s="129">
        <f t="shared" si="93"/>
        <v>0</v>
      </c>
      <c r="BM280" s="130">
        <f t="shared" si="94"/>
        <v>0</v>
      </c>
      <c r="BN280" s="127">
        <f t="shared" si="95"/>
        <v>0</v>
      </c>
      <c r="BO280" s="128">
        <f t="shared" si="96"/>
        <v>0</v>
      </c>
      <c r="BP280" s="129">
        <f t="shared" si="97"/>
        <v>0</v>
      </c>
      <c r="BQ280" s="126">
        <f t="shared" si="98"/>
        <v>0</v>
      </c>
      <c r="BR280" s="127">
        <f t="shared" si="99"/>
        <v>0</v>
      </c>
      <c r="BS280" s="128">
        <f t="shared" si="100"/>
        <v>0</v>
      </c>
      <c r="BT280" s="129">
        <f t="shared" si="101"/>
        <v>0</v>
      </c>
      <c r="BU280" s="126">
        <f t="shared" si="102"/>
        <v>0</v>
      </c>
      <c r="BV280" s="127">
        <f t="shared" si="103"/>
        <v>0</v>
      </c>
      <c r="BW280" s="128">
        <f t="shared" si="104"/>
        <v>0</v>
      </c>
      <c r="BX280" s="129">
        <f t="shared" si="105"/>
        <v>0</v>
      </c>
      <c r="BY280" s="130">
        <f t="shared" si="106"/>
        <v>0</v>
      </c>
      <c r="BZ280" s="127">
        <f t="shared" si="107"/>
        <v>0</v>
      </c>
      <c r="CA280" s="128">
        <f t="shared" si="108"/>
        <v>0</v>
      </c>
      <c r="CB280" s="129">
        <f t="shared" si="109"/>
        <v>0</v>
      </c>
      <c r="CC280" s="126">
        <f t="shared" si="110"/>
        <v>0</v>
      </c>
      <c r="CD280" s="127">
        <f t="shared" si="111"/>
        <v>0</v>
      </c>
      <c r="CE280" s="128">
        <f t="shared" si="112"/>
        <v>0</v>
      </c>
      <c r="CF280" s="129">
        <f t="shared" si="113"/>
        <v>0</v>
      </c>
      <c r="CG280" s="126">
        <f t="shared" si="114"/>
        <v>0</v>
      </c>
      <c r="CH280" s="127">
        <f t="shared" si="115"/>
        <v>0</v>
      </c>
      <c r="CI280" s="128">
        <f t="shared" si="116"/>
        <v>0</v>
      </c>
      <c r="CJ280" s="129">
        <f t="shared" si="117"/>
        <v>0</v>
      </c>
    </row>
    <row r="281" spans="1:88" ht="15" customHeight="1">
      <c r="A281" s="107"/>
      <c r="B281" s="93"/>
      <c r="C281" s="112" t="s">
        <v>240</v>
      </c>
      <c r="D281" s="329" t="str">
        <f t="shared" si="65"/>
        <v/>
      </c>
      <c r="E281" s="330"/>
      <c r="F281" s="330"/>
      <c r="G281" s="330"/>
      <c r="H281" s="330"/>
      <c r="I281" s="330"/>
      <c r="J281" s="330"/>
      <c r="K281" s="330"/>
      <c r="L281" s="331"/>
      <c r="M281" s="332"/>
      <c r="N281" s="334"/>
      <c r="O281" s="332"/>
      <c r="P281" s="334"/>
      <c r="Q281" s="332"/>
      <c r="R281" s="334"/>
      <c r="S281" s="332"/>
      <c r="T281" s="334"/>
      <c r="U281" s="332"/>
      <c r="V281" s="334"/>
      <c r="W281" s="332"/>
      <c r="X281" s="334"/>
      <c r="Y281" s="332"/>
      <c r="Z281" s="334"/>
      <c r="AA281" s="332"/>
      <c r="AB281" s="334"/>
      <c r="AC281" s="332"/>
      <c r="AD281" s="334"/>
      <c r="AG281" s="86">
        <f t="shared" si="66"/>
        <v>0</v>
      </c>
      <c r="AH281" s="86">
        <f t="shared" si="67"/>
        <v>0</v>
      </c>
      <c r="AI281" s="86">
        <f t="shared" si="68"/>
        <v>0</v>
      </c>
      <c r="AJ281" s="86">
        <f t="shared" si="69"/>
        <v>0</v>
      </c>
      <c r="AL281" s="86">
        <f t="shared" si="70"/>
        <v>0</v>
      </c>
      <c r="AM281" s="86">
        <f t="shared" si="71"/>
        <v>0</v>
      </c>
      <c r="AN281" s="86">
        <f t="shared" si="72"/>
        <v>0</v>
      </c>
      <c r="AO281" s="86">
        <f t="shared" si="73"/>
        <v>0</v>
      </c>
      <c r="AQ281" s="86">
        <f t="shared" si="74"/>
        <v>0</v>
      </c>
      <c r="AR281" s="86">
        <f t="shared" si="75"/>
        <v>0</v>
      </c>
      <c r="AS281" s="86">
        <f t="shared" si="76"/>
        <v>0</v>
      </c>
      <c r="AT281" s="86">
        <f t="shared" si="77"/>
        <v>0</v>
      </c>
      <c r="AV281" s="86">
        <f t="shared" si="78"/>
        <v>18</v>
      </c>
      <c r="AW281" s="86">
        <f t="shared" si="79"/>
        <v>0</v>
      </c>
      <c r="AX281" s="86">
        <f t="shared" si="80"/>
        <v>0</v>
      </c>
      <c r="AY281" s="86">
        <f t="shared" si="81"/>
        <v>0</v>
      </c>
      <c r="BA281" s="126">
        <f t="shared" si="82"/>
        <v>0</v>
      </c>
      <c r="BB281" s="127">
        <f t="shared" si="83"/>
        <v>0</v>
      </c>
      <c r="BC281" s="128">
        <f t="shared" si="84"/>
        <v>0</v>
      </c>
      <c r="BD281" s="129">
        <f t="shared" si="85"/>
        <v>0</v>
      </c>
      <c r="BE281" s="126">
        <f t="shared" si="86"/>
        <v>0</v>
      </c>
      <c r="BF281" s="127">
        <f t="shared" si="87"/>
        <v>0</v>
      </c>
      <c r="BG281" s="128">
        <f t="shared" si="88"/>
        <v>0</v>
      </c>
      <c r="BH281" s="129">
        <f t="shared" si="89"/>
        <v>0</v>
      </c>
      <c r="BI281" s="126">
        <f t="shared" si="90"/>
        <v>0</v>
      </c>
      <c r="BJ281" s="127">
        <f t="shared" si="91"/>
        <v>0</v>
      </c>
      <c r="BK281" s="128">
        <f t="shared" si="92"/>
        <v>0</v>
      </c>
      <c r="BL281" s="129">
        <f t="shared" si="93"/>
        <v>0</v>
      </c>
      <c r="BM281" s="130">
        <f t="shared" si="94"/>
        <v>0</v>
      </c>
      <c r="BN281" s="127">
        <f t="shared" si="95"/>
        <v>0</v>
      </c>
      <c r="BO281" s="128">
        <f t="shared" si="96"/>
        <v>0</v>
      </c>
      <c r="BP281" s="129">
        <f t="shared" si="97"/>
        <v>0</v>
      </c>
      <c r="BQ281" s="126">
        <f t="shared" si="98"/>
        <v>0</v>
      </c>
      <c r="BR281" s="127">
        <f t="shared" si="99"/>
        <v>0</v>
      </c>
      <c r="BS281" s="128">
        <f t="shared" si="100"/>
        <v>0</v>
      </c>
      <c r="BT281" s="129">
        <f t="shared" si="101"/>
        <v>0</v>
      </c>
      <c r="BU281" s="126">
        <f t="shared" si="102"/>
        <v>0</v>
      </c>
      <c r="BV281" s="127">
        <f t="shared" si="103"/>
        <v>0</v>
      </c>
      <c r="BW281" s="128">
        <f t="shared" si="104"/>
        <v>0</v>
      </c>
      <c r="BX281" s="129">
        <f t="shared" si="105"/>
        <v>0</v>
      </c>
      <c r="BY281" s="130">
        <f t="shared" si="106"/>
        <v>0</v>
      </c>
      <c r="BZ281" s="127">
        <f t="shared" si="107"/>
        <v>0</v>
      </c>
      <c r="CA281" s="128">
        <f t="shared" si="108"/>
        <v>0</v>
      </c>
      <c r="CB281" s="129">
        <f t="shared" si="109"/>
        <v>0</v>
      </c>
      <c r="CC281" s="126">
        <f t="shared" si="110"/>
        <v>0</v>
      </c>
      <c r="CD281" s="127">
        <f t="shared" si="111"/>
        <v>0</v>
      </c>
      <c r="CE281" s="128">
        <f t="shared" si="112"/>
        <v>0</v>
      </c>
      <c r="CF281" s="129">
        <f t="shared" si="113"/>
        <v>0</v>
      </c>
      <c r="CG281" s="126">
        <f t="shared" si="114"/>
        <v>0</v>
      </c>
      <c r="CH281" s="127">
        <f t="shared" si="115"/>
        <v>0</v>
      </c>
      <c r="CI281" s="128">
        <f t="shared" si="116"/>
        <v>0</v>
      </c>
      <c r="CJ281" s="129">
        <f t="shared" si="117"/>
        <v>0</v>
      </c>
    </row>
    <row r="282" spans="1:88" ht="15" customHeight="1">
      <c r="A282" s="107"/>
      <c r="B282" s="93"/>
      <c r="C282" s="112" t="s">
        <v>241</v>
      </c>
      <c r="D282" s="329" t="str">
        <f t="shared" si="65"/>
        <v/>
      </c>
      <c r="E282" s="330"/>
      <c r="F282" s="330"/>
      <c r="G282" s="330"/>
      <c r="H282" s="330"/>
      <c r="I282" s="330"/>
      <c r="J282" s="330"/>
      <c r="K282" s="330"/>
      <c r="L282" s="331"/>
      <c r="M282" s="332"/>
      <c r="N282" s="334"/>
      <c r="O282" s="332"/>
      <c r="P282" s="334"/>
      <c r="Q282" s="332"/>
      <c r="R282" s="334"/>
      <c r="S282" s="332"/>
      <c r="T282" s="334"/>
      <c r="U282" s="332"/>
      <c r="V282" s="334"/>
      <c r="W282" s="332"/>
      <c r="X282" s="334"/>
      <c r="Y282" s="332"/>
      <c r="Z282" s="334"/>
      <c r="AA282" s="332"/>
      <c r="AB282" s="334"/>
      <c r="AC282" s="332"/>
      <c r="AD282" s="334"/>
      <c r="AG282" s="86">
        <f t="shared" si="66"/>
        <v>0</v>
      </c>
      <c r="AH282" s="86">
        <f t="shared" si="67"/>
        <v>0</v>
      </c>
      <c r="AI282" s="86">
        <f t="shared" si="68"/>
        <v>0</v>
      </c>
      <c r="AJ282" s="86">
        <f t="shared" si="69"/>
        <v>0</v>
      </c>
      <c r="AL282" s="86">
        <f t="shared" si="70"/>
        <v>0</v>
      </c>
      <c r="AM282" s="86">
        <f t="shared" si="71"/>
        <v>0</v>
      </c>
      <c r="AN282" s="86">
        <f t="shared" si="72"/>
        <v>0</v>
      </c>
      <c r="AO282" s="86">
        <f t="shared" si="73"/>
        <v>0</v>
      </c>
      <c r="AQ282" s="86">
        <f t="shared" si="74"/>
        <v>0</v>
      </c>
      <c r="AR282" s="86">
        <f t="shared" si="75"/>
        <v>0</v>
      </c>
      <c r="AS282" s="86">
        <f t="shared" si="76"/>
        <v>0</v>
      </c>
      <c r="AT282" s="86">
        <f t="shared" si="77"/>
        <v>0</v>
      </c>
      <c r="AV282" s="86">
        <f t="shared" si="78"/>
        <v>18</v>
      </c>
      <c r="AW282" s="86">
        <f t="shared" si="79"/>
        <v>0</v>
      </c>
      <c r="AX282" s="86">
        <f t="shared" si="80"/>
        <v>0</v>
      </c>
      <c r="AY282" s="86">
        <f t="shared" si="81"/>
        <v>0</v>
      </c>
      <c r="BA282" s="126">
        <f t="shared" si="82"/>
        <v>0</v>
      </c>
      <c r="BB282" s="127">
        <f t="shared" si="83"/>
        <v>0</v>
      </c>
      <c r="BC282" s="128">
        <f t="shared" si="84"/>
        <v>0</v>
      </c>
      <c r="BD282" s="129">
        <f t="shared" si="85"/>
        <v>0</v>
      </c>
      <c r="BE282" s="126">
        <f t="shared" si="86"/>
        <v>0</v>
      </c>
      <c r="BF282" s="127">
        <f t="shared" si="87"/>
        <v>0</v>
      </c>
      <c r="BG282" s="128">
        <f t="shared" si="88"/>
        <v>0</v>
      </c>
      <c r="BH282" s="129">
        <f t="shared" si="89"/>
        <v>0</v>
      </c>
      <c r="BI282" s="126">
        <f t="shared" si="90"/>
        <v>0</v>
      </c>
      <c r="BJ282" s="127">
        <f t="shared" si="91"/>
        <v>0</v>
      </c>
      <c r="BK282" s="128">
        <f t="shared" si="92"/>
        <v>0</v>
      </c>
      <c r="BL282" s="129">
        <f t="shared" si="93"/>
        <v>0</v>
      </c>
      <c r="BM282" s="130">
        <f t="shared" si="94"/>
        <v>0</v>
      </c>
      <c r="BN282" s="127">
        <f t="shared" si="95"/>
        <v>0</v>
      </c>
      <c r="BO282" s="128">
        <f t="shared" si="96"/>
        <v>0</v>
      </c>
      <c r="BP282" s="129">
        <f t="shared" si="97"/>
        <v>0</v>
      </c>
      <c r="BQ282" s="126">
        <f t="shared" si="98"/>
        <v>0</v>
      </c>
      <c r="BR282" s="127">
        <f t="shared" si="99"/>
        <v>0</v>
      </c>
      <c r="BS282" s="128">
        <f t="shared" si="100"/>
        <v>0</v>
      </c>
      <c r="BT282" s="129">
        <f t="shared" si="101"/>
        <v>0</v>
      </c>
      <c r="BU282" s="126">
        <f t="shared" si="102"/>
        <v>0</v>
      </c>
      <c r="BV282" s="127">
        <f t="shared" si="103"/>
        <v>0</v>
      </c>
      <c r="BW282" s="128">
        <f t="shared" si="104"/>
        <v>0</v>
      </c>
      <c r="BX282" s="129">
        <f t="shared" si="105"/>
        <v>0</v>
      </c>
      <c r="BY282" s="130">
        <f t="shared" si="106"/>
        <v>0</v>
      </c>
      <c r="BZ282" s="127">
        <f t="shared" si="107"/>
        <v>0</v>
      </c>
      <c r="CA282" s="128">
        <f t="shared" si="108"/>
        <v>0</v>
      </c>
      <c r="CB282" s="129">
        <f t="shared" si="109"/>
        <v>0</v>
      </c>
      <c r="CC282" s="126">
        <f t="shared" si="110"/>
        <v>0</v>
      </c>
      <c r="CD282" s="127">
        <f t="shared" si="111"/>
        <v>0</v>
      </c>
      <c r="CE282" s="128">
        <f t="shared" si="112"/>
        <v>0</v>
      </c>
      <c r="CF282" s="129">
        <f t="shared" si="113"/>
        <v>0</v>
      </c>
      <c r="CG282" s="126">
        <f t="shared" si="114"/>
        <v>0</v>
      </c>
      <c r="CH282" s="127">
        <f t="shared" si="115"/>
        <v>0</v>
      </c>
      <c r="CI282" s="128">
        <f t="shared" si="116"/>
        <v>0</v>
      </c>
      <c r="CJ282" s="129">
        <f t="shared" si="117"/>
        <v>0</v>
      </c>
    </row>
    <row r="283" spans="1:88" ht="15" customHeight="1">
      <c r="A283" s="107"/>
      <c r="B283" s="93"/>
      <c r="C283" s="112" t="s">
        <v>242</v>
      </c>
      <c r="D283" s="329" t="str">
        <f t="shared" si="65"/>
        <v/>
      </c>
      <c r="E283" s="330"/>
      <c r="F283" s="330"/>
      <c r="G283" s="330"/>
      <c r="H283" s="330"/>
      <c r="I283" s="330"/>
      <c r="J283" s="330"/>
      <c r="K283" s="330"/>
      <c r="L283" s="331"/>
      <c r="M283" s="332"/>
      <c r="N283" s="334"/>
      <c r="O283" s="332"/>
      <c r="P283" s="334"/>
      <c r="Q283" s="332"/>
      <c r="R283" s="334"/>
      <c r="S283" s="332"/>
      <c r="T283" s="334"/>
      <c r="U283" s="332"/>
      <c r="V283" s="334"/>
      <c r="W283" s="332"/>
      <c r="X283" s="334"/>
      <c r="Y283" s="332"/>
      <c r="Z283" s="334"/>
      <c r="AA283" s="332"/>
      <c r="AB283" s="334"/>
      <c r="AC283" s="332"/>
      <c r="AD283" s="334"/>
      <c r="AG283" s="86">
        <f t="shared" si="66"/>
        <v>0</v>
      </c>
      <c r="AH283" s="86">
        <f t="shared" si="67"/>
        <v>0</v>
      </c>
      <c r="AI283" s="86">
        <f t="shared" si="68"/>
        <v>0</v>
      </c>
      <c r="AJ283" s="86">
        <f t="shared" si="69"/>
        <v>0</v>
      </c>
      <c r="AL283" s="86">
        <f t="shared" si="70"/>
        <v>0</v>
      </c>
      <c r="AM283" s="86">
        <f t="shared" si="71"/>
        <v>0</v>
      </c>
      <c r="AN283" s="86">
        <f t="shared" si="72"/>
        <v>0</v>
      </c>
      <c r="AO283" s="86">
        <f t="shared" si="73"/>
        <v>0</v>
      </c>
      <c r="AQ283" s="86">
        <f t="shared" si="74"/>
        <v>0</v>
      </c>
      <c r="AR283" s="86">
        <f t="shared" si="75"/>
        <v>0</v>
      </c>
      <c r="AS283" s="86">
        <f t="shared" si="76"/>
        <v>0</v>
      </c>
      <c r="AT283" s="86">
        <f t="shared" si="77"/>
        <v>0</v>
      </c>
      <c r="AV283" s="86">
        <f t="shared" si="78"/>
        <v>18</v>
      </c>
      <c r="AW283" s="86">
        <f t="shared" si="79"/>
        <v>0</v>
      </c>
      <c r="AX283" s="86">
        <f t="shared" si="80"/>
        <v>0</v>
      </c>
      <c r="AY283" s="86">
        <f t="shared" si="81"/>
        <v>0</v>
      </c>
      <c r="BA283" s="126">
        <f t="shared" si="82"/>
        <v>0</v>
      </c>
      <c r="BB283" s="127">
        <f t="shared" si="83"/>
        <v>0</v>
      </c>
      <c r="BC283" s="128">
        <f t="shared" si="84"/>
        <v>0</v>
      </c>
      <c r="BD283" s="129">
        <f t="shared" si="85"/>
        <v>0</v>
      </c>
      <c r="BE283" s="126">
        <f t="shared" si="86"/>
        <v>0</v>
      </c>
      <c r="BF283" s="127">
        <f t="shared" si="87"/>
        <v>0</v>
      </c>
      <c r="BG283" s="128">
        <f t="shared" si="88"/>
        <v>0</v>
      </c>
      <c r="BH283" s="129">
        <f t="shared" si="89"/>
        <v>0</v>
      </c>
      <c r="BI283" s="126">
        <f t="shared" si="90"/>
        <v>0</v>
      </c>
      <c r="BJ283" s="127">
        <f t="shared" si="91"/>
        <v>0</v>
      </c>
      <c r="BK283" s="128">
        <f t="shared" si="92"/>
        <v>0</v>
      </c>
      <c r="BL283" s="129">
        <f t="shared" si="93"/>
        <v>0</v>
      </c>
      <c r="BM283" s="130">
        <f t="shared" si="94"/>
        <v>0</v>
      </c>
      <c r="BN283" s="127">
        <f t="shared" si="95"/>
        <v>0</v>
      </c>
      <c r="BO283" s="128">
        <f t="shared" si="96"/>
        <v>0</v>
      </c>
      <c r="BP283" s="129">
        <f t="shared" si="97"/>
        <v>0</v>
      </c>
      <c r="BQ283" s="126">
        <f t="shared" si="98"/>
        <v>0</v>
      </c>
      <c r="BR283" s="127">
        <f t="shared" si="99"/>
        <v>0</v>
      </c>
      <c r="BS283" s="128">
        <f t="shared" si="100"/>
        <v>0</v>
      </c>
      <c r="BT283" s="129">
        <f t="shared" si="101"/>
        <v>0</v>
      </c>
      <c r="BU283" s="126">
        <f t="shared" si="102"/>
        <v>0</v>
      </c>
      <c r="BV283" s="127">
        <f t="shared" si="103"/>
        <v>0</v>
      </c>
      <c r="BW283" s="128">
        <f t="shared" si="104"/>
        <v>0</v>
      </c>
      <c r="BX283" s="129">
        <f t="shared" si="105"/>
        <v>0</v>
      </c>
      <c r="BY283" s="130">
        <f t="shared" si="106"/>
        <v>0</v>
      </c>
      <c r="BZ283" s="127">
        <f t="shared" si="107"/>
        <v>0</v>
      </c>
      <c r="CA283" s="128">
        <f t="shared" si="108"/>
        <v>0</v>
      </c>
      <c r="CB283" s="129">
        <f t="shared" si="109"/>
        <v>0</v>
      </c>
      <c r="CC283" s="126">
        <f t="shared" si="110"/>
        <v>0</v>
      </c>
      <c r="CD283" s="127">
        <f t="shared" si="111"/>
        <v>0</v>
      </c>
      <c r="CE283" s="128">
        <f t="shared" si="112"/>
        <v>0</v>
      </c>
      <c r="CF283" s="129">
        <f t="shared" si="113"/>
        <v>0</v>
      </c>
      <c r="CG283" s="126">
        <f t="shared" si="114"/>
        <v>0</v>
      </c>
      <c r="CH283" s="127">
        <f t="shared" si="115"/>
        <v>0</v>
      </c>
      <c r="CI283" s="128">
        <f t="shared" si="116"/>
        <v>0</v>
      </c>
      <c r="CJ283" s="129">
        <f t="shared" si="117"/>
        <v>0</v>
      </c>
    </row>
    <row r="284" spans="1:88" ht="15" customHeight="1">
      <c r="A284" s="107"/>
      <c r="B284" s="93"/>
      <c r="C284" s="112" t="s">
        <v>243</v>
      </c>
      <c r="D284" s="329" t="str">
        <f t="shared" si="65"/>
        <v/>
      </c>
      <c r="E284" s="330"/>
      <c r="F284" s="330"/>
      <c r="G284" s="330"/>
      <c r="H284" s="330"/>
      <c r="I284" s="330"/>
      <c r="J284" s="330"/>
      <c r="K284" s="330"/>
      <c r="L284" s="331"/>
      <c r="M284" s="332"/>
      <c r="N284" s="334"/>
      <c r="O284" s="332"/>
      <c r="P284" s="334"/>
      <c r="Q284" s="332"/>
      <c r="R284" s="334"/>
      <c r="S284" s="332"/>
      <c r="T284" s="334"/>
      <c r="U284" s="332"/>
      <c r="V284" s="334"/>
      <c r="W284" s="332"/>
      <c r="X284" s="334"/>
      <c r="Y284" s="332"/>
      <c r="Z284" s="334"/>
      <c r="AA284" s="332"/>
      <c r="AB284" s="334"/>
      <c r="AC284" s="332"/>
      <c r="AD284" s="334"/>
      <c r="AG284" s="86">
        <f t="shared" si="66"/>
        <v>0</v>
      </c>
      <c r="AH284" s="86">
        <f t="shared" si="67"/>
        <v>0</v>
      </c>
      <c r="AI284" s="86">
        <f t="shared" si="68"/>
        <v>0</v>
      </c>
      <c r="AJ284" s="86">
        <f t="shared" si="69"/>
        <v>0</v>
      </c>
      <c r="AL284" s="86">
        <f t="shared" si="70"/>
        <v>0</v>
      </c>
      <c r="AM284" s="86">
        <f t="shared" si="71"/>
        <v>0</v>
      </c>
      <c r="AN284" s="86">
        <f t="shared" si="72"/>
        <v>0</v>
      </c>
      <c r="AO284" s="86">
        <f t="shared" si="73"/>
        <v>0</v>
      </c>
      <c r="AQ284" s="86">
        <f t="shared" si="74"/>
        <v>0</v>
      </c>
      <c r="AR284" s="86">
        <f t="shared" si="75"/>
        <v>0</v>
      </c>
      <c r="AS284" s="86">
        <f t="shared" si="76"/>
        <v>0</v>
      </c>
      <c r="AT284" s="86">
        <f t="shared" si="77"/>
        <v>0</v>
      </c>
      <c r="AV284" s="86">
        <f t="shared" si="78"/>
        <v>18</v>
      </c>
      <c r="AW284" s="86">
        <f t="shared" si="79"/>
        <v>0</v>
      </c>
      <c r="AX284" s="86">
        <f t="shared" si="80"/>
        <v>0</v>
      </c>
      <c r="AY284" s="86">
        <f t="shared" si="81"/>
        <v>0</v>
      </c>
      <c r="BA284" s="126">
        <f t="shared" si="82"/>
        <v>0</v>
      </c>
      <c r="BB284" s="127">
        <f t="shared" si="83"/>
        <v>0</v>
      </c>
      <c r="BC284" s="128">
        <f t="shared" si="84"/>
        <v>0</v>
      </c>
      <c r="BD284" s="129">
        <f t="shared" si="85"/>
        <v>0</v>
      </c>
      <c r="BE284" s="126">
        <f t="shared" si="86"/>
        <v>0</v>
      </c>
      <c r="BF284" s="127">
        <f t="shared" si="87"/>
        <v>0</v>
      </c>
      <c r="BG284" s="128">
        <f t="shared" si="88"/>
        <v>0</v>
      </c>
      <c r="BH284" s="129">
        <f t="shared" si="89"/>
        <v>0</v>
      </c>
      <c r="BI284" s="126">
        <f t="shared" si="90"/>
        <v>0</v>
      </c>
      <c r="BJ284" s="127">
        <f t="shared" si="91"/>
        <v>0</v>
      </c>
      <c r="BK284" s="128">
        <f t="shared" si="92"/>
        <v>0</v>
      </c>
      <c r="BL284" s="129">
        <f t="shared" si="93"/>
        <v>0</v>
      </c>
      <c r="BM284" s="130">
        <f t="shared" si="94"/>
        <v>0</v>
      </c>
      <c r="BN284" s="127">
        <f t="shared" si="95"/>
        <v>0</v>
      </c>
      <c r="BO284" s="128">
        <f t="shared" si="96"/>
        <v>0</v>
      </c>
      <c r="BP284" s="129">
        <f t="shared" si="97"/>
        <v>0</v>
      </c>
      <c r="BQ284" s="126">
        <f t="shared" si="98"/>
        <v>0</v>
      </c>
      <c r="BR284" s="127">
        <f t="shared" si="99"/>
        <v>0</v>
      </c>
      <c r="BS284" s="128">
        <f t="shared" si="100"/>
        <v>0</v>
      </c>
      <c r="BT284" s="129">
        <f t="shared" si="101"/>
        <v>0</v>
      </c>
      <c r="BU284" s="126">
        <f t="shared" si="102"/>
        <v>0</v>
      </c>
      <c r="BV284" s="127">
        <f t="shared" si="103"/>
        <v>0</v>
      </c>
      <c r="BW284" s="128">
        <f t="shared" si="104"/>
        <v>0</v>
      </c>
      <c r="BX284" s="129">
        <f t="shared" si="105"/>
        <v>0</v>
      </c>
      <c r="BY284" s="130">
        <f t="shared" si="106"/>
        <v>0</v>
      </c>
      <c r="BZ284" s="127">
        <f t="shared" si="107"/>
        <v>0</v>
      </c>
      <c r="CA284" s="128">
        <f t="shared" si="108"/>
        <v>0</v>
      </c>
      <c r="CB284" s="129">
        <f t="shared" si="109"/>
        <v>0</v>
      </c>
      <c r="CC284" s="126">
        <f t="shared" si="110"/>
        <v>0</v>
      </c>
      <c r="CD284" s="127">
        <f t="shared" si="111"/>
        <v>0</v>
      </c>
      <c r="CE284" s="128">
        <f t="shared" si="112"/>
        <v>0</v>
      </c>
      <c r="CF284" s="129">
        <f t="shared" si="113"/>
        <v>0</v>
      </c>
      <c r="CG284" s="126">
        <f t="shared" si="114"/>
        <v>0</v>
      </c>
      <c r="CH284" s="127">
        <f t="shared" si="115"/>
        <v>0</v>
      </c>
      <c r="CI284" s="128">
        <f t="shared" si="116"/>
        <v>0</v>
      </c>
      <c r="CJ284" s="129">
        <f t="shared" si="117"/>
        <v>0</v>
      </c>
    </row>
    <row r="285" spans="1:88" ht="15" customHeight="1">
      <c r="A285" s="107"/>
      <c r="B285" s="93"/>
      <c r="C285" s="112" t="s">
        <v>244</v>
      </c>
      <c r="D285" s="329" t="str">
        <f t="shared" si="65"/>
        <v/>
      </c>
      <c r="E285" s="330"/>
      <c r="F285" s="330"/>
      <c r="G285" s="330"/>
      <c r="H285" s="330"/>
      <c r="I285" s="330"/>
      <c r="J285" s="330"/>
      <c r="K285" s="330"/>
      <c r="L285" s="331"/>
      <c r="M285" s="332"/>
      <c r="N285" s="334"/>
      <c r="O285" s="332"/>
      <c r="P285" s="334"/>
      <c r="Q285" s="332"/>
      <c r="R285" s="334"/>
      <c r="S285" s="332"/>
      <c r="T285" s="334"/>
      <c r="U285" s="332"/>
      <c r="V285" s="334"/>
      <c r="W285" s="332"/>
      <c r="X285" s="334"/>
      <c r="Y285" s="332"/>
      <c r="Z285" s="334"/>
      <c r="AA285" s="332"/>
      <c r="AB285" s="334"/>
      <c r="AC285" s="332"/>
      <c r="AD285" s="334"/>
      <c r="AG285" s="86">
        <f t="shared" si="66"/>
        <v>0</v>
      </c>
      <c r="AH285" s="86">
        <f t="shared" si="67"/>
        <v>0</v>
      </c>
      <c r="AI285" s="86">
        <f t="shared" si="68"/>
        <v>0</v>
      </c>
      <c r="AJ285" s="86">
        <f t="shared" si="69"/>
        <v>0</v>
      </c>
      <c r="AL285" s="86">
        <f t="shared" si="70"/>
        <v>0</v>
      </c>
      <c r="AM285" s="86">
        <f t="shared" si="71"/>
        <v>0</v>
      </c>
      <c r="AN285" s="86">
        <f t="shared" si="72"/>
        <v>0</v>
      </c>
      <c r="AO285" s="86">
        <f t="shared" si="73"/>
        <v>0</v>
      </c>
      <c r="AQ285" s="86">
        <f t="shared" si="74"/>
        <v>0</v>
      </c>
      <c r="AR285" s="86">
        <f t="shared" si="75"/>
        <v>0</v>
      </c>
      <c r="AS285" s="86">
        <f t="shared" si="76"/>
        <v>0</v>
      </c>
      <c r="AT285" s="86">
        <f t="shared" si="77"/>
        <v>0</v>
      </c>
      <c r="AV285" s="86">
        <f t="shared" si="78"/>
        <v>18</v>
      </c>
      <c r="AW285" s="86">
        <f t="shared" si="79"/>
        <v>0</v>
      </c>
      <c r="AX285" s="86">
        <f t="shared" si="80"/>
        <v>0</v>
      </c>
      <c r="AY285" s="86">
        <f t="shared" si="81"/>
        <v>0</v>
      </c>
      <c r="BA285" s="126">
        <f t="shared" si="82"/>
        <v>0</v>
      </c>
      <c r="BB285" s="127">
        <f t="shared" si="83"/>
        <v>0</v>
      </c>
      <c r="BC285" s="128">
        <f t="shared" si="84"/>
        <v>0</v>
      </c>
      <c r="BD285" s="129">
        <f t="shared" si="85"/>
        <v>0</v>
      </c>
      <c r="BE285" s="126">
        <f t="shared" si="86"/>
        <v>0</v>
      </c>
      <c r="BF285" s="127">
        <f t="shared" si="87"/>
        <v>0</v>
      </c>
      <c r="BG285" s="128">
        <f t="shared" si="88"/>
        <v>0</v>
      </c>
      <c r="BH285" s="129">
        <f t="shared" si="89"/>
        <v>0</v>
      </c>
      <c r="BI285" s="126">
        <f t="shared" si="90"/>
        <v>0</v>
      </c>
      <c r="BJ285" s="127">
        <f t="shared" si="91"/>
        <v>0</v>
      </c>
      <c r="BK285" s="128">
        <f t="shared" si="92"/>
        <v>0</v>
      </c>
      <c r="BL285" s="129">
        <f t="shared" si="93"/>
        <v>0</v>
      </c>
      <c r="BM285" s="130">
        <f t="shared" si="94"/>
        <v>0</v>
      </c>
      <c r="BN285" s="127">
        <f t="shared" si="95"/>
        <v>0</v>
      </c>
      <c r="BO285" s="128">
        <f t="shared" si="96"/>
        <v>0</v>
      </c>
      <c r="BP285" s="129">
        <f t="shared" si="97"/>
        <v>0</v>
      </c>
      <c r="BQ285" s="126">
        <f t="shared" si="98"/>
        <v>0</v>
      </c>
      <c r="BR285" s="127">
        <f t="shared" si="99"/>
        <v>0</v>
      </c>
      <c r="BS285" s="128">
        <f t="shared" si="100"/>
        <v>0</v>
      </c>
      <c r="BT285" s="129">
        <f t="shared" si="101"/>
        <v>0</v>
      </c>
      <c r="BU285" s="126">
        <f t="shared" si="102"/>
        <v>0</v>
      </c>
      <c r="BV285" s="127">
        <f t="shared" si="103"/>
        <v>0</v>
      </c>
      <c r="BW285" s="128">
        <f t="shared" si="104"/>
        <v>0</v>
      </c>
      <c r="BX285" s="129">
        <f t="shared" si="105"/>
        <v>0</v>
      </c>
      <c r="BY285" s="130">
        <f t="shared" si="106"/>
        <v>0</v>
      </c>
      <c r="BZ285" s="127">
        <f t="shared" si="107"/>
        <v>0</v>
      </c>
      <c r="CA285" s="128">
        <f t="shared" si="108"/>
        <v>0</v>
      </c>
      <c r="CB285" s="129">
        <f t="shared" si="109"/>
        <v>0</v>
      </c>
      <c r="CC285" s="126">
        <f t="shared" si="110"/>
        <v>0</v>
      </c>
      <c r="CD285" s="127">
        <f t="shared" si="111"/>
        <v>0</v>
      </c>
      <c r="CE285" s="128">
        <f t="shared" si="112"/>
        <v>0</v>
      </c>
      <c r="CF285" s="129">
        <f t="shared" si="113"/>
        <v>0</v>
      </c>
      <c r="CG285" s="126">
        <f t="shared" si="114"/>
        <v>0</v>
      </c>
      <c r="CH285" s="127">
        <f t="shared" si="115"/>
        <v>0</v>
      </c>
      <c r="CI285" s="128">
        <f t="shared" si="116"/>
        <v>0</v>
      </c>
      <c r="CJ285" s="129">
        <f t="shared" si="117"/>
        <v>0</v>
      </c>
    </row>
    <row r="286" spans="1:88" ht="15" customHeight="1">
      <c r="A286" s="107"/>
      <c r="B286" s="93"/>
      <c r="C286" s="112" t="s">
        <v>245</v>
      </c>
      <c r="D286" s="329" t="str">
        <f t="shared" si="65"/>
        <v/>
      </c>
      <c r="E286" s="330"/>
      <c r="F286" s="330"/>
      <c r="G286" s="330"/>
      <c r="H286" s="330"/>
      <c r="I286" s="330"/>
      <c r="J286" s="330"/>
      <c r="K286" s="330"/>
      <c r="L286" s="331"/>
      <c r="M286" s="332"/>
      <c r="N286" s="334"/>
      <c r="O286" s="332"/>
      <c r="P286" s="334"/>
      <c r="Q286" s="332"/>
      <c r="R286" s="334"/>
      <c r="S286" s="332"/>
      <c r="T286" s="334"/>
      <c r="U286" s="332"/>
      <c r="V286" s="334"/>
      <c r="W286" s="332"/>
      <c r="X286" s="334"/>
      <c r="Y286" s="332"/>
      <c r="Z286" s="334"/>
      <c r="AA286" s="332"/>
      <c r="AB286" s="334"/>
      <c r="AC286" s="332"/>
      <c r="AD286" s="334"/>
      <c r="AG286" s="86">
        <f t="shared" si="66"/>
        <v>0</v>
      </c>
      <c r="AH286" s="86">
        <f t="shared" si="67"/>
        <v>0</v>
      </c>
      <c r="AI286" s="86">
        <f t="shared" si="68"/>
        <v>0</v>
      </c>
      <c r="AJ286" s="86">
        <f t="shared" si="69"/>
        <v>0</v>
      </c>
      <c r="AL286" s="86">
        <f t="shared" si="70"/>
        <v>0</v>
      </c>
      <c r="AM286" s="86">
        <f t="shared" si="71"/>
        <v>0</v>
      </c>
      <c r="AN286" s="86">
        <f t="shared" si="72"/>
        <v>0</v>
      </c>
      <c r="AO286" s="86">
        <f t="shared" si="73"/>
        <v>0</v>
      </c>
      <c r="AQ286" s="86">
        <f t="shared" si="74"/>
        <v>0</v>
      </c>
      <c r="AR286" s="86">
        <f t="shared" si="75"/>
        <v>0</v>
      </c>
      <c r="AS286" s="86">
        <f t="shared" si="76"/>
        <v>0</v>
      </c>
      <c r="AT286" s="86">
        <f t="shared" si="77"/>
        <v>0</v>
      </c>
      <c r="AV286" s="86">
        <f t="shared" si="78"/>
        <v>18</v>
      </c>
      <c r="AW286" s="86">
        <f t="shared" si="79"/>
        <v>0</v>
      </c>
      <c r="AX286" s="86">
        <f t="shared" si="80"/>
        <v>0</v>
      </c>
      <c r="AY286" s="86">
        <f t="shared" si="81"/>
        <v>0</v>
      </c>
      <c r="BA286" s="126">
        <f t="shared" si="82"/>
        <v>0</v>
      </c>
      <c r="BB286" s="127">
        <f t="shared" si="83"/>
        <v>0</v>
      </c>
      <c r="BC286" s="128">
        <f t="shared" si="84"/>
        <v>0</v>
      </c>
      <c r="BD286" s="129">
        <f t="shared" si="85"/>
        <v>0</v>
      </c>
      <c r="BE286" s="126">
        <f t="shared" si="86"/>
        <v>0</v>
      </c>
      <c r="BF286" s="127">
        <f t="shared" si="87"/>
        <v>0</v>
      </c>
      <c r="BG286" s="128">
        <f t="shared" si="88"/>
        <v>0</v>
      </c>
      <c r="BH286" s="129">
        <f t="shared" si="89"/>
        <v>0</v>
      </c>
      <c r="BI286" s="126">
        <f t="shared" si="90"/>
        <v>0</v>
      </c>
      <c r="BJ286" s="127">
        <f t="shared" si="91"/>
        <v>0</v>
      </c>
      <c r="BK286" s="128">
        <f t="shared" si="92"/>
        <v>0</v>
      </c>
      <c r="BL286" s="129">
        <f t="shared" si="93"/>
        <v>0</v>
      </c>
      <c r="BM286" s="130">
        <f t="shared" si="94"/>
        <v>0</v>
      </c>
      <c r="BN286" s="127">
        <f t="shared" si="95"/>
        <v>0</v>
      </c>
      <c r="BO286" s="128">
        <f t="shared" si="96"/>
        <v>0</v>
      </c>
      <c r="BP286" s="129">
        <f t="shared" si="97"/>
        <v>0</v>
      </c>
      <c r="BQ286" s="126">
        <f t="shared" si="98"/>
        <v>0</v>
      </c>
      <c r="BR286" s="127">
        <f t="shared" si="99"/>
        <v>0</v>
      </c>
      <c r="BS286" s="128">
        <f t="shared" si="100"/>
        <v>0</v>
      </c>
      <c r="BT286" s="129">
        <f t="shared" si="101"/>
        <v>0</v>
      </c>
      <c r="BU286" s="126">
        <f t="shared" si="102"/>
        <v>0</v>
      </c>
      <c r="BV286" s="127">
        <f t="shared" si="103"/>
        <v>0</v>
      </c>
      <c r="BW286" s="128">
        <f t="shared" si="104"/>
        <v>0</v>
      </c>
      <c r="BX286" s="129">
        <f t="shared" si="105"/>
        <v>0</v>
      </c>
      <c r="BY286" s="130">
        <f t="shared" si="106"/>
        <v>0</v>
      </c>
      <c r="BZ286" s="127">
        <f t="shared" si="107"/>
        <v>0</v>
      </c>
      <c r="CA286" s="128">
        <f t="shared" si="108"/>
        <v>0</v>
      </c>
      <c r="CB286" s="129">
        <f t="shared" si="109"/>
        <v>0</v>
      </c>
      <c r="CC286" s="126">
        <f t="shared" si="110"/>
        <v>0</v>
      </c>
      <c r="CD286" s="127">
        <f t="shared" si="111"/>
        <v>0</v>
      </c>
      <c r="CE286" s="128">
        <f t="shared" si="112"/>
        <v>0</v>
      </c>
      <c r="CF286" s="129">
        <f t="shared" si="113"/>
        <v>0</v>
      </c>
      <c r="CG286" s="126">
        <f t="shared" si="114"/>
        <v>0</v>
      </c>
      <c r="CH286" s="127">
        <f t="shared" si="115"/>
        <v>0</v>
      </c>
      <c r="CI286" s="128">
        <f t="shared" si="116"/>
        <v>0</v>
      </c>
      <c r="CJ286" s="129">
        <f t="shared" si="117"/>
        <v>0</v>
      </c>
    </row>
    <row r="287" spans="1:88" ht="15" customHeight="1">
      <c r="A287" s="107"/>
      <c r="B287" s="93"/>
      <c r="C287" s="112" t="s">
        <v>246</v>
      </c>
      <c r="D287" s="329" t="str">
        <f t="shared" si="65"/>
        <v/>
      </c>
      <c r="E287" s="330"/>
      <c r="F287" s="330"/>
      <c r="G287" s="330"/>
      <c r="H287" s="330"/>
      <c r="I287" s="330"/>
      <c r="J287" s="330"/>
      <c r="K287" s="330"/>
      <c r="L287" s="331"/>
      <c r="M287" s="332"/>
      <c r="N287" s="334"/>
      <c r="O287" s="332"/>
      <c r="P287" s="334"/>
      <c r="Q287" s="332"/>
      <c r="R287" s="334"/>
      <c r="S287" s="332"/>
      <c r="T287" s="334"/>
      <c r="U287" s="332"/>
      <c r="V287" s="334"/>
      <c r="W287" s="332"/>
      <c r="X287" s="334"/>
      <c r="Y287" s="332"/>
      <c r="Z287" s="334"/>
      <c r="AA287" s="332"/>
      <c r="AB287" s="334"/>
      <c r="AC287" s="332"/>
      <c r="AD287" s="334"/>
      <c r="AG287" s="86">
        <f t="shared" si="66"/>
        <v>0</v>
      </c>
      <c r="AH287" s="86">
        <f t="shared" si="67"/>
        <v>0</v>
      </c>
      <c r="AI287" s="86">
        <f t="shared" si="68"/>
        <v>0</v>
      </c>
      <c r="AJ287" s="86">
        <f t="shared" si="69"/>
        <v>0</v>
      </c>
      <c r="AL287" s="86">
        <f t="shared" si="70"/>
        <v>0</v>
      </c>
      <c r="AM287" s="86">
        <f t="shared" si="71"/>
        <v>0</v>
      </c>
      <c r="AN287" s="86">
        <f t="shared" si="72"/>
        <v>0</v>
      </c>
      <c r="AO287" s="86">
        <f t="shared" si="73"/>
        <v>0</v>
      </c>
      <c r="AQ287" s="86">
        <f t="shared" si="74"/>
        <v>0</v>
      </c>
      <c r="AR287" s="86">
        <f t="shared" si="75"/>
        <v>0</v>
      </c>
      <c r="AS287" s="86">
        <f t="shared" si="76"/>
        <v>0</v>
      </c>
      <c r="AT287" s="86">
        <f t="shared" si="77"/>
        <v>0</v>
      </c>
      <c r="AV287" s="86">
        <f t="shared" si="78"/>
        <v>18</v>
      </c>
      <c r="AW287" s="86">
        <f t="shared" si="79"/>
        <v>0</v>
      </c>
      <c r="AX287" s="86">
        <f t="shared" si="80"/>
        <v>0</v>
      </c>
      <c r="AY287" s="86">
        <f t="shared" si="81"/>
        <v>0</v>
      </c>
      <c r="BA287" s="126">
        <f t="shared" si="82"/>
        <v>0</v>
      </c>
      <c r="BB287" s="127">
        <f t="shared" si="83"/>
        <v>0</v>
      </c>
      <c r="BC287" s="128">
        <f t="shared" si="84"/>
        <v>0</v>
      </c>
      <c r="BD287" s="129">
        <f t="shared" si="85"/>
        <v>0</v>
      </c>
      <c r="BE287" s="126">
        <f t="shared" si="86"/>
        <v>0</v>
      </c>
      <c r="BF287" s="127">
        <f t="shared" si="87"/>
        <v>0</v>
      </c>
      <c r="BG287" s="128">
        <f t="shared" si="88"/>
        <v>0</v>
      </c>
      <c r="BH287" s="129">
        <f t="shared" si="89"/>
        <v>0</v>
      </c>
      <c r="BI287" s="126">
        <f t="shared" si="90"/>
        <v>0</v>
      </c>
      <c r="BJ287" s="127">
        <f t="shared" si="91"/>
        <v>0</v>
      </c>
      <c r="BK287" s="128">
        <f t="shared" si="92"/>
        <v>0</v>
      </c>
      <c r="BL287" s="129">
        <f t="shared" si="93"/>
        <v>0</v>
      </c>
      <c r="BM287" s="130">
        <f t="shared" si="94"/>
        <v>0</v>
      </c>
      <c r="BN287" s="127">
        <f t="shared" si="95"/>
        <v>0</v>
      </c>
      <c r="BO287" s="128">
        <f t="shared" si="96"/>
        <v>0</v>
      </c>
      <c r="BP287" s="129">
        <f t="shared" si="97"/>
        <v>0</v>
      </c>
      <c r="BQ287" s="126">
        <f t="shared" si="98"/>
        <v>0</v>
      </c>
      <c r="BR287" s="127">
        <f t="shared" si="99"/>
        <v>0</v>
      </c>
      <c r="BS287" s="128">
        <f t="shared" si="100"/>
        <v>0</v>
      </c>
      <c r="BT287" s="129">
        <f t="shared" si="101"/>
        <v>0</v>
      </c>
      <c r="BU287" s="126">
        <f t="shared" si="102"/>
        <v>0</v>
      </c>
      <c r="BV287" s="127">
        <f t="shared" si="103"/>
        <v>0</v>
      </c>
      <c r="BW287" s="128">
        <f t="shared" si="104"/>
        <v>0</v>
      </c>
      <c r="BX287" s="129">
        <f t="shared" si="105"/>
        <v>0</v>
      </c>
      <c r="BY287" s="130">
        <f t="shared" si="106"/>
        <v>0</v>
      </c>
      <c r="BZ287" s="127">
        <f t="shared" si="107"/>
        <v>0</v>
      </c>
      <c r="CA287" s="128">
        <f t="shared" si="108"/>
        <v>0</v>
      </c>
      <c r="CB287" s="129">
        <f t="shared" si="109"/>
        <v>0</v>
      </c>
      <c r="CC287" s="126">
        <f t="shared" si="110"/>
        <v>0</v>
      </c>
      <c r="CD287" s="127">
        <f t="shared" si="111"/>
        <v>0</v>
      </c>
      <c r="CE287" s="128">
        <f t="shared" si="112"/>
        <v>0</v>
      </c>
      <c r="CF287" s="129">
        <f t="shared" si="113"/>
        <v>0</v>
      </c>
      <c r="CG287" s="126">
        <f t="shared" si="114"/>
        <v>0</v>
      </c>
      <c r="CH287" s="127">
        <f t="shared" si="115"/>
        <v>0</v>
      </c>
      <c r="CI287" s="128">
        <f t="shared" si="116"/>
        <v>0</v>
      </c>
      <c r="CJ287" s="129">
        <f t="shared" si="117"/>
        <v>0</v>
      </c>
    </row>
    <row r="288" spans="1:88" ht="15" customHeight="1">
      <c r="A288" s="107"/>
      <c r="B288" s="93"/>
      <c r="C288" s="112" t="s">
        <v>247</v>
      </c>
      <c r="D288" s="329" t="str">
        <f t="shared" si="65"/>
        <v/>
      </c>
      <c r="E288" s="330"/>
      <c r="F288" s="330"/>
      <c r="G288" s="330"/>
      <c r="H288" s="330"/>
      <c r="I288" s="330"/>
      <c r="J288" s="330"/>
      <c r="K288" s="330"/>
      <c r="L288" s="331"/>
      <c r="M288" s="332"/>
      <c r="N288" s="334"/>
      <c r="O288" s="332"/>
      <c r="P288" s="334"/>
      <c r="Q288" s="332"/>
      <c r="R288" s="334"/>
      <c r="S288" s="332"/>
      <c r="T288" s="334"/>
      <c r="U288" s="332"/>
      <c r="V288" s="334"/>
      <c r="W288" s="332"/>
      <c r="X288" s="334"/>
      <c r="Y288" s="332"/>
      <c r="Z288" s="334"/>
      <c r="AA288" s="332"/>
      <c r="AB288" s="334"/>
      <c r="AC288" s="332"/>
      <c r="AD288" s="334"/>
      <c r="AG288" s="86">
        <f t="shared" si="66"/>
        <v>0</v>
      </c>
      <c r="AH288" s="86">
        <f t="shared" si="67"/>
        <v>0</v>
      </c>
      <c r="AI288" s="86">
        <f t="shared" si="68"/>
        <v>0</v>
      </c>
      <c r="AJ288" s="86">
        <f t="shared" si="69"/>
        <v>0</v>
      </c>
      <c r="AL288" s="86">
        <f t="shared" si="70"/>
        <v>0</v>
      </c>
      <c r="AM288" s="86">
        <f t="shared" si="71"/>
        <v>0</v>
      </c>
      <c r="AN288" s="86">
        <f t="shared" si="72"/>
        <v>0</v>
      </c>
      <c r="AO288" s="86">
        <f t="shared" si="73"/>
        <v>0</v>
      </c>
      <c r="AQ288" s="86">
        <f t="shared" si="74"/>
        <v>0</v>
      </c>
      <c r="AR288" s="86">
        <f t="shared" si="75"/>
        <v>0</v>
      </c>
      <c r="AS288" s="86">
        <f t="shared" si="76"/>
        <v>0</v>
      </c>
      <c r="AT288" s="86">
        <f t="shared" si="77"/>
        <v>0</v>
      </c>
      <c r="AV288" s="86">
        <f t="shared" si="78"/>
        <v>18</v>
      </c>
      <c r="AW288" s="86">
        <f t="shared" si="79"/>
        <v>0</v>
      </c>
      <c r="AX288" s="86">
        <f t="shared" si="80"/>
        <v>0</v>
      </c>
      <c r="AY288" s="86">
        <f t="shared" si="81"/>
        <v>0</v>
      </c>
      <c r="BA288" s="126">
        <f t="shared" si="82"/>
        <v>0</v>
      </c>
      <c r="BB288" s="127">
        <f t="shared" si="83"/>
        <v>0</v>
      </c>
      <c r="BC288" s="128">
        <f t="shared" si="84"/>
        <v>0</v>
      </c>
      <c r="BD288" s="129">
        <f t="shared" si="85"/>
        <v>0</v>
      </c>
      <c r="BE288" s="126">
        <f t="shared" si="86"/>
        <v>0</v>
      </c>
      <c r="BF288" s="127">
        <f t="shared" si="87"/>
        <v>0</v>
      </c>
      <c r="BG288" s="128">
        <f t="shared" si="88"/>
        <v>0</v>
      </c>
      <c r="BH288" s="129">
        <f t="shared" si="89"/>
        <v>0</v>
      </c>
      <c r="BI288" s="126">
        <f t="shared" si="90"/>
        <v>0</v>
      </c>
      <c r="BJ288" s="127">
        <f t="shared" si="91"/>
        <v>0</v>
      </c>
      <c r="BK288" s="128">
        <f t="shared" si="92"/>
        <v>0</v>
      </c>
      <c r="BL288" s="129">
        <f t="shared" si="93"/>
        <v>0</v>
      </c>
      <c r="BM288" s="130">
        <f t="shared" si="94"/>
        <v>0</v>
      </c>
      <c r="BN288" s="127">
        <f t="shared" si="95"/>
        <v>0</v>
      </c>
      <c r="BO288" s="128">
        <f t="shared" si="96"/>
        <v>0</v>
      </c>
      <c r="BP288" s="129">
        <f t="shared" si="97"/>
        <v>0</v>
      </c>
      <c r="BQ288" s="126">
        <f t="shared" si="98"/>
        <v>0</v>
      </c>
      <c r="BR288" s="127">
        <f t="shared" si="99"/>
        <v>0</v>
      </c>
      <c r="BS288" s="128">
        <f t="shared" si="100"/>
        <v>0</v>
      </c>
      <c r="BT288" s="129">
        <f t="shared" si="101"/>
        <v>0</v>
      </c>
      <c r="BU288" s="126">
        <f t="shared" si="102"/>
        <v>0</v>
      </c>
      <c r="BV288" s="127">
        <f t="shared" si="103"/>
        <v>0</v>
      </c>
      <c r="BW288" s="128">
        <f t="shared" si="104"/>
        <v>0</v>
      </c>
      <c r="BX288" s="129">
        <f t="shared" si="105"/>
        <v>0</v>
      </c>
      <c r="BY288" s="130">
        <f t="shared" si="106"/>
        <v>0</v>
      </c>
      <c r="BZ288" s="127">
        <f t="shared" si="107"/>
        <v>0</v>
      </c>
      <c r="CA288" s="128">
        <f t="shared" si="108"/>
        <v>0</v>
      </c>
      <c r="CB288" s="129">
        <f t="shared" si="109"/>
        <v>0</v>
      </c>
      <c r="CC288" s="126">
        <f t="shared" si="110"/>
        <v>0</v>
      </c>
      <c r="CD288" s="127">
        <f t="shared" si="111"/>
        <v>0</v>
      </c>
      <c r="CE288" s="128">
        <f t="shared" si="112"/>
        <v>0</v>
      </c>
      <c r="CF288" s="129">
        <f t="shared" si="113"/>
        <v>0</v>
      </c>
      <c r="CG288" s="126">
        <f t="shared" si="114"/>
        <v>0</v>
      </c>
      <c r="CH288" s="127">
        <f t="shared" si="115"/>
        <v>0</v>
      </c>
      <c r="CI288" s="128">
        <f t="shared" si="116"/>
        <v>0</v>
      </c>
      <c r="CJ288" s="129">
        <f t="shared" si="117"/>
        <v>0</v>
      </c>
    </row>
    <row r="289" spans="1:88" ht="15" customHeight="1">
      <c r="A289" s="107"/>
      <c r="B289" s="93"/>
      <c r="C289" s="112" t="s">
        <v>248</v>
      </c>
      <c r="D289" s="329" t="str">
        <f t="shared" si="65"/>
        <v/>
      </c>
      <c r="E289" s="330"/>
      <c r="F289" s="330"/>
      <c r="G289" s="330"/>
      <c r="H289" s="330"/>
      <c r="I289" s="330"/>
      <c r="J289" s="330"/>
      <c r="K289" s="330"/>
      <c r="L289" s="331"/>
      <c r="M289" s="332"/>
      <c r="N289" s="334"/>
      <c r="O289" s="332"/>
      <c r="P289" s="334"/>
      <c r="Q289" s="332"/>
      <c r="R289" s="334"/>
      <c r="S289" s="332"/>
      <c r="T289" s="334"/>
      <c r="U289" s="332"/>
      <c r="V289" s="334"/>
      <c r="W289" s="332"/>
      <c r="X289" s="334"/>
      <c r="Y289" s="332"/>
      <c r="Z289" s="334"/>
      <c r="AA289" s="332"/>
      <c r="AB289" s="334"/>
      <c r="AC289" s="332"/>
      <c r="AD289" s="334"/>
      <c r="AG289" s="86">
        <f t="shared" si="66"/>
        <v>0</v>
      </c>
      <c r="AH289" s="86">
        <f t="shared" si="67"/>
        <v>0</v>
      </c>
      <c r="AI289" s="86">
        <f t="shared" si="68"/>
        <v>0</v>
      </c>
      <c r="AJ289" s="86">
        <f t="shared" si="69"/>
        <v>0</v>
      </c>
      <c r="AL289" s="86">
        <f t="shared" si="70"/>
        <v>0</v>
      </c>
      <c r="AM289" s="86">
        <f t="shared" si="71"/>
        <v>0</v>
      </c>
      <c r="AN289" s="86">
        <f t="shared" si="72"/>
        <v>0</v>
      </c>
      <c r="AO289" s="86">
        <f t="shared" si="73"/>
        <v>0</v>
      </c>
      <c r="AQ289" s="86">
        <f t="shared" si="74"/>
        <v>0</v>
      </c>
      <c r="AR289" s="86">
        <f t="shared" si="75"/>
        <v>0</v>
      </c>
      <c r="AS289" s="86">
        <f t="shared" si="76"/>
        <v>0</v>
      </c>
      <c r="AT289" s="86">
        <f t="shared" si="77"/>
        <v>0</v>
      </c>
      <c r="AV289" s="86">
        <f t="shared" si="78"/>
        <v>18</v>
      </c>
      <c r="AW289" s="86">
        <f t="shared" si="79"/>
        <v>0</v>
      </c>
      <c r="AX289" s="86">
        <f t="shared" si="80"/>
        <v>0</v>
      </c>
      <c r="AY289" s="86">
        <f t="shared" si="81"/>
        <v>0</v>
      </c>
      <c r="BA289" s="126">
        <f t="shared" si="82"/>
        <v>0</v>
      </c>
      <c r="BB289" s="127">
        <f t="shared" si="83"/>
        <v>0</v>
      </c>
      <c r="BC289" s="128">
        <f t="shared" si="84"/>
        <v>0</v>
      </c>
      <c r="BD289" s="129">
        <f t="shared" si="85"/>
        <v>0</v>
      </c>
      <c r="BE289" s="126">
        <f t="shared" si="86"/>
        <v>0</v>
      </c>
      <c r="BF289" s="127">
        <f t="shared" si="87"/>
        <v>0</v>
      </c>
      <c r="BG289" s="128">
        <f t="shared" si="88"/>
        <v>0</v>
      </c>
      <c r="BH289" s="129">
        <f t="shared" si="89"/>
        <v>0</v>
      </c>
      <c r="BI289" s="126">
        <f t="shared" si="90"/>
        <v>0</v>
      </c>
      <c r="BJ289" s="127">
        <f t="shared" si="91"/>
        <v>0</v>
      </c>
      <c r="BK289" s="128">
        <f t="shared" si="92"/>
        <v>0</v>
      </c>
      <c r="BL289" s="129">
        <f t="shared" si="93"/>
        <v>0</v>
      </c>
      <c r="BM289" s="130">
        <f t="shared" si="94"/>
        <v>0</v>
      </c>
      <c r="BN289" s="127">
        <f t="shared" si="95"/>
        <v>0</v>
      </c>
      <c r="BO289" s="128">
        <f t="shared" si="96"/>
        <v>0</v>
      </c>
      <c r="BP289" s="129">
        <f t="shared" si="97"/>
        <v>0</v>
      </c>
      <c r="BQ289" s="126">
        <f t="shared" si="98"/>
        <v>0</v>
      </c>
      <c r="BR289" s="127">
        <f t="shared" si="99"/>
        <v>0</v>
      </c>
      <c r="BS289" s="128">
        <f t="shared" si="100"/>
        <v>0</v>
      </c>
      <c r="BT289" s="129">
        <f t="shared" si="101"/>
        <v>0</v>
      </c>
      <c r="BU289" s="126">
        <f t="shared" si="102"/>
        <v>0</v>
      </c>
      <c r="BV289" s="127">
        <f t="shared" si="103"/>
        <v>0</v>
      </c>
      <c r="BW289" s="128">
        <f t="shared" si="104"/>
        <v>0</v>
      </c>
      <c r="BX289" s="129">
        <f t="shared" si="105"/>
        <v>0</v>
      </c>
      <c r="BY289" s="130">
        <f t="shared" si="106"/>
        <v>0</v>
      </c>
      <c r="BZ289" s="127">
        <f t="shared" si="107"/>
        <v>0</v>
      </c>
      <c r="CA289" s="128">
        <f t="shared" si="108"/>
        <v>0</v>
      </c>
      <c r="CB289" s="129">
        <f t="shared" si="109"/>
        <v>0</v>
      </c>
      <c r="CC289" s="126">
        <f t="shared" si="110"/>
        <v>0</v>
      </c>
      <c r="CD289" s="127">
        <f t="shared" si="111"/>
        <v>0</v>
      </c>
      <c r="CE289" s="128">
        <f t="shared" si="112"/>
        <v>0</v>
      </c>
      <c r="CF289" s="129">
        <f t="shared" si="113"/>
        <v>0</v>
      </c>
      <c r="CG289" s="126">
        <f t="shared" si="114"/>
        <v>0</v>
      </c>
      <c r="CH289" s="127">
        <f t="shared" si="115"/>
        <v>0</v>
      </c>
      <c r="CI289" s="128">
        <f t="shared" si="116"/>
        <v>0</v>
      </c>
      <c r="CJ289" s="129">
        <f t="shared" si="117"/>
        <v>0</v>
      </c>
    </row>
    <row r="290" spans="1:88" ht="15" customHeight="1">
      <c r="A290" s="107"/>
      <c r="B290" s="93"/>
      <c r="C290" s="112" t="s">
        <v>249</v>
      </c>
      <c r="D290" s="329" t="str">
        <f t="shared" si="65"/>
        <v/>
      </c>
      <c r="E290" s="330"/>
      <c r="F290" s="330"/>
      <c r="G290" s="330"/>
      <c r="H290" s="330"/>
      <c r="I290" s="330"/>
      <c r="J290" s="330"/>
      <c r="K290" s="330"/>
      <c r="L290" s="331"/>
      <c r="M290" s="332"/>
      <c r="N290" s="334"/>
      <c r="O290" s="332"/>
      <c r="P290" s="334"/>
      <c r="Q290" s="332"/>
      <c r="R290" s="334"/>
      <c r="S290" s="332"/>
      <c r="T290" s="334"/>
      <c r="U290" s="332"/>
      <c r="V290" s="334"/>
      <c r="W290" s="332"/>
      <c r="X290" s="334"/>
      <c r="Y290" s="332"/>
      <c r="Z290" s="334"/>
      <c r="AA290" s="332"/>
      <c r="AB290" s="334"/>
      <c r="AC290" s="332"/>
      <c r="AD290" s="334"/>
      <c r="AG290" s="86">
        <f t="shared" si="66"/>
        <v>0</v>
      </c>
      <c r="AH290" s="86">
        <f t="shared" si="67"/>
        <v>0</v>
      </c>
      <c r="AI290" s="86">
        <f t="shared" si="68"/>
        <v>0</v>
      </c>
      <c r="AJ290" s="86">
        <f t="shared" si="69"/>
        <v>0</v>
      </c>
      <c r="AL290" s="86">
        <f t="shared" si="70"/>
        <v>0</v>
      </c>
      <c r="AM290" s="86">
        <f t="shared" si="71"/>
        <v>0</v>
      </c>
      <c r="AN290" s="86">
        <f t="shared" si="72"/>
        <v>0</v>
      </c>
      <c r="AO290" s="86">
        <f t="shared" si="73"/>
        <v>0</v>
      </c>
      <c r="AQ290" s="86">
        <f t="shared" si="74"/>
        <v>0</v>
      </c>
      <c r="AR290" s="86">
        <f t="shared" si="75"/>
        <v>0</v>
      </c>
      <c r="AS290" s="86">
        <f t="shared" si="76"/>
        <v>0</v>
      </c>
      <c r="AT290" s="86">
        <f t="shared" si="77"/>
        <v>0</v>
      </c>
      <c r="AV290" s="86">
        <f t="shared" si="78"/>
        <v>18</v>
      </c>
      <c r="AW290" s="86">
        <f t="shared" si="79"/>
        <v>0</v>
      </c>
      <c r="AX290" s="86">
        <f t="shared" si="80"/>
        <v>0</v>
      </c>
      <c r="AY290" s="86">
        <f t="shared" si="81"/>
        <v>0</v>
      </c>
      <c r="BA290" s="126">
        <f t="shared" si="82"/>
        <v>0</v>
      </c>
      <c r="BB290" s="127">
        <f t="shared" si="83"/>
        <v>0</v>
      </c>
      <c r="BC290" s="128">
        <f t="shared" si="84"/>
        <v>0</v>
      </c>
      <c r="BD290" s="129">
        <f t="shared" si="85"/>
        <v>0</v>
      </c>
      <c r="BE290" s="126">
        <f t="shared" si="86"/>
        <v>0</v>
      </c>
      <c r="BF290" s="127">
        <f t="shared" si="87"/>
        <v>0</v>
      </c>
      <c r="BG290" s="128">
        <f t="shared" si="88"/>
        <v>0</v>
      </c>
      <c r="BH290" s="129">
        <f t="shared" si="89"/>
        <v>0</v>
      </c>
      <c r="BI290" s="126">
        <f t="shared" si="90"/>
        <v>0</v>
      </c>
      <c r="BJ290" s="127">
        <f t="shared" si="91"/>
        <v>0</v>
      </c>
      <c r="BK290" s="128">
        <f t="shared" si="92"/>
        <v>0</v>
      </c>
      <c r="BL290" s="129">
        <f t="shared" si="93"/>
        <v>0</v>
      </c>
      <c r="BM290" s="130">
        <f t="shared" si="94"/>
        <v>0</v>
      </c>
      <c r="BN290" s="127">
        <f t="shared" si="95"/>
        <v>0</v>
      </c>
      <c r="BO290" s="128">
        <f t="shared" si="96"/>
        <v>0</v>
      </c>
      <c r="BP290" s="129">
        <f t="shared" si="97"/>
        <v>0</v>
      </c>
      <c r="BQ290" s="126">
        <f t="shared" si="98"/>
        <v>0</v>
      </c>
      <c r="BR290" s="127">
        <f t="shared" si="99"/>
        <v>0</v>
      </c>
      <c r="BS290" s="128">
        <f t="shared" si="100"/>
        <v>0</v>
      </c>
      <c r="BT290" s="129">
        <f t="shared" si="101"/>
        <v>0</v>
      </c>
      <c r="BU290" s="126">
        <f t="shared" si="102"/>
        <v>0</v>
      </c>
      <c r="BV290" s="127">
        <f t="shared" si="103"/>
        <v>0</v>
      </c>
      <c r="BW290" s="128">
        <f t="shared" si="104"/>
        <v>0</v>
      </c>
      <c r="BX290" s="129">
        <f t="shared" si="105"/>
        <v>0</v>
      </c>
      <c r="BY290" s="130">
        <f t="shared" si="106"/>
        <v>0</v>
      </c>
      <c r="BZ290" s="127">
        <f t="shared" si="107"/>
        <v>0</v>
      </c>
      <c r="CA290" s="128">
        <f t="shared" si="108"/>
        <v>0</v>
      </c>
      <c r="CB290" s="129">
        <f t="shared" si="109"/>
        <v>0</v>
      </c>
      <c r="CC290" s="126">
        <f t="shared" si="110"/>
        <v>0</v>
      </c>
      <c r="CD290" s="127">
        <f t="shared" si="111"/>
        <v>0</v>
      </c>
      <c r="CE290" s="128">
        <f t="shared" si="112"/>
        <v>0</v>
      </c>
      <c r="CF290" s="129">
        <f t="shared" si="113"/>
        <v>0</v>
      </c>
      <c r="CG290" s="126">
        <f t="shared" si="114"/>
        <v>0</v>
      </c>
      <c r="CH290" s="127">
        <f t="shared" si="115"/>
        <v>0</v>
      </c>
      <c r="CI290" s="128">
        <f t="shared" si="116"/>
        <v>0</v>
      </c>
      <c r="CJ290" s="129">
        <f t="shared" si="117"/>
        <v>0</v>
      </c>
    </row>
    <row r="291" spans="1:88" ht="15" customHeight="1">
      <c r="A291" s="107"/>
      <c r="B291" s="93"/>
      <c r="C291" s="112" t="s">
        <v>250</v>
      </c>
      <c r="D291" s="329" t="str">
        <f t="shared" si="65"/>
        <v/>
      </c>
      <c r="E291" s="330"/>
      <c r="F291" s="330"/>
      <c r="G291" s="330"/>
      <c r="H291" s="330"/>
      <c r="I291" s="330"/>
      <c r="J291" s="330"/>
      <c r="K291" s="330"/>
      <c r="L291" s="331"/>
      <c r="M291" s="332"/>
      <c r="N291" s="334"/>
      <c r="O291" s="332"/>
      <c r="P291" s="334"/>
      <c r="Q291" s="332"/>
      <c r="R291" s="334"/>
      <c r="S291" s="332"/>
      <c r="T291" s="334"/>
      <c r="U291" s="332"/>
      <c r="V291" s="334"/>
      <c r="W291" s="332"/>
      <c r="X291" s="334"/>
      <c r="Y291" s="332"/>
      <c r="Z291" s="334"/>
      <c r="AA291" s="332"/>
      <c r="AB291" s="334"/>
      <c r="AC291" s="332"/>
      <c r="AD291" s="334"/>
      <c r="AG291" s="86">
        <f t="shared" si="66"/>
        <v>0</v>
      </c>
      <c r="AH291" s="86">
        <f t="shared" si="67"/>
        <v>0</v>
      </c>
      <c r="AI291" s="86">
        <f t="shared" si="68"/>
        <v>0</v>
      </c>
      <c r="AJ291" s="86">
        <f t="shared" si="69"/>
        <v>0</v>
      </c>
      <c r="AL291" s="86">
        <f t="shared" si="70"/>
        <v>0</v>
      </c>
      <c r="AM291" s="86">
        <f t="shared" si="71"/>
        <v>0</v>
      </c>
      <c r="AN291" s="86">
        <f t="shared" si="72"/>
        <v>0</v>
      </c>
      <c r="AO291" s="86">
        <f t="shared" si="73"/>
        <v>0</v>
      </c>
      <c r="AQ291" s="86">
        <f t="shared" si="74"/>
        <v>0</v>
      </c>
      <c r="AR291" s="86">
        <f t="shared" si="75"/>
        <v>0</v>
      </c>
      <c r="AS291" s="86">
        <f t="shared" si="76"/>
        <v>0</v>
      </c>
      <c r="AT291" s="86">
        <f t="shared" si="77"/>
        <v>0</v>
      </c>
      <c r="AV291" s="86">
        <f t="shared" si="78"/>
        <v>18</v>
      </c>
      <c r="AW291" s="86">
        <f t="shared" si="79"/>
        <v>0</v>
      </c>
      <c r="AX291" s="86">
        <f t="shared" si="80"/>
        <v>0</v>
      </c>
      <c r="AY291" s="86">
        <f t="shared" si="81"/>
        <v>0</v>
      </c>
      <c r="BA291" s="126">
        <f t="shared" si="82"/>
        <v>0</v>
      </c>
      <c r="BB291" s="127">
        <f t="shared" si="83"/>
        <v>0</v>
      </c>
      <c r="BC291" s="128">
        <f t="shared" si="84"/>
        <v>0</v>
      </c>
      <c r="BD291" s="129">
        <f t="shared" si="85"/>
        <v>0</v>
      </c>
      <c r="BE291" s="126">
        <f t="shared" si="86"/>
        <v>0</v>
      </c>
      <c r="BF291" s="127">
        <f t="shared" si="87"/>
        <v>0</v>
      </c>
      <c r="BG291" s="128">
        <f t="shared" si="88"/>
        <v>0</v>
      </c>
      <c r="BH291" s="129">
        <f t="shared" si="89"/>
        <v>0</v>
      </c>
      <c r="BI291" s="126">
        <f t="shared" si="90"/>
        <v>0</v>
      </c>
      <c r="BJ291" s="127">
        <f t="shared" si="91"/>
        <v>0</v>
      </c>
      <c r="BK291" s="128">
        <f t="shared" si="92"/>
        <v>0</v>
      </c>
      <c r="BL291" s="129">
        <f t="shared" si="93"/>
        <v>0</v>
      </c>
      <c r="BM291" s="130">
        <f t="shared" si="94"/>
        <v>0</v>
      </c>
      <c r="BN291" s="127">
        <f t="shared" si="95"/>
        <v>0</v>
      </c>
      <c r="BO291" s="128">
        <f t="shared" si="96"/>
        <v>0</v>
      </c>
      <c r="BP291" s="129">
        <f t="shared" si="97"/>
        <v>0</v>
      </c>
      <c r="BQ291" s="126">
        <f t="shared" si="98"/>
        <v>0</v>
      </c>
      <c r="BR291" s="127">
        <f t="shared" si="99"/>
        <v>0</v>
      </c>
      <c r="BS291" s="128">
        <f t="shared" si="100"/>
        <v>0</v>
      </c>
      <c r="BT291" s="129">
        <f t="shared" si="101"/>
        <v>0</v>
      </c>
      <c r="BU291" s="126">
        <f t="shared" si="102"/>
        <v>0</v>
      </c>
      <c r="BV291" s="127">
        <f t="shared" si="103"/>
        <v>0</v>
      </c>
      <c r="BW291" s="128">
        <f t="shared" si="104"/>
        <v>0</v>
      </c>
      <c r="BX291" s="129">
        <f t="shared" si="105"/>
        <v>0</v>
      </c>
      <c r="BY291" s="130">
        <f t="shared" si="106"/>
        <v>0</v>
      </c>
      <c r="BZ291" s="127">
        <f t="shared" si="107"/>
        <v>0</v>
      </c>
      <c r="CA291" s="128">
        <f t="shared" si="108"/>
        <v>0</v>
      </c>
      <c r="CB291" s="129">
        <f t="shared" si="109"/>
        <v>0</v>
      </c>
      <c r="CC291" s="126">
        <f t="shared" si="110"/>
        <v>0</v>
      </c>
      <c r="CD291" s="127">
        <f t="shared" si="111"/>
        <v>0</v>
      </c>
      <c r="CE291" s="128">
        <f t="shared" si="112"/>
        <v>0</v>
      </c>
      <c r="CF291" s="129">
        <f t="shared" si="113"/>
        <v>0</v>
      </c>
      <c r="CG291" s="126">
        <f t="shared" si="114"/>
        <v>0</v>
      </c>
      <c r="CH291" s="127">
        <f t="shared" si="115"/>
        <v>0</v>
      </c>
      <c r="CI291" s="128">
        <f t="shared" si="116"/>
        <v>0</v>
      </c>
      <c r="CJ291" s="129">
        <f t="shared" si="117"/>
        <v>0</v>
      </c>
    </row>
    <row r="292" spans="1:88" ht="15" customHeight="1">
      <c r="A292" s="107"/>
      <c r="B292" s="93"/>
      <c r="C292" s="131" t="s">
        <v>251</v>
      </c>
      <c r="D292" s="329" t="str">
        <f t="shared" si="65"/>
        <v/>
      </c>
      <c r="E292" s="330"/>
      <c r="F292" s="330"/>
      <c r="G292" s="330"/>
      <c r="H292" s="330"/>
      <c r="I292" s="330"/>
      <c r="J292" s="330"/>
      <c r="K292" s="330"/>
      <c r="L292" s="331"/>
      <c r="M292" s="332"/>
      <c r="N292" s="334"/>
      <c r="O292" s="332"/>
      <c r="P292" s="334"/>
      <c r="Q292" s="332"/>
      <c r="R292" s="334"/>
      <c r="S292" s="332"/>
      <c r="T292" s="334"/>
      <c r="U292" s="332"/>
      <c r="V292" s="334"/>
      <c r="W292" s="332"/>
      <c r="X292" s="334"/>
      <c r="Y292" s="332"/>
      <c r="Z292" s="334"/>
      <c r="AA292" s="332"/>
      <c r="AB292" s="334"/>
      <c r="AC292" s="332"/>
      <c r="AD292" s="334"/>
      <c r="AG292" s="86">
        <f t="shared" si="66"/>
        <v>0</v>
      </c>
      <c r="AH292" s="86">
        <f t="shared" si="67"/>
        <v>0</v>
      </c>
      <c r="AI292" s="86">
        <f t="shared" si="68"/>
        <v>0</v>
      </c>
      <c r="AJ292" s="86">
        <f t="shared" si="69"/>
        <v>0</v>
      </c>
      <c r="AL292" s="86">
        <f t="shared" si="70"/>
        <v>0</v>
      </c>
      <c r="AM292" s="86">
        <f t="shared" si="71"/>
        <v>0</v>
      </c>
      <c r="AN292" s="86">
        <f t="shared" si="72"/>
        <v>0</v>
      </c>
      <c r="AO292" s="86">
        <f t="shared" si="73"/>
        <v>0</v>
      </c>
      <c r="AQ292" s="86">
        <f t="shared" si="74"/>
        <v>0</v>
      </c>
      <c r="AR292" s="86">
        <f t="shared" si="75"/>
        <v>0</v>
      </c>
      <c r="AS292" s="86">
        <f t="shared" si="76"/>
        <v>0</v>
      </c>
      <c r="AT292" s="86">
        <f t="shared" si="77"/>
        <v>0</v>
      </c>
      <c r="AV292" s="86">
        <f t="shared" si="78"/>
        <v>18</v>
      </c>
      <c r="AW292" s="86">
        <f t="shared" si="79"/>
        <v>0</v>
      </c>
      <c r="AX292" s="86">
        <f t="shared" si="80"/>
        <v>0</v>
      </c>
      <c r="AY292" s="86">
        <f t="shared" si="81"/>
        <v>0</v>
      </c>
      <c r="BA292" s="126">
        <f t="shared" si="82"/>
        <v>0</v>
      </c>
      <c r="BB292" s="127">
        <f t="shared" si="83"/>
        <v>0</v>
      </c>
      <c r="BC292" s="128">
        <f t="shared" si="84"/>
        <v>0</v>
      </c>
      <c r="BD292" s="129">
        <f t="shared" si="85"/>
        <v>0</v>
      </c>
      <c r="BE292" s="126">
        <f t="shared" si="86"/>
        <v>0</v>
      </c>
      <c r="BF292" s="127">
        <f t="shared" si="87"/>
        <v>0</v>
      </c>
      <c r="BG292" s="128">
        <f t="shared" si="88"/>
        <v>0</v>
      </c>
      <c r="BH292" s="129">
        <f t="shared" si="89"/>
        <v>0</v>
      </c>
      <c r="BI292" s="126">
        <f t="shared" si="90"/>
        <v>0</v>
      </c>
      <c r="BJ292" s="127">
        <f t="shared" si="91"/>
        <v>0</v>
      </c>
      <c r="BK292" s="128">
        <f t="shared" si="92"/>
        <v>0</v>
      </c>
      <c r="BL292" s="129">
        <f t="shared" si="93"/>
        <v>0</v>
      </c>
      <c r="BM292" s="130">
        <f t="shared" si="94"/>
        <v>0</v>
      </c>
      <c r="BN292" s="127">
        <f t="shared" si="95"/>
        <v>0</v>
      </c>
      <c r="BO292" s="128">
        <f t="shared" si="96"/>
        <v>0</v>
      </c>
      <c r="BP292" s="129">
        <f t="shared" si="97"/>
        <v>0</v>
      </c>
      <c r="BQ292" s="126">
        <f t="shared" si="98"/>
        <v>0</v>
      </c>
      <c r="BR292" s="127">
        <f t="shared" si="99"/>
        <v>0</v>
      </c>
      <c r="BS292" s="128">
        <f t="shared" si="100"/>
        <v>0</v>
      </c>
      <c r="BT292" s="129">
        <f t="shared" si="101"/>
        <v>0</v>
      </c>
      <c r="BU292" s="126">
        <f t="shared" si="102"/>
        <v>0</v>
      </c>
      <c r="BV292" s="127">
        <f t="shared" si="103"/>
        <v>0</v>
      </c>
      <c r="BW292" s="128">
        <f t="shared" si="104"/>
        <v>0</v>
      </c>
      <c r="BX292" s="129">
        <f t="shared" si="105"/>
        <v>0</v>
      </c>
      <c r="BY292" s="130">
        <f t="shared" si="106"/>
        <v>0</v>
      </c>
      <c r="BZ292" s="127">
        <f t="shared" si="107"/>
        <v>0</v>
      </c>
      <c r="CA292" s="128">
        <f t="shared" si="108"/>
        <v>0</v>
      </c>
      <c r="CB292" s="129">
        <f t="shared" si="109"/>
        <v>0</v>
      </c>
      <c r="CC292" s="126">
        <f t="shared" si="110"/>
        <v>0</v>
      </c>
      <c r="CD292" s="127">
        <f t="shared" si="111"/>
        <v>0</v>
      </c>
      <c r="CE292" s="128">
        <f t="shared" si="112"/>
        <v>0</v>
      </c>
      <c r="CF292" s="129">
        <f t="shared" si="113"/>
        <v>0</v>
      </c>
      <c r="CG292" s="126">
        <f t="shared" si="114"/>
        <v>0</v>
      </c>
      <c r="CH292" s="127">
        <f t="shared" si="115"/>
        <v>0</v>
      </c>
      <c r="CI292" s="128">
        <f t="shared" si="116"/>
        <v>0</v>
      </c>
      <c r="CJ292" s="129">
        <f t="shared" si="117"/>
        <v>0</v>
      </c>
    </row>
    <row r="293" spans="1:88" ht="15" customHeight="1">
      <c r="A293" s="107"/>
      <c r="B293" s="93"/>
      <c r="C293" s="132" t="s">
        <v>252</v>
      </c>
      <c r="D293" s="329" t="str">
        <f t="shared" si="65"/>
        <v/>
      </c>
      <c r="E293" s="330"/>
      <c r="F293" s="330"/>
      <c r="G293" s="330"/>
      <c r="H293" s="330"/>
      <c r="I293" s="330"/>
      <c r="J293" s="330"/>
      <c r="K293" s="330"/>
      <c r="L293" s="331"/>
      <c r="M293" s="332"/>
      <c r="N293" s="334"/>
      <c r="O293" s="332"/>
      <c r="P293" s="334"/>
      <c r="Q293" s="332"/>
      <c r="R293" s="334"/>
      <c r="S293" s="332"/>
      <c r="T293" s="334"/>
      <c r="U293" s="332"/>
      <c r="V293" s="334"/>
      <c r="W293" s="332"/>
      <c r="X293" s="334"/>
      <c r="Y293" s="332"/>
      <c r="Z293" s="334"/>
      <c r="AA293" s="332"/>
      <c r="AB293" s="334"/>
      <c r="AC293" s="332"/>
      <c r="AD293" s="334"/>
      <c r="AG293" s="86">
        <f t="shared" si="66"/>
        <v>0</v>
      </c>
      <c r="AH293" s="86">
        <f t="shared" si="67"/>
        <v>0</v>
      </c>
      <c r="AI293" s="86">
        <f t="shared" si="68"/>
        <v>0</v>
      </c>
      <c r="AJ293" s="86">
        <f t="shared" si="69"/>
        <v>0</v>
      </c>
      <c r="AL293" s="86">
        <f t="shared" si="70"/>
        <v>0</v>
      </c>
      <c r="AM293" s="86">
        <f t="shared" si="71"/>
        <v>0</v>
      </c>
      <c r="AN293" s="86">
        <f t="shared" si="72"/>
        <v>0</v>
      </c>
      <c r="AO293" s="86">
        <f t="shared" si="73"/>
        <v>0</v>
      </c>
      <c r="AQ293" s="86">
        <f t="shared" si="74"/>
        <v>0</v>
      </c>
      <c r="AR293" s="86">
        <f t="shared" si="75"/>
        <v>0</v>
      </c>
      <c r="AS293" s="86">
        <f t="shared" si="76"/>
        <v>0</v>
      </c>
      <c r="AT293" s="86">
        <f t="shared" si="77"/>
        <v>0</v>
      </c>
      <c r="AV293" s="86">
        <f t="shared" si="78"/>
        <v>18</v>
      </c>
      <c r="AW293" s="86">
        <f t="shared" si="79"/>
        <v>0</v>
      </c>
      <c r="AX293" s="86">
        <f t="shared" si="80"/>
        <v>0</v>
      </c>
      <c r="AY293" s="86">
        <f t="shared" si="81"/>
        <v>0</v>
      </c>
      <c r="BA293" s="126">
        <f t="shared" si="82"/>
        <v>0</v>
      </c>
      <c r="BB293" s="127">
        <f t="shared" si="83"/>
        <v>0</v>
      </c>
      <c r="BC293" s="128">
        <f t="shared" si="84"/>
        <v>0</v>
      </c>
      <c r="BD293" s="129">
        <f t="shared" si="85"/>
        <v>0</v>
      </c>
      <c r="BE293" s="126">
        <f t="shared" si="86"/>
        <v>0</v>
      </c>
      <c r="BF293" s="127">
        <f t="shared" si="87"/>
        <v>0</v>
      </c>
      <c r="BG293" s="128">
        <f t="shared" si="88"/>
        <v>0</v>
      </c>
      <c r="BH293" s="129">
        <f t="shared" si="89"/>
        <v>0</v>
      </c>
      <c r="BI293" s="126">
        <f t="shared" si="90"/>
        <v>0</v>
      </c>
      <c r="BJ293" s="127">
        <f t="shared" si="91"/>
        <v>0</v>
      </c>
      <c r="BK293" s="128">
        <f t="shared" si="92"/>
        <v>0</v>
      </c>
      <c r="BL293" s="129">
        <f t="shared" si="93"/>
        <v>0</v>
      </c>
      <c r="BM293" s="130">
        <f t="shared" si="94"/>
        <v>0</v>
      </c>
      <c r="BN293" s="127">
        <f t="shared" si="95"/>
        <v>0</v>
      </c>
      <c r="BO293" s="128">
        <f t="shared" si="96"/>
        <v>0</v>
      </c>
      <c r="BP293" s="129">
        <f t="shared" si="97"/>
        <v>0</v>
      </c>
      <c r="BQ293" s="126">
        <f t="shared" si="98"/>
        <v>0</v>
      </c>
      <c r="BR293" s="127">
        <f t="shared" si="99"/>
        <v>0</v>
      </c>
      <c r="BS293" s="128">
        <f t="shared" si="100"/>
        <v>0</v>
      </c>
      <c r="BT293" s="129">
        <f t="shared" si="101"/>
        <v>0</v>
      </c>
      <c r="BU293" s="126">
        <f t="shared" si="102"/>
        <v>0</v>
      </c>
      <c r="BV293" s="127">
        <f t="shared" si="103"/>
        <v>0</v>
      </c>
      <c r="BW293" s="128">
        <f t="shared" si="104"/>
        <v>0</v>
      </c>
      <c r="BX293" s="129">
        <f t="shared" si="105"/>
        <v>0</v>
      </c>
      <c r="BY293" s="130">
        <f t="shared" si="106"/>
        <v>0</v>
      </c>
      <c r="BZ293" s="127">
        <f t="shared" si="107"/>
        <v>0</v>
      </c>
      <c r="CA293" s="128">
        <f t="shared" si="108"/>
        <v>0</v>
      </c>
      <c r="CB293" s="129">
        <f t="shared" si="109"/>
        <v>0</v>
      </c>
      <c r="CC293" s="126">
        <f t="shared" si="110"/>
        <v>0</v>
      </c>
      <c r="CD293" s="127">
        <f t="shared" si="111"/>
        <v>0</v>
      </c>
      <c r="CE293" s="128">
        <f t="shared" si="112"/>
        <v>0</v>
      </c>
      <c r="CF293" s="129">
        <f t="shared" si="113"/>
        <v>0</v>
      </c>
      <c r="CG293" s="126">
        <f t="shared" si="114"/>
        <v>0</v>
      </c>
      <c r="CH293" s="127">
        <f t="shared" si="115"/>
        <v>0</v>
      </c>
      <c r="CI293" s="128">
        <f t="shared" si="116"/>
        <v>0</v>
      </c>
      <c r="CJ293" s="129">
        <f t="shared" si="117"/>
        <v>0</v>
      </c>
    </row>
    <row r="294" spans="1:88" ht="15" customHeight="1">
      <c r="A294" s="107"/>
      <c r="B294" s="93"/>
      <c r="C294" s="133"/>
      <c r="D294" s="134"/>
      <c r="E294" s="134"/>
      <c r="F294" s="134"/>
      <c r="G294" s="134"/>
      <c r="H294" s="134"/>
      <c r="I294" s="135"/>
      <c r="J294" s="135"/>
      <c r="K294" s="135"/>
      <c r="L294" s="136" t="s">
        <v>253</v>
      </c>
      <c r="M294" s="344">
        <f>IF(AND(SUM(M174:N293)=0,COUNTIF(M174:N293,"NS")&gt;0),"NS",
IF(AND(SUM(M174:N293)=0,COUNTIF(M174:N293,0)&gt;0),0,
IF(AND(SUM(M174:N293)=0,COUNTIF(M174:N293,"NA")&gt;0),"NA",
SUM(M174:N293))))</f>
        <v>0</v>
      </c>
      <c r="N294" s="346"/>
      <c r="O294" s="344">
        <f>IF(AND(SUM(O174:P293)=0,COUNTIF(O174:P293,"NS")&gt;0),"NS",
IF(AND(SUM(O174:P293)=0,COUNTIF(O174:P293,0)&gt;0),0,
IF(AND(SUM(O174:P293)=0,COUNTIF(O174:P293,"NA")&gt;0),"NA",
SUM(O174:P293))))</f>
        <v>0</v>
      </c>
      <c r="P294" s="346"/>
      <c r="Q294" s="344">
        <f>IF(AND(SUM(Q174:R293)=0,COUNTIF(Q174:R293,"NS")&gt;0),"NS",
IF(AND(SUM(Q174:R293)=0,COUNTIF(Q174:R293,0)&gt;0),0,
IF(AND(SUM(Q174:R293)=0,COUNTIF(Q174:R293,"NA")&gt;0),"NA",
SUM(Q174:R293))))</f>
        <v>0</v>
      </c>
      <c r="R294" s="346"/>
      <c r="S294" s="344">
        <f>IF(AND(SUM(S174:T293)=0,COUNTIF(S174:T293,"NS")&gt;0),"NS",
IF(AND(SUM(S174:T293)=0,COUNTIF(S174:T293,0)&gt;0),0,
IF(AND(SUM(S174:T293)=0,COUNTIF(S174:T293,"NA")&gt;0),"NA",
SUM(S174:T293))))</f>
        <v>0</v>
      </c>
      <c r="T294" s="346"/>
      <c r="U294" s="344">
        <f>IF(AND(SUM(U174:V293)=0,COUNTIF(U174:V293,"NS")&gt;0),"NS",
IF(AND(SUM(U174:V293)=0,COUNTIF(U174:V293,0)&gt;0),0,
IF(AND(SUM(U174:V293)=0,COUNTIF(U174:V293,"NA")&gt;0),"NA",
SUM(U174:V293))))</f>
        <v>0</v>
      </c>
      <c r="V294" s="346"/>
      <c r="W294" s="344">
        <f>IF(AND(SUM(W174:X293)=0,COUNTIF(W174:X293,"NS")&gt;0),"NS",
IF(AND(SUM(W174:X293)=0,COUNTIF(W174:X293,0)&gt;0),0,
IF(AND(SUM(W174:X293)=0,COUNTIF(W174:X293,"NA")&gt;0),"NA",
SUM(W174:X293))))</f>
        <v>0</v>
      </c>
      <c r="X294" s="346"/>
      <c r="Y294" s="344">
        <f>IF(AND(SUM(Y174:Z293)=0,COUNTIF(Y174:Z293,"NS")&gt;0),"NS",
IF(AND(SUM(Y174:Z293)=0,COUNTIF(Y174:Z293,0)&gt;0),0,
IF(AND(SUM(Y174:Z293)=0,COUNTIF(Y174:Z293,"NA")&gt;0),"NA",
SUM(Y174:Z293))))</f>
        <v>0</v>
      </c>
      <c r="Z294" s="346"/>
      <c r="AA294" s="344">
        <f>IF(AND(SUM(AA174:AB293)=0,COUNTIF(AA174:AB293,"NS")&gt;0),"NS",
IF(AND(SUM(AA174:AB293)=0,COUNTIF(AA174:AB293,0)&gt;0),0,
IF(AND(SUM(AA174:AB293)=0,COUNTIF(AA174:AB293,"NA")&gt;0),"NA",
SUM(AA174:AB293))))</f>
        <v>0</v>
      </c>
      <c r="AB294" s="346"/>
      <c r="AC294" s="344">
        <f>IF(AND(SUM(AC174:AD293)=0,COUNTIF(AC174:AD293,"NS")&gt;0),"NS",
IF(AND(SUM(AC174:AD293)=0,COUNTIF(AC174:AD293,0)&gt;0),0,
IF(AND(SUM(AC174:AD293)=0,COUNTIF(AC174:AD293,"NA")&gt;0),"NA",
SUM(AC174:AD293))))</f>
        <v>0</v>
      </c>
      <c r="AD294" s="346"/>
      <c r="AJ294" s="115">
        <f>+SUM(AJ174:AJ293)</f>
        <v>0</v>
      </c>
      <c r="AO294" s="115">
        <f>+SUM(AO174:AO293)</f>
        <v>0</v>
      </c>
      <c r="AT294" s="115">
        <f>+SUM(AT174:AT293)</f>
        <v>0</v>
      </c>
      <c r="AW294" s="85">
        <f>+SUM(AW174:AW293)</f>
        <v>0</v>
      </c>
      <c r="AX294" s="115">
        <f>+SUM(AX174:AX293)</f>
        <v>0</v>
      </c>
      <c r="AY294" s="115">
        <f>+SUM(AY174:AY293)</f>
        <v>0</v>
      </c>
      <c r="BD294" s="115">
        <f>+SUM(BD174:BD293)</f>
        <v>0</v>
      </c>
      <c r="BH294" s="115">
        <f>+SUM(BH174:BH293)</f>
        <v>0</v>
      </c>
      <c r="BL294" s="115">
        <f>+SUM(BL174:BL293)</f>
        <v>0</v>
      </c>
      <c r="BP294" s="115">
        <f>+SUM(BP174:BP293)</f>
        <v>0</v>
      </c>
      <c r="BT294" s="115">
        <f>+SUM(BT174:BT293)</f>
        <v>0</v>
      </c>
      <c r="BX294" s="115">
        <f>+SUM(BX174:BX293)</f>
        <v>0</v>
      </c>
      <c r="CB294" s="115">
        <f>+SUM(CB174:CB293)</f>
        <v>0</v>
      </c>
      <c r="CF294" s="115">
        <f>+SUM(CF174:CF293)</f>
        <v>0</v>
      </c>
      <c r="CJ294" s="115">
        <f>+SUM(CJ174:CJ293)</f>
        <v>0</v>
      </c>
    </row>
    <row r="295" spans="1:88" ht="15" customHeight="1">
      <c r="A295" s="107"/>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T295" s="115">
        <f>+AT294+AO294+AJ294</f>
        <v>0</v>
      </c>
      <c r="BL295" s="115">
        <f>BL294+BH294+BD294</f>
        <v>0</v>
      </c>
      <c r="BX295" s="115">
        <f>BX294+BT294+BP294</f>
        <v>0</v>
      </c>
      <c r="CJ295" s="115">
        <f>CJ294+CF294+CB294</f>
        <v>0</v>
      </c>
    </row>
    <row r="296" spans="1:88" ht="24" customHeight="1">
      <c r="A296" s="107"/>
      <c r="B296" s="93"/>
      <c r="C296" s="354" t="s">
        <v>254</v>
      </c>
      <c r="D296" s="354"/>
      <c r="E296" s="354"/>
      <c r="F296" s="354"/>
      <c r="G296" s="354"/>
      <c r="H296" s="354"/>
      <c r="I296" s="354"/>
      <c r="J296" s="354"/>
      <c r="K296" s="354"/>
      <c r="L296" s="354"/>
      <c r="M296" s="354"/>
      <c r="N296" s="354"/>
      <c r="O296" s="354"/>
      <c r="P296" s="354"/>
      <c r="Q296" s="354"/>
      <c r="R296" s="354"/>
      <c r="S296" s="354"/>
      <c r="T296" s="354"/>
      <c r="U296" s="354"/>
      <c r="V296" s="354"/>
      <c r="W296" s="354"/>
      <c r="X296" s="354"/>
      <c r="Y296" s="354"/>
      <c r="Z296" s="354"/>
      <c r="AA296" s="354"/>
      <c r="AB296" s="354"/>
      <c r="AC296" s="354"/>
      <c r="AD296" s="354"/>
      <c r="CJ296" s="137">
        <f>BL295+BX295+CJ295</f>
        <v>0</v>
      </c>
    </row>
    <row r="297" spans="1:88" ht="60" customHeight="1">
      <c r="A297" s="107"/>
      <c r="B297" s="93"/>
      <c r="C297" s="355"/>
      <c r="D297" s="356"/>
      <c r="E297" s="356"/>
      <c r="F297" s="356"/>
      <c r="G297" s="356"/>
      <c r="H297" s="356"/>
      <c r="I297" s="356"/>
      <c r="J297" s="356"/>
      <c r="K297" s="356"/>
      <c r="L297" s="356"/>
      <c r="M297" s="356"/>
      <c r="N297" s="356"/>
      <c r="O297" s="356"/>
      <c r="P297" s="356"/>
      <c r="Q297" s="356"/>
      <c r="R297" s="356"/>
      <c r="S297" s="356"/>
      <c r="T297" s="356"/>
      <c r="U297" s="356"/>
      <c r="V297" s="356"/>
      <c r="W297" s="356"/>
      <c r="X297" s="356"/>
      <c r="Y297" s="356"/>
      <c r="Z297" s="356"/>
      <c r="AA297" s="356"/>
      <c r="AB297" s="356"/>
      <c r="AC297" s="356"/>
      <c r="AD297" s="357"/>
    </row>
    <row r="298" spans="1:88" ht="15" customHeight="1">
      <c r="A298" s="107"/>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row>
    <row r="299" spans="1:88" ht="15" customHeight="1">
      <c r="A299" s="107"/>
      <c r="B299" s="325" t="str">
        <f>IF(AT295=0, "", IF(AJ294=1,"Error: Verificar sumas por fila en el apartado Investigación.",IF(AO294=1,"Error: Verificar sumas por fila en el apartado Substanciación.",IF(AT294=1,"Error: Verificar sumas por fila en el apartado Resolución o sanación.",""))))</f>
        <v/>
      </c>
      <c r="C299" s="325"/>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c r="Z299" s="325"/>
      <c r="AA299" s="325"/>
      <c r="AB299" s="325"/>
      <c r="AC299" s="325"/>
      <c r="AD299" s="325"/>
    </row>
    <row r="300" spans="1:88" ht="15" customHeight="1">
      <c r="A300" s="107"/>
      <c r="B300" s="325" t="str">
        <f>IF(AY294=0, "", "Error: Debe verificar la consistencia de las respuestas con la instrucción general del apartado (celda C21).")</f>
        <v/>
      </c>
      <c r="C300" s="325"/>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row>
    <row r="301" spans="1:88" ht="15" customHeight="1">
      <c r="A301" s="107"/>
      <c r="B301" s="325" t="str">
        <f>IF(CJ296=0,"",IF(BL295&gt;=1,"Error: Verificar la consistencia con la pregunta 1, apartado Investigación.",IF(BX295&gt;=1,"Error: Verificar la consistencia con la pregunta 1, apartado Substanciación.",IF(CJ295&gt;=1,"Error: Verificar la consistencia con la pregunta 1, apartado Resolución o sanción.",""))))</f>
        <v/>
      </c>
      <c r="C301" s="325"/>
      <c r="D301" s="325"/>
      <c r="E301" s="325"/>
      <c r="F301" s="325"/>
      <c r="G301" s="325"/>
      <c r="H301" s="325"/>
      <c r="I301" s="325"/>
      <c r="J301" s="325"/>
      <c r="K301" s="325"/>
      <c r="L301" s="325"/>
      <c r="M301" s="325"/>
      <c r="N301" s="325"/>
      <c r="O301" s="325"/>
      <c r="P301" s="325"/>
      <c r="Q301" s="325"/>
      <c r="R301" s="325"/>
      <c r="S301" s="325"/>
      <c r="T301" s="325"/>
      <c r="U301" s="325"/>
      <c r="V301" s="325"/>
      <c r="W301" s="325"/>
      <c r="X301" s="325"/>
      <c r="Y301" s="325"/>
      <c r="Z301" s="325"/>
      <c r="AA301" s="325"/>
      <c r="AB301" s="325"/>
      <c r="AC301" s="325"/>
      <c r="AD301" s="325"/>
    </row>
    <row r="302" spans="1:88" ht="15" customHeight="1">
      <c r="A302" s="107"/>
      <c r="B302" s="324" t="str">
        <f>IF(AX294=0, "", "Error: Debe completar toda la información requerida.")</f>
        <v/>
      </c>
      <c r="C302" s="324"/>
      <c r="D302" s="324"/>
      <c r="E302" s="324"/>
      <c r="F302" s="324"/>
      <c r="G302" s="324"/>
      <c r="H302" s="324"/>
      <c r="I302" s="324"/>
      <c r="J302" s="324"/>
      <c r="K302" s="324"/>
      <c r="L302" s="324"/>
      <c r="M302" s="324"/>
      <c r="N302" s="324"/>
      <c r="O302" s="324"/>
      <c r="P302" s="324"/>
      <c r="Q302" s="324"/>
      <c r="R302" s="324"/>
      <c r="S302" s="324"/>
      <c r="T302" s="324"/>
      <c r="U302" s="324"/>
      <c r="V302" s="324"/>
      <c r="W302" s="324"/>
      <c r="X302" s="324"/>
      <c r="Y302" s="324"/>
      <c r="Z302" s="324"/>
      <c r="AA302" s="324"/>
      <c r="AB302" s="324"/>
      <c r="AC302" s="324"/>
      <c r="AD302" s="324"/>
    </row>
    <row r="303" spans="1:88" ht="15" customHeight="1">
      <c r="A303" s="107"/>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row>
    <row r="304" spans="1:88" ht="24" customHeight="1">
      <c r="A304" s="116" t="s">
        <v>260</v>
      </c>
      <c r="B304" s="416" t="s">
        <v>609</v>
      </c>
      <c r="C304" s="416"/>
      <c r="D304" s="416"/>
      <c r="E304" s="416"/>
      <c r="F304" s="416"/>
      <c r="G304" s="416"/>
      <c r="H304" s="416"/>
      <c r="I304" s="416"/>
      <c r="J304" s="416"/>
      <c r="K304" s="416"/>
      <c r="L304" s="416"/>
      <c r="M304" s="416"/>
      <c r="N304" s="416"/>
      <c r="O304" s="416"/>
      <c r="P304" s="416"/>
      <c r="Q304" s="416"/>
      <c r="R304" s="416"/>
      <c r="S304" s="416"/>
      <c r="T304" s="416"/>
      <c r="U304" s="416"/>
      <c r="V304" s="416"/>
      <c r="W304" s="416"/>
      <c r="X304" s="416"/>
      <c r="Y304" s="416"/>
      <c r="Z304" s="416"/>
      <c r="AA304" s="416"/>
      <c r="AB304" s="416"/>
      <c r="AC304" s="416"/>
      <c r="AD304" s="416"/>
    </row>
    <row r="305" spans="1:38" ht="15" customHeight="1">
      <c r="A305" s="138"/>
      <c r="B305" s="139"/>
      <c r="C305" s="400" t="s">
        <v>261</v>
      </c>
      <c r="D305" s="400"/>
      <c r="E305" s="400"/>
      <c r="F305" s="400"/>
      <c r="G305" s="400"/>
      <c r="H305" s="400"/>
      <c r="I305" s="400"/>
      <c r="J305" s="400"/>
      <c r="K305" s="400"/>
      <c r="L305" s="400"/>
      <c r="M305" s="400"/>
      <c r="N305" s="400"/>
      <c r="O305" s="400"/>
      <c r="P305" s="400"/>
      <c r="Q305" s="400"/>
      <c r="R305" s="400"/>
      <c r="S305" s="400"/>
      <c r="T305" s="400"/>
      <c r="U305" s="400"/>
      <c r="V305" s="400"/>
      <c r="W305" s="400"/>
      <c r="X305" s="400"/>
      <c r="Y305" s="400"/>
      <c r="Z305" s="400"/>
      <c r="AA305" s="400"/>
      <c r="AB305" s="400"/>
      <c r="AC305" s="400"/>
      <c r="AD305" s="400"/>
    </row>
    <row r="306" spans="1:38" ht="15" customHeight="1">
      <c r="A306" s="138"/>
      <c r="B306" s="139"/>
      <c r="C306" s="478" t="s">
        <v>262</v>
      </c>
      <c r="D306" s="479"/>
      <c r="E306" s="479"/>
      <c r="F306" s="479"/>
      <c r="G306" s="479"/>
      <c r="H306" s="479"/>
      <c r="I306" s="479"/>
      <c r="J306" s="479"/>
      <c r="K306" s="479"/>
      <c r="L306" s="479"/>
      <c r="M306" s="479"/>
      <c r="N306" s="479"/>
      <c r="O306" s="479"/>
      <c r="P306" s="479"/>
      <c r="Q306" s="479"/>
      <c r="R306" s="479"/>
      <c r="S306" s="479"/>
      <c r="T306" s="479"/>
      <c r="U306" s="479"/>
      <c r="V306" s="479"/>
      <c r="W306" s="479"/>
      <c r="X306" s="479"/>
      <c r="Y306" s="479"/>
      <c r="Z306" s="479"/>
      <c r="AA306" s="479"/>
      <c r="AB306" s="479"/>
      <c r="AC306" s="479"/>
      <c r="AD306" s="479"/>
    </row>
    <row r="307" spans="1:38" ht="24" customHeight="1">
      <c r="A307" s="138"/>
      <c r="B307" s="139"/>
      <c r="C307" s="354" t="s">
        <v>719</v>
      </c>
      <c r="D307" s="400"/>
      <c r="E307" s="400"/>
      <c r="F307" s="400"/>
      <c r="G307" s="400"/>
      <c r="H307" s="400"/>
      <c r="I307" s="400"/>
      <c r="J307" s="400"/>
      <c r="K307" s="400"/>
      <c r="L307" s="400"/>
      <c r="M307" s="400"/>
      <c r="N307" s="400"/>
      <c r="O307" s="400"/>
      <c r="P307" s="400"/>
      <c r="Q307" s="400"/>
      <c r="R307" s="400"/>
      <c r="S307" s="400"/>
      <c r="T307" s="400"/>
      <c r="U307" s="400"/>
      <c r="V307" s="400"/>
      <c r="W307" s="400"/>
      <c r="X307" s="400"/>
      <c r="Y307" s="400"/>
      <c r="Z307" s="400"/>
      <c r="AA307" s="400"/>
      <c r="AB307" s="400"/>
      <c r="AC307" s="400"/>
      <c r="AD307" s="400"/>
      <c r="AG307" s="86" t="s">
        <v>798</v>
      </c>
      <c r="AH307" s="86" t="s">
        <v>799</v>
      </c>
    </row>
    <row r="308" spans="1:38" ht="15" customHeight="1">
      <c r="A308" s="107"/>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G308" s="86">
        <f>COUNTBLANK(D310:AD429)</f>
        <v>3240</v>
      </c>
      <c r="AH308" s="86">
        <v>3240</v>
      </c>
    </row>
    <row r="309" spans="1:38" ht="15" customHeight="1">
      <c r="A309" s="107"/>
      <c r="B309" s="93"/>
      <c r="C309" s="467" t="s">
        <v>164</v>
      </c>
      <c r="D309" s="467"/>
      <c r="E309" s="467"/>
      <c r="F309" s="467"/>
      <c r="G309" s="467"/>
      <c r="H309" s="467"/>
      <c r="I309" s="467"/>
      <c r="J309" s="467"/>
      <c r="K309" s="467"/>
      <c r="L309" s="467"/>
      <c r="M309" s="467"/>
      <c r="N309" s="467"/>
      <c r="O309" s="467"/>
      <c r="P309" s="467"/>
      <c r="Q309" s="467"/>
      <c r="R309" s="467"/>
      <c r="S309" s="467"/>
      <c r="T309" s="467"/>
      <c r="U309" s="467"/>
      <c r="V309" s="467"/>
      <c r="W309" s="467"/>
      <c r="X309" s="467"/>
      <c r="Y309" s="421" t="s">
        <v>530</v>
      </c>
      <c r="Z309" s="421"/>
      <c r="AA309" s="421"/>
      <c r="AB309" s="421"/>
      <c r="AC309" s="421"/>
      <c r="AD309" s="421"/>
      <c r="AG309" s="86" t="s">
        <v>819</v>
      </c>
      <c r="AH309" s="86" t="s">
        <v>824</v>
      </c>
      <c r="AI309" s="86" t="s">
        <v>825</v>
      </c>
      <c r="AK309" s="86" t="s">
        <v>832</v>
      </c>
      <c r="AL309" s="86" t="s">
        <v>833</v>
      </c>
    </row>
    <row r="310" spans="1:38" ht="15" customHeight="1">
      <c r="A310" s="107"/>
      <c r="B310" s="93"/>
      <c r="C310" s="108" t="s">
        <v>86</v>
      </c>
      <c r="D310" s="369" t="str">
        <f>IF(D38="","",D38)</f>
        <v/>
      </c>
      <c r="E310" s="369"/>
      <c r="F310" s="369"/>
      <c r="G310" s="369"/>
      <c r="H310" s="369"/>
      <c r="I310" s="369"/>
      <c r="J310" s="369"/>
      <c r="K310" s="369"/>
      <c r="L310" s="369"/>
      <c r="M310" s="369"/>
      <c r="N310" s="369"/>
      <c r="O310" s="369"/>
      <c r="P310" s="369"/>
      <c r="Q310" s="369"/>
      <c r="R310" s="369"/>
      <c r="S310" s="369"/>
      <c r="T310" s="369"/>
      <c r="U310" s="369"/>
      <c r="V310" s="369"/>
      <c r="W310" s="369"/>
      <c r="X310" s="369"/>
      <c r="Y310" s="370"/>
      <c r="Z310" s="370"/>
      <c r="AA310" s="370"/>
      <c r="AB310" s="370"/>
      <c r="AC310" s="370"/>
      <c r="AD310" s="370"/>
      <c r="AG310" s="86">
        <f>IF(OR(AND(D310="", Y310&lt;&gt;""),AND(D310&lt;&gt;"", OR(AH310=1, AH310=0), Y310="")), 1, 0)</f>
        <v>0</v>
      </c>
      <c r="AH310" s="86">
        <f>H38</f>
        <v>0</v>
      </c>
      <c r="AI310" s="86">
        <f>IF(AND(OR(AH310=2, AH310=9), Y310&lt;&gt;""), 1, 0)</f>
        <v>0</v>
      </c>
      <c r="AK310" s="86">
        <f>IF(OR(Y310="",Y310="NS",Y310="NA"),0,IF((LEN(Y310)-LEN(INT(Y310))-1)&lt;3,0,1))</f>
        <v>0</v>
      </c>
      <c r="AL310" s="86">
        <f>IF(OR(Y310="",Y310="NS",Y310="NA",COUNT(Y310)=1),0,1)</f>
        <v>0</v>
      </c>
    </row>
    <row r="311" spans="1:38" ht="15" customHeight="1">
      <c r="A311" s="107"/>
      <c r="B311" s="93"/>
      <c r="C311" s="109" t="s">
        <v>87</v>
      </c>
      <c r="D311" s="369" t="str">
        <f t="shared" ref="D311:D374" si="118">IF(D39="","",D39)</f>
        <v/>
      </c>
      <c r="E311" s="369"/>
      <c r="F311" s="369"/>
      <c r="G311" s="369"/>
      <c r="H311" s="369"/>
      <c r="I311" s="369"/>
      <c r="J311" s="369"/>
      <c r="K311" s="369"/>
      <c r="L311" s="369"/>
      <c r="M311" s="369"/>
      <c r="N311" s="369"/>
      <c r="O311" s="369"/>
      <c r="P311" s="369"/>
      <c r="Q311" s="369"/>
      <c r="R311" s="369"/>
      <c r="S311" s="369"/>
      <c r="T311" s="369"/>
      <c r="U311" s="369"/>
      <c r="V311" s="369"/>
      <c r="W311" s="369"/>
      <c r="X311" s="369"/>
      <c r="Y311" s="370"/>
      <c r="Z311" s="370"/>
      <c r="AA311" s="370"/>
      <c r="AB311" s="370"/>
      <c r="AC311" s="370"/>
      <c r="AD311" s="370"/>
      <c r="AG311" s="86">
        <f t="shared" ref="AG311:AG374" si="119">IF(OR(AND(D311="", Y311&lt;&gt;""),AND(D311&lt;&gt;"", OR(AH311=1, AH311=0), Y311="")), 1, 0)</f>
        <v>0</v>
      </c>
      <c r="AH311" s="86">
        <f t="shared" ref="AH311:AH374" si="120">H39</f>
        <v>0</v>
      </c>
      <c r="AI311" s="86">
        <f t="shared" ref="AI311:AI374" si="121">IF(AND(OR(AH311=2, AH311=9), Y311&lt;&gt;""), 1, 0)</f>
        <v>0</v>
      </c>
      <c r="AK311" s="86">
        <f t="shared" ref="AK311:AK374" si="122">IF(Y311="",0,IF((LEN(Y311)-LEN(INT(Y311))-1)&lt;3,0,1))</f>
        <v>0</v>
      </c>
      <c r="AL311" s="86">
        <f t="shared" ref="AL311:AL374" si="123">IF(OR(Y311="",Y311="NS",Y311="NA",COUNT(Y311)=1),0,1)</f>
        <v>0</v>
      </c>
    </row>
    <row r="312" spans="1:38" ht="15" customHeight="1">
      <c r="A312" s="107"/>
      <c r="B312" s="93"/>
      <c r="C312" s="110" t="s">
        <v>88</v>
      </c>
      <c r="D312" s="369" t="str">
        <f t="shared" si="118"/>
        <v/>
      </c>
      <c r="E312" s="369"/>
      <c r="F312" s="369"/>
      <c r="G312" s="369"/>
      <c r="H312" s="369"/>
      <c r="I312" s="369"/>
      <c r="J312" s="369"/>
      <c r="K312" s="369"/>
      <c r="L312" s="369"/>
      <c r="M312" s="369"/>
      <c r="N312" s="369"/>
      <c r="O312" s="369"/>
      <c r="P312" s="369"/>
      <c r="Q312" s="369"/>
      <c r="R312" s="369"/>
      <c r="S312" s="369"/>
      <c r="T312" s="369"/>
      <c r="U312" s="369"/>
      <c r="V312" s="369"/>
      <c r="W312" s="369"/>
      <c r="X312" s="369"/>
      <c r="Y312" s="370"/>
      <c r="Z312" s="370"/>
      <c r="AA312" s="370"/>
      <c r="AB312" s="370"/>
      <c r="AC312" s="370"/>
      <c r="AD312" s="370"/>
      <c r="AG312" s="86">
        <f t="shared" si="119"/>
        <v>0</v>
      </c>
      <c r="AH312" s="86">
        <f t="shared" si="120"/>
        <v>0</v>
      </c>
      <c r="AI312" s="86">
        <f t="shared" si="121"/>
        <v>0</v>
      </c>
      <c r="AK312" s="86">
        <f t="shared" si="122"/>
        <v>0</v>
      </c>
      <c r="AL312" s="86">
        <f t="shared" si="123"/>
        <v>0</v>
      </c>
    </row>
    <row r="313" spans="1:38" ht="15" customHeight="1">
      <c r="A313" s="107"/>
      <c r="B313" s="93"/>
      <c r="C313" s="110" t="s">
        <v>89</v>
      </c>
      <c r="D313" s="369" t="str">
        <f t="shared" si="118"/>
        <v/>
      </c>
      <c r="E313" s="369"/>
      <c r="F313" s="369"/>
      <c r="G313" s="369"/>
      <c r="H313" s="369"/>
      <c r="I313" s="369"/>
      <c r="J313" s="369"/>
      <c r="K313" s="369"/>
      <c r="L313" s="369"/>
      <c r="M313" s="369"/>
      <c r="N313" s="369"/>
      <c r="O313" s="369"/>
      <c r="P313" s="369"/>
      <c r="Q313" s="369"/>
      <c r="R313" s="369"/>
      <c r="S313" s="369"/>
      <c r="T313" s="369"/>
      <c r="U313" s="369"/>
      <c r="V313" s="369"/>
      <c r="W313" s="369"/>
      <c r="X313" s="369"/>
      <c r="Y313" s="370"/>
      <c r="Z313" s="370"/>
      <c r="AA313" s="370"/>
      <c r="AB313" s="370"/>
      <c r="AC313" s="370"/>
      <c r="AD313" s="370"/>
      <c r="AG313" s="86">
        <f t="shared" si="119"/>
        <v>0</v>
      </c>
      <c r="AH313" s="86">
        <f t="shared" si="120"/>
        <v>0</v>
      </c>
      <c r="AI313" s="86">
        <f t="shared" si="121"/>
        <v>0</v>
      </c>
      <c r="AK313" s="86">
        <f t="shared" si="122"/>
        <v>0</v>
      </c>
      <c r="AL313" s="86">
        <f t="shared" si="123"/>
        <v>0</v>
      </c>
    </row>
    <row r="314" spans="1:38" ht="15" customHeight="1">
      <c r="A314" s="107"/>
      <c r="B314" s="93"/>
      <c r="C314" s="110" t="s">
        <v>90</v>
      </c>
      <c r="D314" s="369" t="str">
        <f t="shared" si="118"/>
        <v/>
      </c>
      <c r="E314" s="369"/>
      <c r="F314" s="369"/>
      <c r="G314" s="369"/>
      <c r="H314" s="369"/>
      <c r="I314" s="369"/>
      <c r="J314" s="369"/>
      <c r="K314" s="369"/>
      <c r="L314" s="369"/>
      <c r="M314" s="369"/>
      <c r="N314" s="369"/>
      <c r="O314" s="369"/>
      <c r="P314" s="369"/>
      <c r="Q314" s="369"/>
      <c r="R314" s="369"/>
      <c r="S314" s="369"/>
      <c r="T314" s="369"/>
      <c r="U314" s="369"/>
      <c r="V314" s="369"/>
      <c r="W314" s="369"/>
      <c r="X314" s="369"/>
      <c r="Y314" s="370"/>
      <c r="Z314" s="370"/>
      <c r="AA314" s="370"/>
      <c r="AB314" s="370"/>
      <c r="AC314" s="370"/>
      <c r="AD314" s="370"/>
      <c r="AG314" s="86">
        <f t="shared" si="119"/>
        <v>0</v>
      </c>
      <c r="AH314" s="86">
        <f t="shared" si="120"/>
        <v>0</v>
      </c>
      <c r="AI314" s="86">
        <f t="shared" si="121"/>
        <v>0</v>
      </c>
      <c r="AK314" s="86">
        <f t="shared" si="122"/>
        <v>0</v>
      </c>
      <c r="AL314" s="86">
        <f t="shared" si="123"/>
        <v>0</v>
      </c>
    </row>
    <row r="315" spans="1:38" ht="15" customHeight="1">
      <c r="A315" s="107"/>
      <c r="B315" s="93"/>
      <c r="C315" s="110" t="s">
        <v>91</v>
      </c>
      <c r="D315" s="369" t="str">
        <f t="shared" si="118"/>
        <v/>
      </c>
      <c r="E315" s="369"/>
      <c r="F315" s="369"/>
      <c r="G315" s="369"/>
      <c r="H315" s="369"/>
      <c r="I315" s="369"/>
      <c r="J315" s="369"/>
      <c r="K315" s="369"/>
      <c r="L315" s="369"/>
      <c r="M315" s="369"/>
      <c r="N315" s="369"/>
      <c r="O315" s="369"/>
      <c r="P315" s="369"/>
      <c r="Q315" s="369"/>
      <c r="R315" s="369"/>
      <c r="S315" s="369"/>
      <c r="T315" s="369"/>
      <c r="U315" s="369"/>
      <c r="V315" s="369"/>
      <c r="W315" s="369"/>
      <c r="X315" s="369"/>
      <c r="Y315" s="370"/>
      <c r="Z315" s="370"/>
      <c r="AA315" s="370"/>
      <c r="AB315" s="370"/>
      <c r="AC315" s="370"/>
      <c r="AD315" s="370"/>
      <c r="AG315" s="86">
        <f t="shared" si="119"/>
        <v>0</v>
      </c>
      <c r="AH315" s="86">
        <f t="shared" si="120"/>
        <v>0</v>
      </c>
      <c r="AI315" s="86">
        <f t="shared" si="121"/>
        <v>0</v>
      </c>
      <c r="AK315" s="86">
        <f t="shared" si="122"/>
        <v>0</v>
      </c>
      <c r="AL315" s="86">
        <f t="shared" si="123"/>
        <v>0</v>
      </c>
    </row>
    <row r="316" spans="1:38" ht="15" customHeight="1">
      <c r="A316" s="107"/>
      <c r="B316" s="93"/>
      <c r="C316" s="110" t="s">
        <v>92</v>
      </c>
      <c r="D316" s="369" t="str">
        <f t="shared" si="118"/>
        <v/>
      </c>
      <c r="E316" s="369"/>
      <c r="F316" s="369"/>
      <c r="G316" s="369"/>
      <c r="H316" s="369"/>
      <c r="I316" s="369"/>
      <c r="J316" s="369"/>
      <c r="K316" s="369"/>
      <c r="L316" s="369"/>
      <c r="M316" s="369"/>
      <c r="N316" s="369"/>
      <c r="O316" s="369"/>
      <c r="P316" s="369"/>
      <c r="Q316" s="369"/>
      <c r="R316" s="369"/>
      <c r="S316" s="369"/>
      <c r="T316" s="369"/>
      <c r="U316" s="369"/>
      <c r="V316" s="369"/>
      <c r="W316" s="369"/>
      <c r="X316" s="369"/>
      <c r="Y316" s="370"/>
      <c r="Z316" s="370"/>
      <c r="AA316" s="370"/>
      <c r="AB316" s="370"/>
      <c r="AC316" s="370"/>
      <c r="AD316" s="370"/>
      <c r="AG316" s="86">
        <f t="shared" si="119"/>
        <v>0</v>
      </c>
      <c r="AH316" s="86">
        <f t="shared" si="120"/>
        <v>0</v>
      </c>
      <c r="AI316" s="86">
        <f t="shared" si="121"/>
        <v>0</v>
      </c>
      <c r="AK316" s="86">
        <f t="shared" si="122"/>
        <v>0</v>
      </c>
      <c r="AL316" s="86">
        <f t="shared" si="123"/>
        <v>0</v>
      </c>
    </row>
    <row r="317" spans="1:38" ht="15" customHeight="1">
      <c r="A317" s="107"/>
      <c r="B317" s="93"/>
      <c r="C317" s="110" t="s">
        <v>93</v>
      </c>
      <c r="D317" s="369" t="str">
        <f t="shared" si="118"/>
        <v/>
      </c>
      <c r="E317" s="369"/>
      <c r="F317" s="369"/>
      <c r="G317" s="369"/>
      <c r="H317" s="369"/>
      <c r="I317" s="369"/>
      <c r="J317" s="369"/>
      <c r="K317" s="369"/>
      <c r="L317" s="369"/>
      <c r="M317" s="369"/>
      <c r="N317" s="369"/>
      <c r="O317" s="369"/>
      <c r="P317" s="369"/>
      <c r="Q317" s="369"/>
      <c r="R317" s="369"/>
      <c r="S317" s="369"/>
      <c r="T317" s="369"/>
      <c r="U317" s="369"/>
      <c r="V317" s="369"/>
      <c r="W317" s="369"/>
      <c r="X317" s="369"/>
      <c r="Y317" s="370"/>
      <c r="Z317" s="370"/>
      <c r="AA317" s="370"/>
      <c r="AB317" s="370"/>
      <c r="AC317" s="370"/>
      <c r="AD317" s="370"/>
      <c r="AG317" s="86">
        <f t="shared" si="119"/>
        <v>0</v>
      </c>
      <c r="AH317" s="86">
        <f t="shared" si="120"/>
        <v>0</v>
      </c>
      <c r="AI317" s="86">
        <f t="shared" si="121"/>
        <v>0</v>
      </c>
      <c r="AK317" s="86">
        <f t="shared" si="122"/>
        <v>0</v>
      </c>
      <c r="AL317" s="86">
        <f t="shared" si="123"/>
        <v>0</v>
      </c>
    </row>
    <row r="318" spans="1:38" ht="15" customHeight="1">
      <c r="A318" s="107"/>
      <c r="B318" s="93"/>
      <c r="C318" s="110" t="s">
        <v>94</v>
      </c>
      <c r="D318" s="369" t="str">
        <f t="shared" si="118"/>
        <v/>
      </c>
      <c r="E318" s="369"/>
      <c r="F318" s="369"/>
      <c r="G318" s="369"/>
      <c r="H318" s="369"/>
      <c r="I318" s="369"/>
      <c r="J318" s="369"/>
      <c r="K318" s="369"/>
      <c r="L318" s="369"/>
      <c r="M318" s="369"/>
      <c r="N318" s="369"/>
      <c r="O318" s="369"/>
      <c r="P318" s="369"/>
      <c r="Q318" s="369"/>
      <c r="R318" s="369"/>
      <c r="S318" s="369"/>
      <c r="T318" s="369"/>
      <c r="U318" s="369"/>
      <c r="V318" s="369"/>
      <c r="W318" s="369"/>
      <c r="X318" s="369"/>
      <c r="Y318" s="370"/>
      <c r="Z318" s="370"/>
      <c r="AA318" s="370"/>
      <c r="AB318" s="370"/>
      <c r="AC318" s="370"/>
      <c r="AD318" s="370"/>
      <c r="AG318" s="86">
        <f t="shared" si="119"/>
        <v>0</v>
      </c>
      <c r="AH318" s="86">
        <f t="shared" si="120"/>
        <v>0</v>
      </c>
      <c r="AI318" s="86">
        <f t="shared" si="121"/>
        <v>0</v>
      </c>
      <c r="AK318" s="86">
        <f t="shared" si="122"/>
        <v>0</v>
      </c>
      <c r="AL318" s="86">
        <f t="shared" si="123"/>
        <v>0</v>
      </c>
    </row>
    <row r="319" spans="1:38" ht="15" customHeight="1">
      <c r="A319" s="107"/>
      <c r="B319" s="93"/>
      <c r="C319" s="110" t="s">
        <v>95</v>
      </c>
      <c r="D319" s="369" t="str">
        <f t="shared" si="118"/>
        <v/>
      </c>
      <c r="E319" s="369"/>
      <c r="F319" s="369"/>
      <c r="G319" s="369"/>
      <c r="H319" s="369"/>
      <c r="I319" s="369"/>
      <c r="J319" s="369"/>
      <c r="K319" s="369"/>
      <c r="L319" s="369"/>
      <c r="M319" s="369"/>
      <c r="N319" s="369"/>
      <c r="O319" s="369"/>
      <c r="P319" s="369"/>
      <c r="Q319" s="369"/>
      <c r="R319" s="369"/>
      <c r="S319" s="369"/>
      <c r="T319" s="369"/>
      <c r="U319" s="369"/>
      <c r="V319" s="369"/>
      <c r="W319" s="369"/>
      <c r="X319" s="369"/>
      <c r="Y319" s="370"/>
      <c r="Z319" s="370"/>
      <c r="AA319" s="370"/>
      <c r="AB319" s="370"/>
      <c r="AC319" s="370"/>
      <c r="AD319" s="370"/>
      <c r="AG319" s="86">
        <f t="shared" si="119"/>
        <v>0</v>
      </c>
      <c r="AH319" s="86">
        <f t="shared" si="120"/>
        <v>0</v>
      </c>
      <c r="AI319" s="86">
        <f t="shared" si="121"/>
        <v>0</v>
      </c>
      <c r="AK319" s="86">
        <f t="shared" si="122"/>
        <v>0</v>
      </c>
      <c r="AL319" s="86">
        <f t="shared" si="123"/>
        <v>0</v>
      </c>
    </row>
    <row r="320" spans="1:38" ht="15" customHeight="1">
      <c r="A320" s="107"/>
      <c r="B320" s="93"/>
      <c r="C320" s="110" t="s">
        <v>96</v>
      </c>
      <c r="D320" s="369" t="str">
        <f t="shared" si="118"/>
        <v/>
      </c>
      <c r="E320" s="369"/>
      <c r="F320" s="369"/>
      <c r="G320" s="369"/>
      <c r="H320" s="369"/>
      <c r="I320" s="369"/>
      <c r="J320" s="369"/>
      <c r="K320" s="369"/>
      <c r="L320" s="369"/>
      <c r="M320" s="369"/>
      <c r="N320" s="369"/>
      <c r="O320" s="369"/>
      <c r="P320" s="369"/>
      <c r="Q320" s="369"/>
      <c r="R320" s="369"/>
      <c r="S320" s="369"/>
      <c r="T320" s="369"/>
      <c r="U320" s="369"/>
      <c r="V320" s="369"/>
      <c r="W320" s="369"/>
      <c r="X320" s="369"/>
      <c r="Y320" s="370"/>
      <c r="Z320" s="370"/>
      <c r="AA320" s="370"/>
      <c r="AB320" s="370"/>
      <c r="AC320" s="370"/>
      <c r="AD320" s="370"/>
      <c r="AG320" s="86">
        <f t="shared" si="119"/>
        <v>0</v>
      </c>
      <c r="AH320" s="86">
        <f t="shared" si="120"/>
        <v>0</v>
      </c>
      <c r="AI320" s="86">
        <f t="shared" si="121"/>
        <v>0</v>
      </c>
      <c r="AK320" s="86">
        <f t="shared" si="122"/>
        <v>0</v>
      </c>
      <c r="AL320" s="86">
        <f t="shared" si="123"/>
        <v>0</v>
      </c>
    </row>
    <row r="321" spans="1:38" ht="15" customHeight="1">
      <c r="A321" s="107"/>
      <c r="B321" s="93"/>
      <c r="C321" s="110" t="s">
        <v>97</v>
      </c>
      <c r="D321" s="369" t="str">
        <f t="shared" si="118"/>
        <v/>
      </c>
      <c r="E321" s="369"/>
      <c r="F321" s="369"/>
      <c r="G321" s="369"/>
      <c r="H321" s="369"/>
      <c r="I321" s="369"/>
      <c r="J321" s="369"/>
      <c r="K321" s="369"/>
      <c r="L321" s="369"/>
      <c r="M321" s="369"/>
      <c r="N321" s="369"/>
      <c r="O321" s="369"/>
      <c r="P321" s="369"/>
      <c r="Q321" s="369"/>
      <c r="R321" s="369"/>
      <c r="S321" s="369"/>
      <c r="T321" s="369"/>
      <c r="U321" s="369"/>
      <c r="V321" s="369"/>
      <c r="W321" s="369"/>
      <c r="X321" s="369"/>
      <c r="Y321" s="370"/>
      <c r="Z321" s="370"/>
      <c r="AA321" s="370"/>
      <c r="AB321" s="370"/>
      <c r="AC321" s="370"/>
      <c r="AD321" s="370"/>
      <c r="AG321" s="86">
        <f t="shared" si="119"/>
        <v>0</v>
      </c>
      <c r="AH321" s="86">
        <f t="shared" si="120"/>
        <v>0</v>
      </c>
      <c r="AI321" s="86">
        <f t="shared" si="121"/>
        <v>0</v>
      </c>
      <c r="AK321" s="86">
        <f t="shared" si="122"/>
        <v>0</v>
      </c>
      <c r="AL321" s="86">
        <f t="shared" si="123"/>
        <v>0</v>
      </c>
    </row>
    <row r="322" spans="1:38" ht="15" customHeight="1">
      <c r="A322" s="107"/>
      <c r="B322" s="93"/>
      <c r="C322" s="110" t="s">
        <v>98</v>
      </c>
      <c r="D322" s="369" t="str">
        <f t="shared" si="118"/>
        <v/>
      </c>
      <c r="E322" s="369"/>
      <c r="F322" s="369"/>
      <c r="G322" s="369"/>
      <c r="H322" s="369"/>
      <c r="I322" s="369"/>
      <c r="J322" s="369"/>
      <c r="K322" s="369"/>
      <c r="L322" s="369"/>
      <c r="M322" s="369"/>
      <c r="N322" s="369"/>
      <c r="O322" s="369"/>
      <c r="P322" s="369"/>
      <c r="Q322" s="369"/>
      <c r="R322" s="369"/>
      <c r="S322" s="369"/>
      <c r="T322" s="369"/>
      <c r="U322" s="369"/>
      <c r="V322" s="369"/>
      <c r="W322" s="369"/>
      <c r="X322" s="369"/>
      <c r="Y322" s="370"/>
      <c r="Z322" s="370"/>
      <c r="AA322" s="370"/>
      <c r="AB322" s="370"/>
      <c r="AC322" s="370"/>
      <c r="AD322" s="370"/>
      <c r="AG322" s="86">
        <f t="shared" si="119"/>
        <v>0</v>
      </c>
      <c r="AH322" s="86">
        <f t="shared" si="120"/>
        <v>0</v>
      </c>
      <c r="AI322" s="86">
        <f t="shared" si="121"/>
        <v>0</v>
      </c>
      <c r="AK322" s="86">
        <f t="shared" si="122"/>
        <v>0</v>
      </c>
      <c r="AL322" s="86">
        <f t="shared" si="123"/>
        <v>0</v>
      </c>
    </row>
    <row r="323" spans="1:38" ht="15" customHeight="1">
      <c r="A323" s="107"/>
      <c r="B323" s="93"/>
      <c r="C323" s="110" t="s">
        <v>99</v>
      </c>
      <c r="D323" s="369" t="str">
        <f t="shared" si="118"/>
        <v/>
      </c>
      <c r="E323" s="369"/>
      <c r="F323" s="369"/>
      <c r="G323" s="369"/>
      <c r="H323" s="369"/>
      <c r="I323" s="369"/>
      <c r="J323" s="369"/>
      <c r="K323" s="369"/>
      <c r="L323" s="369"/>
      <c r="M323" s="369"/>
      <c r="N323" s="369"/>
      <c r="O323" s="369"/>
      <c r="P323" s="369"/>
      <c r="Q323" s="369"/>
      <c r="R323" s="369"/>
      <c r="S323" s="369"/>
      <c r="T323" s="369"/>
      <c r="U323" s="369"/>
      <c r="V323" s="369"/>
      <c r="W323" s="369"/>
      <c r="X323" s="369"/>
      <c r="Y323" s="370"/>
      <c r="Z323" s="370"/>
      <c r="AA323" s="370"/>
      <c r="AB323" s="370"/>
      <c r="AC323" s="370"/>
      <c r="AD323" s="370"/>
      <c r="AG323" s="86">
        <f t="shared" si="119"/>
        <v>0</v>
      </c>
      <c r="AH323" s="86">
        <f t="shared" si="120"/>
        <v>0</v>
      </c>
      <c r="AI323" s="86">
        <f t="shared" si="121"/>
        <v>0</v>
      </c>
      <c r="AK323" s="86">
        <f t="shared" si="122"/>
        <v>0</v>
      </c>
      <c r="AL323" s="86">
        <f t="shared" si="123"/>
        <v>0</v>
      </c>
    </row>
    <row r="324" spans="1:38" ht="15" customHeight="1">
      <c r="A324" s="107"/>
      <c r="B324" s="93"/>
      <c r="C324" s="110" t="s">
        <v>100</v>
      </c>
      <c r="D324" s="369" t="str">
        <f t="shared" si="118"/>
        <v/>
      </c>
      <c r="E324" s="369"/>
      <c r="F324" s="369"/>
      <c r="G324" s="369"/>
      <c r="H324" s="369"/>
      <c r="I324" s="369"/>
      <c r="J324" s="369"/>
      <c r="K324" s="369"/>
      <c r="L324" s="369"/>
      <c r="M324" s="369"/>
      <c r="N324" s="369"/>
      <c r="O324" s="369"/>
      <c r="P324" s="369"/>
      <c r="Q324" s="369"/>
      <c r="R324" s="369"/>
      <c r="S324" s="369"/>
      <c r="T324" s="369"/>
      <c r="U324" s="369"/>
      <c r="V324" s="369"/>
      <c r="W324" s="369"/>
      <c r="X324" s="369"/>
      <c r="Y324" s="370"/>
      <c r="Z324" s="370"/>
      <c r="AA324" s="370"/>
      <c r="AB324" s="370"/>
      <c r="AC324" s="370"/>
      <c r="AD324" s="370"/>
      <c r="AG324" s="86">
        <f t="shared" si="119"/>
        <v>0</v>
      </c>
      <c r="AH324" s="86">
        <f t="shared" si="120"/>
        <v>0</v>
      </c>
      <c r="AI324" s="86">
        <f t="shared" si="121"/>
        <v>0</v>
      </c>
      <c r="AK324" s="86">
        <f t="shared" si="122"/>
        <v>0</v>
      </c>
      <c r="AL324" s="86">
        <f t="shared" si="123"/>
        <v>0</v>
      </c>
    </row>
    <row r="325" spans="1:38" ht="15" customHeight="1">
      <c r="A325" s="107"/>
      <c r="B325" s="93"/>
      <c r="C325" s="110" t="s">
        <v>101</v>
      </c>
      <c r="D325" s="369" t="str">
        <f t="shared" si="118"/>
        <v/>
      </c>
      <c r="E325" s="369"/>
      <c r="F325" s="369"/>
      <c r="G325" s="369"/>
      <c r="H325" s="369"/>
      <c r="I325" s="369"/>
      <c r="J325" s="369"/>
      <c r="K325" s="369"/>
      <c r="L325" s="369"/>
      <c r="M325" s="369"/>
      <c r="N325" s="369"/>
      <c r="O325" s="369"/>
      <c r="P325" s="369"/>
      <c r="Q325" s="369"/>
      <c r="R325" s="369"/>
      <c r="S325" s="369"/>
      <c r="T325" s="369"/>
      <c r="U325" s="369"/>
      <c r="V325" s="369"/>
      <c r="W325" s="369"/>
      <c r="X325" s="369"/>
      <c r="Y325" s="370"/>
      <c r="Z325" s="370"/>
      <c r="AA325" s="370"/>
      <c r="AB325" s="370"/>
      <c r="AC325" s="370"/>
      <c r="AD325" s="370"/>
      <c r="AG325" s="86">
        <f t="shared" si="119"/>
        <v>0</v>
      </c>
      <c r="AH325" s="86">
        <f t="shared" si="120"/>
        <v>0</v>
      </c>
      <c r="AI325" s="86">
        <f t="shared" si="121"/>
        <v>0</v>
      </c>
      <c r="AK325" s="86">
        <f t="shared" si="122"/>
        <v>0</v>
      </c>
      <c r="AL325" s="86">
        <f t="shared" si="123"/>
        <v>0</v>
      </c>
    </row>
    <row r="326" spans="1:38" ht="15" customHeight="1">
      <c r="A326" s="107"/>
      <c r="B326" s="93"/>
      <c r="C326" s="110" t="s">
        <v>102</v>
      </c>
      <c r="D326" s="369" t="str">
        <f t="shared" si="118"/>
        <v/>
      </c>
      <c r="E326" s="369"/>
      <c r="F326" s="369"/>
      <c r="G326" s="369"/>
      <c r="H326" s="369"/>
      <c r="I326" s="369"/>
      <c r="J326" s="369"/>
      <c r="K326" s="369"/>
      <c r="L326" s="369"/>
      <c r="M326" s="369"/>
      <c r="N326" s="369"/>
      <c r="O326" s="369"/>
      <c r="P326" s="369"/>
      <c r="Q326" s="369"/>
      <c r="R326" s="369"/>
      <c r="S326" s="369"/>
      <c r="T326" s="369"/>
      <c r="U326" s="369"/>
      <c r="V326" s="369"/>
      <c r="W326" s="369"/>
      <c r="X326" s="369"/>
      <c r="Y326" s="370"/>
      <c r="Z326" s="370"/>
      <c r="AA326" s="370"/>
      <c r="AB326" s="370"/>
      <c r="AC326" s="370"/>
      <c r="AD326" s="370"/>
      <c r="AG326" s="86">
        <f t="shared" si="119"/>
        <v>0</v>
      </c>
      <c r="AH326" s="86">
        <f t="shared" si="120"/>
        <v>0</v>
      </c>
      <c r="AI326" s="86">
        <f t="shared" si="121"/>
        <v>0</v>
      </c>
      <c r="AK326" s="86">
        <f t="shared" si="122"/>
        <v>0</v>
      </c>
      <c r="AL326" s="86">
        <f t="shared" si="123"/>
        <v>0</v>
      </c>
    </row>
    <row r="327" spans="1:38" ht="15" customHeight="1">
      <c r="A327" s="107"/>
      <c r="B327" s="93"/>
      <c r="C327" s="110" t="s">
        <v>103</v>
      </c>
      <c r="D327" s="369" t="str">
        <f t="shared" si="118"/>
        <v/>
      </c>
      <c r="E327" s="369"/>
      <c r="F327" s="369"/>
      <c r="G327" s="369"/>
      <c r="H327" s="369"/>
      <c r="I327" s="369"/>
      <c r="J327" s="369"/>
      <c r="K327" s="369"/>
      <c r="L327" s="369"/>
      <c r="M327" s="369"/>
      <c r="N327" s="369"/>
      <c r="O327" s="369"/>
      <c r="P327" s="369"/>
      <c r="Q327" s="369"/>
      <c r="R327" s="369"/>
      <c r="S327" s="369"/>
      <c r="T327" s="369"/>
      <c r="U327" s="369"/>
      <c r="V327" s="369"/>
      <c r="W327" s="369"/>
      <c r="X327" s="369"/>
      <c r="Y327" s="370"/>
      <c r="Z327" s="370"/>
      <c r="AA327" s="370"/>
      <c r="AB327" s="370"/>
      <c r="AC327" s="370"/>
      <c r="AD327" s="370"/>
      <c r="AG327" s="86">
        <f t="shared" si="119"/>
        <v>0</v>
      </c>
      <c r="AH327" s="86">
        <f t="shared" si="120"/>
        <v>0</v>
      </c>
      <c r="AI327" s="86">
        <f t="shared" si="121"/>
        <v>0</v>
      </c>
      <c r="AK327" s="86">
        <f t="shared" si="122"/>
        <v>0</v>
      </c>
      <c r="AL327" s="86">
        <f t="shared" si="123"/>
        <v>0</v>
      </c>
    </row>
    <row r="328" spans="1:38" ht="15" customHeight="1">
      <c r="A328" s="107"/>
      <c r="B328" s="93"/>
      <c r="C328" s="110" t="s">
        <v>104</v>
      </c>
      <c r="D328" s="369" t="str">
        <f t="shared" si="118"/>
        <v/>
      </c>
      <c r="E328" s="369"/>
      <c r="F328" s="369"/>
      <c r="G328" s="369"/>
      <c r="H328" s="369"/>
      <c r="I328" s="369"/>
      <c r="J328" s="369"/>
      <c r="K328" s="369"/>
      <c r="L328" s="369"/>
      <c r="M328" s="369"/>
      <c r="N328" s="369"/>
      <c r="O328" s="369"/>
      <c r="P328" s="369"/>
      <c r="Q328" s="369"/>
      <c r="R328" s="369"/>
      <c r="S328" s="369"/>
      <c r="T328" s="369"/>
      <c r="U328" s="369"/>
      <c r="V328" s="369"/>
      <c r="W328" s="369"/>
      <c r="X328" s="369"/>
      <c r="Y328" s="370"/>
      <c r="Z328" s="370"/>
      <c r="AA328" s="370"/>
      <c r="AB328" s="370"/>
      <c r="AC328" s="370"/>
      <c r="AD328" s="370"/>
      <c r="AG328" s="86">
        <f t="shared" si="119"/>
        <v>0</v>
      </c>
      <c r="AH328" s="86">
        <f t="shared" si="120"/>
        <v>0</v>
      </c>
      <c r="AI328" s="86">
        <f t="shared" si="121"/>
        <v>0</v>
      </c>
      <c r="AK328" s="86">
        <f t="shared" si="122"/>
        <v>0</v>
      </c>
      <c r="AL328" s="86">
        <f t="shared" si="123"/>
        <v>0</v>
      </c>
    </row>
    <row r="329" spans="1:38" ht="15" customHeight="1">
      <c r="A329" s="107"/>
      <c r="B329" s="93"/>
      <c r="C329" s="110" t="s">
        <v>105</v>
      </c>
      <c r="D329" s="369" t="str">
        <f t="shared" si="118"/>
        <v/>
      </c>
      <c r="E329" s="369"/>
      <c r="F329" s="369"/>
      <c r="G329" s="369"/>
      <c r="H329" s="369"/>
      <c r="I329" s="369"/>
      <c r="J329" s="369"/>
      <c r="K329" s="369"/>
      <c r="L329" s="369"/>
      <c r="M329" s="369"/>
      <c r="N329" s="369"/>
      <c r="O329" s="369"/>
      <c r="P329" s="369"/>
      <c r="Q329" s="369"/>
      <c r="R329" s="369"/>
      <c r="S329" s="369"/>
      <c r="T329" s="369"/>
      <c r="U329" s="369"/>
      <c r="V329" s="369"/>
      <c r="W329" s="369"/>
      <c r="X329" s="369"/>
      <c r="Y329" s="370"/>
      <c r="Z329" s="370"/>
      <c r="AA329" s="370"/>
      <c r="AB329" s="370"/>
      <c r="AC329" s="370"/>
      <c r="AD329" s="370"/>
      <c r="AG329" s="86">
        <f t="shared" si="119"/>
        <v>0</v>
      </c>
      <c r="AH329" s="86">
        <f t="shared" si="120"/>
        <v>0</v>
      </c>
      <c r="AI329" s="86">
        <f t="shared" si="121"/>
        <v>0</v>
      </c>
      <c r="AK329" s="86">
        <f t="shared" si="122"/>
        <v>0</v>
      </c>
      <c r="AL329" s="86">
        <f t="shared" si="123"/>
        <v>0</v>
      </c>
    </row>
    <row r="330" spans="1:38" ht="15" customHeight="1">
      <c r="A330" s="107"/>
      <c r="B330" s="93"/>
      <c r="C330" s="110" t="s">
        <v>106</v>
      </c>
      <c r="D330" s="369" t="str">
        <f t="shared" si="118"/>
        <v/>
      </c>
      <c r="E330" s="369"/>
      <c r="F330" s="369"/>
      <c r="G330" s="369"/>
      <c r="H330" s="369"/>
      <c r="I330" s="369"/>
      <c r="J330" s="369"/>
      <c r="K330" s="369"/>
      <c r="L330" s="369"/>
      <c r="M330" s="369"/>
      <c r="N330" s="369"/>
      <c r="O330" s="369"/>
      <c r="P330" s="369"/>
      <c r="Q330" s="369"/>
      <c r="R330" s="369"/>
      <c r="S330" s="369"/>
      <c r="T330" s="369"/>
      <c r="U330" s="369"/>
      <c r="V330" s="369"/>
      <c r="W330" s="369"/>
      <c r="X330" s="369"/>
      <c r="Y330" s="370"/>
      <c r="Z330" s="370"/>
      <c r="AA330" s="370"/>
      <c r="AB330" s="370"/>
      <c r="AC330" s="370"/>
      <c r="AD330" s="370"/>
      <c r="AG330" s="86">
        <f t="shared" si="119"/>
        <v>0</v>
      </c>
      <c r="AH330" s="86">
        <f t="shared" si="120"/>
        <v>0</v>
      </c>
      <c r="AI330" s="86">
        <f t="shared" si="121"/>
        <v>0</v>
      </c>
      <c r="AK330" s="86">
        <f t="shared" si="122"/>
        <v>0</v>
      </c>
      <c r="AL330" s="86">
        <f t="shared" si="123"/>
        <v>0</v>
      </c>
    </row>
    <row r="331" spans="1:38" ht="15" customHeight="1">
      <c r="A331" s="107"/>
      <c r="B331" s="93"/>
      <c r="C331" s="110" t="s">
        <v>107</v>
      </c>
      <c r="D331" s="369" t="str">
        <f t="shared" si="118"/>
        <v/>
      </c>
      <c r="E331" s="369"/>
      <c r="F331" s="369"/>
      <c r="G331" s="369"/>
      <c r="H331" s="369"/>
      <c r="I331" s="369"/>
      <c r="J331" s="369"/>
      <c r="K331" s="369"/>
      <c r="L331" s="369"/>
      <c r="M331" s="369"/>
      <c r="N331" s="369"/>
      <c r="O331" s="369"/>
      <c r="P331" s="369"/>
      <c r="Q331" s="369"/>
      <c r="R331" s="369"/>
      <c r="S331" s="369"/>
      <c r="T331" s="369"/>
      <c r="U331" s="369"/>
      <c r="V331" s="369"/>
      <c r="W331" s="369"/>
      <c r="X331" s="369"/>
      <c r="Y331" s="370"/>
      <c r="Z331" s="370"/>
      <c r="AA331" s="370"/>
      <c r="AB331" s="370"/>
      <c r="AC331" s="370"/>
      <c r="AD331" s="370"/>
      <c r="AG331" s="86">
        <f t="shared" si="119"/>
        <v>0</v>
      </c>
      <c r="AH331" s="86">
        <f t="shared" si="120"/>
        <v>0</v>
      </c>
      <c r="AI331" s="86">
        <f t="shared" si="121"/>
        <v>0</v>
      </c>
      <c r="AK331" s="86">
        <f t="shared" si="122"/>
        <v>0</v>
      </c>
      <c r="AL331" s="86">
        <f t="shared" si="123"/>
        <v>0</v>
      </c>
    </row>
    <row r="332" spans="1:38" ht="15" customHeight="1">
      <c r="A332" s="107"/>
      <c r="B332" s="93"/>
      <c r="C332" s="110" t="s">
        <v>108</v>
      </c>
      <c r="D332" s="369" t="str">
        <f t="shared" si="118"/>
        <v/>
      </c>
      <c r="E332" s="369"/>
      <c r="F332" s="369"/>
      <c r="G332" s="369"/>
      <c r="H332" s="369"/>
      <c r="I332" s="369"/>
      <c r="J332" s="369"/>
      <c r="K332" s="369"/>
      <c r="L332" s="369"/>
      <c r="M332" s="369"/>
      <c r="N332" s="369"/>
      <c r="O332" s="369"/>
      <c r="P332" s="369"/>
      <c r="Q332" s="369"/>
      <c r="R332" s="369"/>
      <c r="S332" s="369"/>
      <c r="T332" s="369"/>
      <c r="U332" s="369"/>
      <c r="V332" s="369"/>
      <c r="W332" s="369"/>
      <c r="X332" s="369"/>
      <c r="Y332" s="370"/>
      <c r="Z332" s="370"/>
      <c r="AA332" s="370"/>
      <c r="AB332" s="370"/>
      <c r="AC332" s="370"/>
      <c r="AD332" s="370"/>
      <c r="AG332" s="86">
        <f t="shared" si="119"/>
        <v>0</v>
      </c>
      <c r="AH332" s="86">
        <f t="shared" si="120"/>
        <v>0</v>
      </c>
      <c r="AI332" s="86">
        <f t="shared" si="121"/>
        <v>0</v>
      </c>
      <c r="AK332" s="86">
        <f t="shared" si="122"/>
        <v>0</v>
      </c>
      <c r="AL332" s="86">
        <f t="shared" si="123"/>
        <v>0</v>
      </c>
    </row>
    <row r="333" spans="1:38" ht="15" customHeight="1">
      <c r="A333" s="107"/>
      <c r="B333" s="93"/>
      <c r="C333" s="110" t="s">
        <v>109</v>
      </c>
      <c r="D333" s="369" t="str">
        <f t="shared" si="118"/>
        <v/>
      </c>
      <c r="E333" s="369"/>
      <c r="F333" s="369"/>
      <c r="G333" s="369"/>
      <c r="H333" s="369"/>
      <c r="I333" s="369"/>
      <c r="J333" s="369"/>
      <c r="K333" s="369"/>
      <c r="L333" s="369"/>
      <c r="M333" s="369"/>
      <c r="N333" s="369"/>
      <c r="O333" s="369"/>
      <c r="P333" s="369"/>
      <c r="Q333" s="369"/>
      <c r="R333" s="369"/>
      <c r="S333" s="369"/>
      <c r="T333" s="369"/>
      <c r="U333" s="369"/>
      <c r="V333" s="369"/>
      <c r="W333" s="369"/>
      <c r="X333" s="369"/>
      <c r="Y333" s="370"/>
      <c r="Z333" s="370"/>
      <c r="AA333" s="370"/>
      <c r="AB333" s="370"/>
      <c r="AC333" s="370"/>
      <c r="AD333" s="370"/>
      <c r="AG333" s="86">
        <f t="shared" si="119"/>
        <v>0</v>
      </c>
      <c r="AH333" s="86">
        <f t="shared" si="120"/>
        <v>0</v>
      </c>
      <c r="AI333" s="86">
        <f t="shared" si="121"/>
        <v>0</v>
      </c>
      <c r="AK333" s="86">
        <f t="shared" si="122"/>
        <v>0</v>
      </c>
      <c r="AL333" s="86">
        <f t="shared" si="123"/>
        <v>0</v>
      </c>
    </row>
    <row r="334" spans="1:38" ht="15" customHeight="1">
      <c r="A334" s="107"/>
      <c r="B334" s="93"/>
      <c r="C334" s="110" t="s">
        <v>110</v>
      </c>
      <c r="D334" s="369" t="str">
        <f t="shared" si="118"/>
        <v/>
      </c>
      <c r="E334" s="369"/>
      <c r="F334" s="369"/>
      <c r="G334" s="369"/>
      <c r="H334" s="369"/>
      <c r="I334" s="369"/>
      <c r="J334" s="369"/>
      <c r="K334" s="369"/>
      <c r="L334" s="369"/>
      <c r="M334" s="369"/>
      <c r="N334" s="369"/>
      <c r="O334" s="369"/>
      <c r="P334" s="369"/>
      <c r="Q334" s="369"/>
      <c r="R334" s="369"/>
      <c r="S334" s="369"/>
      <c r="T334" s="369"/>
      <c r="U334" s="369"/>
      <c r="V334" s="369"/>
      <c r="W334" s="369"/>
      <c r="X334" s="369"/>
      <c r="Y334" s="370"/>
      <c r="Z334" s="370"/>
      <c r="AA334" s="370"/>
      <c r="AB334" s="370"/>
      <c r="AC334" s="370"/>
      <c r="AD334" s="370"/>
      <c r="AG334" s="86">
        <f t="shared" si="119"/>
        <v>0</v>
      </c>
      <c r="AH334" s="86">
        <f t="shared" si="120"/>
        <v>0</v>
      </c>
      <c r="AI334" s="86">
        <f t="shared" si="121"/>
        <v>0</v>
      </c>
      <c r="AK334" s="86">
        <f t="shared" si="122"/>
        <v>0</v>
      </c>
      <c r="AL334" s="86">
        <f t="shared" si="123"/>
        <v>0</v>
      </c>
    </row>
    <row r="335" spans="1:38" ht="15" customHeight="1">
      <c r="A335" s="107"/>
      <c r="B335" s="93"/>
      <c r="C335" s="110" t="s">
        <v>111</v>
      </c>
      <c r="D335" s="369" t="str">
        <f t="shared" si="118"/>
        <v/>
      </c>
      <c r="E335" s="369"/>
      <c r="F335" s="369"/>
      <c r="G335" s="369"/>
      <c r="H335" s="369"/>
      <c r="I335" s="369"/>
      <c r="J335" s="369"/>
      <c r="K335" s="369"/>
      <c r="L335" s="369"/>
      <c r="M335" s="369"/>
      <c r="N335" s="369"/>
      <c r="O335" s="369"/>
      <c r="P335" s="369"/>
      <c r="Q335" s="369"/>
      <c r="R335" s="369"/>
      <c r="S335" s="369"/>
      <c r="T335" s="369"/>
      <c r="U335" s="369"/>
      <c r="V335" s="369"/>
      <c r="W335" s="369"/>
      <c r="X335" s="369"/>
      <c r="Y335" s="370"/>
      <c r="Z335" s="370"/>
      <c r="AA335" s="370"/>
      <c r="AB335" s="370"/>
      <c r="AC335" s="370"/>
      <c r="AD335" s="370"/>
      <c r="AG335" s="86">
        <f t="shared" si="119"/>
        <v>0</v>
      </c>
      <c r="AH335" s="86">
        <f t="shared" si="120"/>
        <v>0</v>
      </c>
      <c r="AI335" s="86">
        <f t="shared" si="121"/>
        <v>0</v>
      </c>
      <c r="AK335" s="86">
        <f t="shared" si="122"/>
        <v>0</v>
      </c>
      <c r="AL335" s="86">
        <f t="shared" si="123"/>
        <v>0</v>
      </c>
    </row>
    <row r="336" spans="1:38" ht="15" customHeight="1">
      <c r="A336" s="107"/>
      <c r="B336" s="93"/>
      <c r="C336" s="110" t="s">
        <v>112</v>
      </c>
      <c r="D336" s="369" t="str">
        <f t="shared" si="118"/>
        <v/>
      </c>
      <c r="E336" s="369"/>
      <c r="F336" s="369"/>
      <c r="G336" s="369"/>
      <c r="H336" s="369"/>
      <c r="I336" s="369"/>
      <c r="J336" s="369"/>
      <c r="K336" s="369"/>
      <c r="L336" s="369"/>
      <c r="M336" s="369"/>
      <c r="N336" s="369"/>
      <c r="O336" s="369"/>
      <c r="P336" s="369"/>
      <c r="Q336" s="369"/>
      <c r="R336" s="369"/>
      <c r="S336" s="369"/>
      <c r="T336" s="369"/>
      <c r="U336" s="369"/>
      <c r="V336" s="369"/>
      <c r="W336" s="369"/>
      <c r="X336" s="369"/>
      <c r="Y336" s="370"/>
      <c r="Z336" s="370"/>
      <c r="AA336" s="370"/>
      <c r="AB336" s="370"/>
      <c r="AC336" s="370"/>
      <c r="AD336" s="370"/>
      <c r="AG336" s="86">
        <f t="shared" si="119"/>
        <v>0</v>
      </c>
      <c r="AH336" s="86">
        <f t="shared" si="120"/>
        <v>0</v>
      </c>
      <c r="AI336" s="86">
        <f t="shared" si="121"/>
        <v>0</v>
      </c>
      <c r="AK336" s="86">
        <f t="shared" si="122"/>
        <v>0</v>
      </c>
      <c r="AL336" s="86">
        <f t="shared" si="123"/>
        <v>0</v>
      </c>
    </row>
    <row r="337" spans="1:38" ht="15" customHeight="1">
      <c r="A337" s="107"/>
      <c r="B337" s="93"/>
      <c r="C337" s="110" t="s">
        <v>113</v>
      </c>
      <c r="D337" s="369" t="str">
        <f t="shared" si="118"/>
        <v/>
      </c>
      <c r="E337" s="369"/>
      <c r="F337" s="369"/>
      <c r="G337" s="369"/>
      <c r="H337" s="369"/>
      <c r="I337" s="369"/>
      <c r="J337" s="369"/>
      <c r="K337" s="369"/>
      <c r="L337" s="369"/>
      <c r="M337" s="369"/>
      <c r="N337" s="369"/>
      <c r="O337" s="369"/>
      <c r="P337" s="369"/>
      <c r="Q337" s="369"/>
      <c r="R337" s="369"/>
      <c r="S337" s="369"/>
      <c r="T337" s="369"/>
      <c r="U337" s="369"/>
      <c r="V337" s="369"/>
      <c r="W337" s="369"/>
      <c r="X337" s="369"/>
      <c r="Y337" s="370"/>
      <c r="Z337" s="370"/>
      <c r="AA337" s="370"/>
      <c r="AB337" s="370"/>
      <c r="AC337" s="370"/>
      <c r="AD337" s="370"/>
      <c r="AG337" s="86">
        <f t="shared" si="119"/>
        <v>0</v>
      </c>
      <c r="AH337" s="86">
        <f t="shared" si="120"/>
        <v>0</v>
      </c>
      <c r="AI337" s="86">
        <f t="shared" si="121"/>
        <v>0</v>
      </c>
      <c r="AK337" s="86">
        <f t="shared" si="122"/>
        <v>0</v>
      </c>
      <c r="AL337" s="86">
        <f t="shared" si="123"/>
        <v>0</v>
      </c>
    </row>
    <row r="338" spans="1:38" ht="15" customHeight="1">
      <c r="A338" s="107"/>
      <c r="B338" s="93"/>
      <c r="C338" s="110" t="s">
        <v>114</v>
      </c>
      <c r="D338" s="369" t="str">
        <f t="shared" si="118"/>
        <v/>
      </c>
      <c r="E338" s="369"/>
      <c r="F338" s="369"/>
      <c r="G338" s="369"/>
      <c r="H338" s="369"/>
      <c r="I338" s="369"/>
      <c r="J338" s="369"/>
      <c r="K338" s="369"/>
      <c r="L338" s="369"/>
      <c r="M338" s="369"/>
      <c r="N338" s="369"/>
      <c r="O338" s="369"/>
      <c r="P338" s="369"/>
      <c r="Q338" s="369"/>
      <c r="R338" s="369"/>
      <c r="S338" s="369"/>
      <c r="T338" s="369"/>
      <c r="U338" s="369"/>
      <c r="V338" s="369"/>
      <c r="W338" s="369"/>
      <c r="X338" s="369"/>
      <c r="Y338" s="370"/>
      <c r="Z338" s="370"/>
      <c r="AA338" s="370"/>
      <c r="AB338" s="370"/>
      <c r="AC338" s="370"/>
      <c r="AD338" s="370"/>
      <c r="AG338" s="86">
        <f t="shared" si="119"/>
        <v>0</v>
      </c>
      <c r="AH338" s="86">
        <f t="shared" si="120"/>
        <v>0</v>
      </c>
      <c r="AI338" s="86">
        <f t="shared" si="121"/>
        <v>0</v>
      </c>
      <c r="AK338" s="86">
        <f t="shared" si="122"/>
        <v>0</v>
      </c>
      <c r="AL338" s="86">
        <f t="shared" si="123"/>
        <v>0</v>
      </c>
    </row>
    <row r="339" spans="1:38" ht="15" customHeight="1">
      <c r="A339" s="107"/>
      <c r="B339" s="93"/>
      <c r="C339" s="110" t="s">
        <v>115</v>
      </c>
      <c r="D339" s="369" t="str">
        <f t="shared" si="118"/>
        <v/>
      </c>
      <c r="E339" s="369"/>
      <c r="F339" s="369"/>
      <c r="G339" s="369"/>
      <c r="H339" s="369"/>
      <c r="I339" s="369"/>
      <c r="J339" s="369"/>
      <c r="K339" s="369"/>
      <c r="L339" s="369"/>
      <c r="M339" s="369"/>
      <c r="N339" s="369"/>
      <c r="O339" s="369"/>
      <c r="P339" s="369"/>
      <c r="Q339" s="369"/>
      <c r="R339" s="369"/>
      <c r="S339" s="369"/>
      <c r="T339" s="369"/>
      <c r="U339" s="369"/>
      <c r="V339" s="369"/>
      <c r="W339" s="369"/>
      <c r="X339" s="369"/>
      <c r="Y339" s="370"/>
      <c r="Z339" s="370"/>
      <c r="AA339" s="370"/>
      <c r="AB339" s="370"/>
      <c r="AC339" s="370"/>
      <c r="AD339" s="370"/>
      <c r="AG339" s="86">
        <f t="shared" si="119"/>
        <v>0</v>
      </c>
      <c r="AH339" s="86">
        <f t="shared" si="120"/>
        <v>0</v>
      </c>
      <c r="AI339" s="86">
        <f t="shared" si="121"/>
        <v>0</v>
      </c>
      <c r="AK339" s="86">
        <f t="shared" si="122"/>
        <v>0</v>
      </c>
      <c r="AL339" s="86">
        <f t="shared" si="123"/>
        <v>0</v>
      </c>
    </row>
    <row r="340" spans="1:38" ht="15" customHeight="1">
      <c r="A340" s="107"/>
      <c r="B340" s="93"/>
      <c r="C340" s="110" t="s">
        <v>116</v>
      </c>
      <c r="D340" s="369" t="str">
        <f t="shared" si="118"/>
        <v/>
      </c>
      <c r="E340" s="369"/>
      <c r="F340" s="369"/>
      <c r="G340" s="369"/>
      <c r="H340" s="369"/>
      <c r="I340" s="369"/>
      <c r="J340" s="369"/>
      <c r="K340" s="369"/>
      <c r="L340" s="369"/>
      <c r="M340" s="369"/>
      <c r="N340" s="369"/>
      <c r="O340" s="369"/>
      <c r="P340" s="369"/>
      <c r="Q340" s="369"/>
      <c r="R340" s="369"/>
      <c r="S340" s="369"/>
      <c r="T340" s="369"/>
      <c r="U340" s="369"/>
      <c r="V340" s="369"/>
      <c r="W340" s="369"/>
      <c r="X340" s="369"/>
      <c r="Y340" s="370"/>
      <c r="Z340" s="370"/>
      <c r="AA340" s="370"/>
      <c r="AB340" s="370"/>
      <c r="AC340" s="370"/>
      <c r="AD340" s="370"/>
      <c r="AG340" s="86">
        <f t="shared" si="119"/>
        <v>0</v>
      </c>
      <c r="AH340" s="86">
        <f t="shared" si="120"/>
        <v>0</v>
      </c>
      <c r="AI340" s="86">
        <f t="shared" si="121"/>
        <v>0</v>
      </c>
      <c r="AK340" s="86">
        <f t="shared" si="122"/>
        <v>0</v>
      </c>
      <c r="AL340" s="86">
        <f t="shared" si="123"/>
        <v>0</v>
      </c>
    </row>
    <row r="341" spans="1:38" ht="15" customHeight="1">
      <c r="A341" s="107"/>
      <c r="B341" s="93"/>
      <c r="C341" s="110" t="s">
        <v>117</v>
      </c>
      <c r="D341" s="369" t="str">
        <f t="shared" si="118"/>
        <v/>
      </c>
      <c r="E341" s="369"/>
      <c r="F341" s="369"/>
      <c r="G341" s="369"/>
      <c r="H341" s="369"/>
      <c r="I341" s="369"/>
      <c r="J341" s="369"/>
      <c r="K341" s="369"/>
      <c r="L341" s="369"/>
      <c r="M341" s="369"/>
      <c r="N341" s="369"/>
      <c r="O341" s="369"/>
      <c r="P341" s="369"/>
      <c r="Q341" s="369"/>
      <c r="R341" s="369"/>
      <c r="S341" s="369"/>
      <c r="T341" s="369"/>
      <c r="U341" s="369"/>
      <c r="V341" s="369"/>
      <c r="W341" s="369"/>
      <c r="X341" s="369"/>
      <c r="Y341" s="370"/>
      <c r="Z341" s="370"/>
      <c r="AA341" s="370"/>
      <c r="AB341" s="370"/>
      <c r="AC341" s="370"/>
      <c r="AD341" s="370"/>
      <c r="AG341" s="86">
        <f t="shared" si="119"/>
        <v>0</v>
      </c>
      <c r="AH341" s="86">
        <f t="shared" si="120"/>
        <v>0</v>
      </c>
      <c r="AI341" s="86">
        <f t="shared" si="121"/>
        <v>0</v>
      </c>
      <c r="AK341" s="86">
        <f t="shared" si="122"/>
        <v>0</v>
      </c>
      <c r="AL341" s="86">
        <f t="shared" si="123"/>
        <v>0</v>
      </c>
    </row>
    <row r="342" spans="1:38" ht="15" customHeight="1">
      <c r="A342" s="107"/>
      <c r="B342" s="93"/>
      <c r="C342" s="110" t="s">
        <v>118</v>
      </c>
      <c r="D342" s="369" t="str">
        <f t="shared" si="118"/>
        <v/>
      </c>
      <c r="E342" s="369"/>
      <c r="F342" s="369"/>
      <c r="G342" s="369"/>
      <c r="H342" s="369"/>
      <c r="I342" s="369"/>
      <c r="J342" s="369"/>
      <c r="K342" s="369"/>
      <c r="L342" s="369"/>
      <c r="M342" s="369"/>
      <c r="N342" s="369"/>
      <c r="O342" s="369"/>
      <c r="P342" s="369"/>
      <c r="Q342" s="369"/>
      <c r="R342" s="369"/>
      <c r="S342" s="369"/>
      <c r="T342" s="369"/>
      <c r="U342" s="369"/>
      <c r="V342" s="369"/>
      <c r="W342" s="369"/>
      <c r="X342" s="369"/>
      <c r="Y342" s="370"/>
      <c r="Z342" s="370"/>
      <c r="AA342" s="370"/>
      <c r="AB342" s="370"/>
      <c r="AC342" s="370"/>
      <c r="AD342" s="370"/>
      <c r="AG342" s="86">
        <f t="shared" si="119"/>
        <v>0</v>
      </c>
      <c r="AH342" s="86">
        <f t="shared" si="120"/>
        <v>0</v>
      </c>
      <c r="AI342" s="86">
        <f t="shared" si="121"/>
        <v>0</v>
      </c>
      <c r="AK342" s="86">
        <f t="shared" si="122"/>
        <v>0</v>
      </c>
      <c r="AL342" s="86">
        <f t="shared" si="123"/>
        <v>0</v>
      </c>
    </row>
    <row r="343" spans="1:38" ht="15" customHeight="1">
      <c r="A343" s="107"/>
      <c r="B343" s="93"/>
      <c r="C343" s="110" t="s">
        <v>119</v>
      </c>
      <c r="D343" s="369" t="str">
        <f t="shared" si="118"/>
        <v/>
      </c>
      <c r="E343" s="369"/>
      <c r="F343" s="369"/>
      <c r="G343" s="369"/>
      <c r="H343" s="369"/>
      <c r="I343" s="369"/>
      <c r="J343" s="369"/>
      <c r="K343" s="369"/>
      <c r="L343" s="369"/>
      <c r="M343" s="369"/>
      <c r="N343" s="369"/>
      <c r="O343" s="369"/>
      <c r="P343" s="369"/>
      <c r="Q343" s="369"/>
      <c r="R343" s="369"/>
      <c r="S343" s="369"/>
      <c r="T343" s="369"/>
      <c r="U343" s="369"/>
      <c r="V343" s="369"/>
      <c r="W343" s="369"/>
      <c r="X343" s="369"/>
      <c r="Y343" s="370"/>
      <c r="Z343" s="370"/>
      <c r="AA343" s="370"/>
      <c r="AB343" s="370"/>
      <c r="AC343" s="370"/>
      <c r="AD343" s="370"/>
      <c r="AG343" s="86">
        <f t="shared" si="119"/>
        <v>0</v>
      </c>
      <c r="AH343" s="86">
        <f t="shared" si="120"/>
        <v>0</v>
      </c>
      <c r="AI343" s="86">
        <f t="shared" si="121"/>
        <v>0</v>
      </c>
      <c r="AK343" s="86">
        <f t="shared" si="122"/>
        <v>0</v>
      </c>
      <c r="AL343" s="86">
        <f t="shared" si="123"/>
        <v>0</v>
      </c>
    </row>
    <row r="344" spans="1:38" ht="15" customHeight="1">
      <c r="A344" s="107"/>
      <c r="B344" s="93"/>
      <c r="C344" s="110" t="s">
        <v>120</v>
      </c>
      <c r="D344" s="369" t="str">
        <f t="shared" si="118"/>
        <v/>
      </c>
      <c r="E344" s="369"/>
      <c r="F344" s="369"/>
      <c r="G344" s="369"/>
      <c r="H344" s="369"/>
      <c r="I344" s="369"/>
      <c r="J344" s="369"/>
      <c r="K344" s="369"/>
      <c r="L344" s="369"/>
      <c r="M344" s="369"/>
      <c r="N344" s="369"/>
      <c r="O344" s="369"/>
      <c r="P344" s="369"/>
      <c r="Q344" s="369"/>
      <c r="R344" s="369"/>
      <c r="S344" s="369"/>
      <c r="T344" s="369"/>
      <c r="U344" s="369"/>
      <c r="V344" s="369"/>
      <c r="W344" s="369"/>
      <c r="X344" s="369"/>
      <c r="Y344" s="370"/>
      <c r="Z344" s="370"/>
      <c r="AA344" s="370"/>
      <c r="AB344" s="370"/>
      <c r="AC344" s="370"/>
      <c r="AD344" s="370"/>
      <c r="AG344" s="86">
        <f t="shared" si="119"/>
        <v>0</v>
      </c>
      <c r="AH344" s="86">
        <f t="shared" si="120"/>
        <v>0</v>
      </c>
      <c r="AI344" s="86">
        <f t="shared" si="121"/>
        <v>0</v>
      </c>
      <c r="AK344" s="86">
        <f t="shared" si="122"/>
        <v>0</v>
      </c>
      <c r="AL344" s="86">
        <f t="shared" si="123"/>
        <v>0</v>
      </c>
    </row>
    <row r="345" spans="1:38" ht="15" customHeight="1">
      <c r="A345" s="107"/>
      <c r="B345" s="93"/>
      <c r="C345" s="110" t="s">
        <v>168</v>
      </c>
      <c r="D345" s="369" t="str">
        <f t="shared" si="118"/>
        <v/>
      </c>
      <c r="E345" s="369"/>
      <c r="F345" s="369"/>
      <c r="G345" s="369"/>
      <c r="H345" s="369"/>
      <c r="I345" s="369"/>
      <c r="J345" s="369"/>
      <c r="K345" s="369"/>
      <c r="L345" s="369"/>
      <c r="M345" s="369"/>
      <c r="N345" s="369"/>
      <c r="O345" s="369"/>
      <c r="P345" s="369"/>
      <c r="Q345" s="369"/>
      <c r="R345" s="369"/>
      <c r="S345" s="369"/>
      <c r="T345" s="369"/>
      <c r="U345" s="369"/>
      <c r="V345" s="369"/>
      <c r="W345" s="369"/>
      <c r="X345" s="369"/>
      <c r="Y345" s="370"/>
      <c r="Z345" s="370"/>
      <c r="AA345" s="370"/>
      <c r="AB345" s="370"/>
      <c r="AC345" s="370"/>
      <c r="AD345" s="370"/>
      <c r="AG345" s="86">
        <f t="shared" si="119"/>
        <v>0</v>
      </c>
      <c r="AH345" s="86">
        <f t="shared" si="120"/>
        <v>0</v>
      </c>
      <c r="AI345" s="86">
        <f t="shared" si="121"/>
        <v>0</v>
      </c>
      <c r="AK345" s="86">
        <f t="shared" si="122"/>
        <v>0</v>
      </c>
      <c r="AL345" s="86">
        <f t="shared" si="123"/>
        <v>0</v>
      </c>
    </row>
    <row r="346" spans="1:38" ht="15" customHeight="1">
      <c r="A346" s="107"/>
      <c r="B346" s="93"/>
      <c r="C346" s="110" t="s">
        <v>169</v>
      </c>
      <c r="D346" s="369" t="str">
        <f t="shared" si="118"/>
        <v/>
      </c>
      <c r="E346" s="369"/>
      <c r="F346" s="369"/>
      <c r="G346" s="369"/>
      <c r="H346" s="369"/>
      <c r="I346" s="369"/>
      <c r="J346" s="369"/>
      <c r="K346" s="369"/>
      <c r="L346" s="369"/>
      <c r="M346" s="369"/>
      <c r="N346" s="369"/>
      <c r="O346" s="369"/>
      <c r="P346" s="369"/>
      <c r="Q346" s="369"/>
      <c r="R346" s="369"/>
      <c r="S346" s="369"/>
      <c r="T346" s="369"/>
      <c r="U346" s="369"/>
      <c r="V346" s="369"/>
      <c r="W346" s="369"/>
      <c r="X346" s="369"/>
      <c r="Y346" s="370"/>
      <c r="Z346" s="370"/>
      <c r="AA346" s="370"/>
      <c r="AB346" s="370"/>
      <c r="AC346" s="370"/>
      <c r="AD346" s="370"/>
      <c r="AG346" s="86">
        <f t="shared" si="119"/>
        <v>0</v>
      </c>
      <c r="AH346" s="86">
        <f t="shared" si="120"/>
        <v>0</v>
      </c>
      <c r="AI346" s="86">
        <f t="shared" si="121"/>
        <v>0</v>
      </c>
      <c r="AK346" s="86">
        <f t="shared" si="122"/>
        <v>0</v>
      </c>
      <c r="AL346" s="86">
        <f t="shared" si="123"/>
        <v>0</v>
      </c>
    </row>
    <row r="347" spans="1:38" ht="15" customHeight="1">
      <c r="A347" s="107"/>
      <c r="B347" s="93"/>
      <c r="C347" s="110" t="s">
        <v>170</v>
      </c>
      <c r="D347" s="369" t="str">
        <f t="shared" si="118"/>
        <v/>
      </c>
      <c r="E347" s="369"/>
      <c r="F347" s="369"/>
      <c r="G347" s="369"/>
      <c r="H347" s="369"/>
      <c r="I347" s="369"/>
      <c r="J347" s="369"/>
      <c r="K347" s="369"/>
      <c r="L347" s="369"/>
      <c r="M347" s="369"/>
      <c r="N347" s="369"/>
      <c r="O347" s="369"/>
      <c r="P347" s="369"/>
      <c r="Q347" s="369"/>
      <c r="R347" s="369"/>
      <c r="S347" s="369"/>
      <c r="T347" s="369"/>
      <c r="U347" s="369"/>
      <c r="V347" s="369"/>
      <c r="W347" s="369"/>
      <c r="X347" s="369"/>
      <c r="Y347" s="370"/>
      <c r="Z347" s="370"/>
      <c r="AA347" s="370"/>
      <c r="AB347" s="370"/>
      <c r="AC347" s="370"/>
      <c r="AD347" s="370"/>
      <c r="AG347" s="86">
        <f t="shared" si="119"/>
        <v>0</v>
      </c>
      <c r="AH347" s="86">
        <f t="shared" si="120"/>
        <v>0</v>
      </c>
      <c r="AI347" s="86">
        <f t="shared" si="121"/>
        <v>0</v>
      </c>
      <c r="AK347" s="86">
        <f t="shared" si="122"/>
        <v>0</v>
      </c>
      <c r="AL347" s="86">
        <f t="shared" si="123"/>
        <v>0</v>
      </c>
    </row>
    <row r="348" spans="1:38" ht="15" customHeight="1">
      <c r="A348" s="107"/>
      <c r="B348" s="93"/>
      <c r="C348" s="110" t="s">
        <v>171</v>
      </c>
      <c r="D348" s="369" t="str">
        <f t="shared" si="118"/>
        <v/>
      </c>
      <c r="E348" s="369"/>
      <c r="F348" s="369"/>
      <c r="G348" s="369"/>
      <c r="H348" s="369"/>
      <c r="I348" s="369"/>
      <c r="J348" s="369"/>
      <c r="K348" s="369"/>
      <c r="L348" s="369"/>
      <c r="M348" s="369"/>
      <c r="N348" s="369"/>
      <c r="O348" s="369"/>
      <c r="P348" s="369"/>
      <c r="Q348" s="369"/>
      <c r="R348" s="369"/>
      <c r="S348" s="369"/>
      <c r="T348" s="369"/>
      <c r="U348" s="369"/>
      <c r="V348" s="369"/>
      <c r="W348" s="369"/>
      <c r="X348" s="369"/>
      <c r="Y348" s="370"/>
      <c r="Z348" s="370"/>
      <c r="AA348" s="370"/>
      <c r="AB348" s="370"/>
      <c r="AC348" s="370"/>
      <c r="AD348" s="370"/>
      <c r="AG348" s="86">
        <f t="shared" si="119"/>
        <v>0</v>
      </c>
      <c r="AH348" s="86">
        <f t="shared" si="120"/>
        <v>0</v>
      </c>
      <c r="AI348" s="86">
        <f t="shared" si="121"/>
        <v>0</v>
      </c>
      <c r="AK348" s="86">
        <f t="shared" si="122"/>
        <v>0</v>
      </c>
      <c r="AL348" s="86">
        <f t="shared" si="123"/>
        <v>0</v>
      </c>
    </row>
    <row r="349" spans="1:38" ht="15" customHeight="1">
      <c r="A349" s="107"/>
      <c r="B349" s="93"/>
      <c r="C349" s="110" t="s">
        <v>172</v>
      </c>
      <c r="D349" s="369" t="str">
        <f t="shared" si="118"/>
        <v/>
      </c>
      <c r="E349" s="369"/>
      <c r="F349" s="369"/>
      <c r="G349" s="369"/>
      <c r="H349" s="369"/>
      <c r="I349" s="369"/>
      <c r="J349" s="369"/>
      <c r="K349" s="369"/>
      <c r="L349" s="369"/>
      <c r="M349" s="369"/>
      <c r="N349" s="369"/>
      <c r="O349" s="369"/>
      <c r="P349" s="369"/>
      <c r="Q349" s="369"/>
      <c r="R349" s="369"/>
      <c r="S349" s="369"/>
      <c r="T349" s="369"/>
      <c r="U349" s="369"/>
      <c r="V349" s="369"/>
      <c r="W349" s="369"/>
      <c r="X349" s="369"/>
      <c r="Y349" s="370"/>
      <c r="Z349" s="370"/>
      <c r="AA349" s="370"/>
      <c r="AB349" s="370"/>
      <c r="AC349" s="370"/>
      <c r="AD349" s="370"/>
      <c r="AG349" s="86">
        <f t="shared" si="119"/>
        <v>0</v>
      </c>
      <c r="AH349" s="86">
        <f t="shared" si="120"/>
        <v>0</v>
      </c>
      <c r="AI349" s="86">
        <f t="shared" si="121"/>
        <v>0</v>
      </c>
      <c r="AK349" s="86">
        <f t="shared" si="122"/>
        <v>0</v>
      </c>
      <c r="AL349" s="86">
        <f t="shared" si="123"/>
        <v>0</v>
      </c>
    </row>
    <row r="350" spans="1:38" ht="15" customHeight="1">
      <c r="A350" s="107"/>
      <c r="B350" s="93"/>
      <c r="C350" s="110" t="s">
        <v>173</v>
      </c>
      <c r="D350" s="369" t="str">
        <f t="shared" si="118"/>
        <v/>
      </c>
      <c r="E350" s="369"/>
      <c r="F350" s="369"/>
      <c r="G350" s="369"/>
      <c r="H350" s="369"/>
      <c r="I350" s="369"/>
      <c r="J350" s="369"/>
      <c r="K350" s="369"/>
      <c r="L350" s="369"/>
      <c r="M350" s="369"/>
      <c r="N350" s="369"/>
      <c r="O350" s="369"/>
      <c r="P350" s="369"/>
      <c r="Q350" s="369"/>
      <c r="R350" s="369"/>
      <c r="S350" s="369"/>
      <c r="T350" s="369"/>
      <c r="U350" s="369"/>
      <c r="V350" s="369"/>
      <c r="W350" s="369"/>
      <c r="X350" s="369"/>
      <c r="Y350" s="370"/>
      <c r="Z350" s="370"/>
      <c r="AA350" s="370"/>
      <c r="AB350" s="370"/>
      <c r="AC350" s="370"/>
      <c r="AD350" s="370"/>
      <c r="AG350" s="86">
        <f t="shared" si="119"/>
        <v>0</v>
      </c>
      <c r="AH350" s="86">
        <f t="shared" si="120"/>
        <v>0</v>
      </c>
      <c r="AI350" s="86">
        <f t="shared" si="121"/>
        <v>0</v>
      </c>
      <c r="AK350" s="86">
        <f t="shared" si="122"/>
        <v>0</v>
      </c>
      <c r="AL350" s="86">
        <f t="shared" si="123"/>
        <v>0</v>
      </c>
    </row>
    <row r="351" spans="1:38" ht="15" customHeight="1">
      <c r="A351" s="107"/>
      <c r="B351" s="93"/>
      <c r="C351" s="110" t="s">
        <v>174</v>
      </c>
      <c r="D351" s="369" t="str">
        <f t="shared" si="118"/>
        <v/>
      </c>
      <c r="E351" s="369"/>
      <c r="F351" s="369"/>
      <c r="G351" s="369"/>
      <c r="H351" s="369"/>
      <c r="I351" s="369"/>
      <c r="J351" s="369"/>
      <c r="K351" s="369"/>
      <c r="L351" s="369"/>
      <c r="M351" s="369"/>
      <c r="N351" s="369"/>
      <c r="O351" s="369"/>
      <c r="P351" s="369"/>
      <c r="Q351" s="369"/>
      <c r="R351" s="369"/>
      <c r="S351" s="369"/>
      <c r="T351" s="369"/>
      <c r="U351" s="369"/>
      <c r="V351" s="369"/>
      <c r="W351" s="369"/>
      <c r="X351" s="369"/>
      <c r="Y351" s="370"/>
      <c r="Z351" s="370"/>
      <c r="AA351" s="370"/>
      <c r="AB351" s="370"/>
      <c r="AC351" s="370"/>
      <c r="AD351" s="370"/>
      <c r="AG351" s="86">
        <f t="shared" si="119"/>
        <v>0</v>
      </c>
      <c r="AH351" s="86">
        <f t="shared" si="120"/>
        <v>0</v>
      </c>
      <c r="AI351" s="86">
        <f t="shared" si="121"/>
        <v>0</v>
      </c>
      <c r="AK351" s="86">
        <f t="shared" si="122"/>
        <v>0</v>
      </c>
      <c r="AL351" s="86">
        <f t="shared" si="123"/>
        <v>0</v>
      </c>
    </row>
    <row r="352" spans="1:38" ht="15" customHeight="1">
      <c r="A352" s="107"/>
      <c r="B352" s="93"/>
      <c r="C352" s="110" t="s">
        <v>175</v>
      </c>
      <c r="D352" s="369" t="str">
        <f t="shared" si="118"/>
        <v/>
      </c>
      <c r="E352" s="369"/>
      <c r="F352" s="369"/>
      <c r="G352" s="369"/>
      <c r="H352" s="369"/>
      <c r="I352" s="369"/>
      <c r="J352" s="369"/>
      <c r="K352" s="369"/>
      <c r="L352" s="369"/>
      <c r="M352" s="369"/>
      <c r="N352" s="369"/>
      <c r="O352" s="369"/>
      <c r="P352" s="369"/>
      <c r="Q352" s="369"/>
      <c r="R352" s="369"/>
      <c r="S352" s="369"/>
      <c r="T352" s="369"/>
      <c r="U352" s="369"/>
      <c r="V352" s="369"/>
      <c r="W352" s="369"/>
      <c r="X352" s="369"/>
      <c r="Y352" s="370"/>
      <c r="Z352" s="370"/>
      <c r="AA352" s="370"/>
      <c r="AB352" s="370"/>
      <c r="AC352" s="370"/>
      <c r="AD352" s="370"/>
      <c r="AG352" s="86">
        <f t="shared" si="119"/>
        <v>0</v>
      </c>
      <c r="AH352" s="86">
        <f t="shared" si="120"/>
        <v>0</v>
      </c>
      <c r="AI352" s="86">
        <f t="shared" si="121"/>
        <v>0</v>
      </c>
      <c r="AK352" s="86">
        <f t="shared" si="122"/>
        <v>0</v>
      </c>
      <c r="AL352" s="86">
        <f t="shared" si="123"/>
        <v>0</v>
      </c>
    </row>
    <row r="353" spans="1:38" ht="15" customHeight="1">
      <c r="A353" s="107"/>
      <c r="B353" s="93"/>
      <c r="C353" s="110" t="s">
        <v>176</v>
      </c>
      <c r="D353" s="369" t="str">
        <f t="shared" si="118"/>
        <v/>
      </c>
      <c r="E353" s="369"/>
      <c r="F353" s="369"/>
      <c r="G353" s="369"/>
      <c r="H353" s="369"/>
      <c r="I353" s="369"/>
      <c r="J353" s="369"/>
      <c r="K353" s="369"/>
      <c r="L353" s="369"/>
      <c r="M353" s="369"/>
      <c r="N353" s="369"/>
      <c r="O353" s="369"/>
      <c r="P353" s="369"/>
      <c r="Q353" s="369"/>
      <c r="R353" s="369"/>
      <c r="S353" s="369"/>
      <c r="T353" s="369"/>
      <c r="U353" s="369"/>
      <c r="V353" s="369"/>
      <c r="W353" s="369"/>
      <c r="X353" s="369"/>
      <c r="Y353" s="370"/>
      <c r="Z353" s="370"/>
      <c r="AA353" s="370"/>
      <c r="AB353" s="370"/>
      <c r="AC353" s="370"/>
      <c r="AD353" s="370"/>
      <c r="AG353" s="86">
        <f t="shared" si="119"/>
        <v>0</v>
      </c>
      <c r="AH353" s="86">
        <f t="shared" si="120"/>
        <v>0</v>
      </c>
      <c r="AI353" s="86">
        <f t="shared" si="121"/>
        <v>0</v>
      </c>
      <c r="AK353" s="86">
        <f t="shared" si="122"/>
        <v>0</v>
      </c>
      <c r="AL353" s="86">
        <f t="shared" si="123"/>
        <v>0</v>
      </c>
    </row>
    <row r="354" spans="1:38" ht="15" customHeight="1">
      <c r="A354" s="107"/>
      <c r="B354" s="93"/>
      <c r="C354" s="110" t="s">
        <v>177</v>
      </c>
      <c r="D354" s="369" t="str">
        <f t="shared" si="118"/>
        <v/>
      </c>
      <c r="E354" s="369"/>
      <c r="F354" s="369"/>
      <c r="G354" s="369"/>
      <c r="H354" s="369"/>
      <c r="I354" s="369"/>
      <c r="J354" s="369"/>
      <c r="K354" s="369"/>
      <c r="L354" s="369"/>
      <c r="M354" s="369"/>
      <c r="N354" s="369"/>
      <c r="O354" s="369"/>
      <c r="P354" s="369"/>
      <c r="Q354" s="369"/>
      <c r="R354" s="369"/>
      <c r="S354" s="369"/>
      <c r="T354" s="369"/>
      <c r="U354" s="369"/>
      <c r="V354" s="369"/>
      <c r="W354" s="369"/>
      <c r="X354" s="369"/>
      <c r="Y354" s="370"/>
      <c r="Z354" s="370"/>
      <c r="AA354" s="370"/>
      <c r="AB354" s="370"/>
      <c r="AC354" s="370"/>
      <c r="AD354" s="370"/>
      <c r="AG354" s="86">
        <f t="shared" si="119"/>
        <v>0</v>
      </c>
      <c r="AH354" s="86">
        <f t="shared" si="120"/>
        <v>0</v>
      </c>
      <c r="AI354" s="86">
        <f t="shared" si="121"/>
        <v>0</v>
      </c>
      <c r="AK354" s="86">
        <f t="shared" si="122"/>
        <v>0</v>
      </c>
      <c r="AL354" s="86">
        <f t="shared" si="123"/>
        <v>0</v>
      </c>
    </row>
    <row r="355" spans="1:38" ht="15" customHeight="1">
      <c r="A355" s="107"/>
      <c r="B355" s="93"/>
      <c r="C355" s="110" t="s">
        <v>178</v>
      </c>
      <c r="D355" s="369" t="str">
        <f t="shared" si="118"/>
        <v/>
      </c>
      <c r="E355" s="369"/>
      <c r="F355" s="369"/>
      <c r="G355" s="369"/>
      <c r="H355" s="369"/>
      <c r="I355" s="369"/>
      <c r="J355" s="369"/>
      <c r="K355" s="369"/>
      <c r="L355" s="369"/>
      <c r="M355" s="369"/>
      <c r="N355" s="369"/>
      <c r="O355" s="369"/>
      <c r="P355" s="369"/>
      <c r="Q355" s="369"/>
      <c r="R355" s="369"/>
      <c r="S355" s="369"/>
      <c r="T355" s="369"/>
      <c r="U355" s="369"/>
      <c r="V355" s="369"/>
      <c r="W355" s="369"/>
      <c r="X355" s="369"/>
      <c r="Y355" s="370"/>
      <c r="Z355" s="370"/>
      <c r="AA355" s="370"/>
      <c r="AB355" s="370"/>
      <c r="AC355" s="370"/>
      <c r="AD355" s="370"/>
      <c r="AG355" s="86">
        <f t="shared" si="119"/>
        <v>0</v>
      </c>
      <c r="AH355" s="86">
        <f t="shared" si="120"/>
        <v>0</v>
      </c>
      <c r="AI355" s="86">
        <f t="shared" si="121"/>
        <v>0</v>
      </c>
      <c r="AK355" s="86">
        <f t="shared" si="122"/>
        <v>0</v>
      </c>
      <c r="AL355" s="86">
        <f t="shared" si="123"/>
        <v>0</v>
      </c>
    </row>
    <row r="356" spans="1:38" ht="15" customHeight="1">
      <c r="A356" s="107"/>
      <c r="B356" s="93"/>
      <c r="C356" s="110" t="s">
        <v>179</v>
      </c>
      <c r="D356" s="369" t="str">
        <f t="shared" si="118"/>
        <v/>
      </c>
      <c r="E356" s="369"/>
      <c r="F356" s="369"/>
      <c r="G356" s="369"/>
      <c r="H356" s="369"/>
      <c r="I356" s="369"/>
      <c r="J356" s="369"/>
      <c r="K356" s="369"/>
      <c r="L356" s="369"/>
      <c r="M356" s="369"/>
      <c r="N356" s="369"/>
      <c r="O356" s="369"/>
      <c r="P356" s="369"/>
      <c r="Q356" s="369"/>
      <c r="R356" s="369"/>
      <c r="S356" s="369"/>
      <c r="T356" s="369"/>
      <c r="U356" s="369"/>
      <c r="V356" s="369"/>
      <c r="W356" s="369"/>
      <c r="X356" s="369"/>
      <c r="Y356" s="370"/>
      <c r="Z356" s="370"/>
      <c r="AA356" s="370"/>
      <c r="AB356" s="370"/>
      <c r="AC356" s="370"/>
      <c r="AD356" s="370"/>
      <c r="AG356" s="86">
        <f t="shared" si="119"/>
        <v>0</v>
      </c>
      <c r="AH356" s="86">
        <f t="shared" si="120"/>
        <v>0</v>
      </c>
      <c r="AI356" s="86">
        <f t="shared" si="121"/>
        <v>0</v>
      </c>
      <c r="AK356" s="86">
        <f t="shared" si="122"/>
        <v>0</v>
      </c>
      <c r="AL356" s="86">
        <f t="shared" si="123"/>
        <v>0</v>
      </c>
    </row>
    <row r="357" spans="1:38" ht="15" customHeight="1">
      <c r="A357" s="107"/>
      <c r="B357" s="93"/>
      <c r="C357" s="110" t="s">
        <v>180</v>
      </c>
      <c r="D357" s="369" t="str">
        <f t="shared" si="118"/>
        <v/>
      </c>
      <c r="E357" s="369"/>
      <c r="F357" s="369"/>
      <c r="G357" s="369"/>
      <c r="H357" s="369"/>
      <c r="I357" s="369"/>
      <c r="J357" s="369"/>
      <c r="K357" s="369"/>
      <c r="L357" s="369"/>
      <c r="M357" s="369"/>
      <c r="N357" s="369"/>
      <c r="O357" s="369"/>
      <c r="P357" s="369"/>
      <c r="Q357" s="369"/>
      <c r="R357" s="369"/>
      <c r="S357" s="369"/>
      <c r="T357" s="369"/>
      <c r="U357" s="369"/>
      <c r="V357" s="369"/>
      <c r="W357" s="369"/>
      <c r="X357" s="369"/>
      <c r="Y357" s="370"/>
      <c r="Z357" s="370"/>
      <c r="AA357" s="370"/>
      <c r="AB357" s="370"/>
      <c r="AC357" s="370"/>
      <c r="AD357" s="370"/>
      <c r="AG357" s="86">
        <f t="shared" si="119"/>
        <v>0</v>
      </c>
      <c r="AH357" s="86">
        <f t="shared" si="120"/>
        <v>0</v>
      </c>
      <c r="AI357" s="86">
        <f t="shared" si="121"/>
        <v>0</v>
      </c>
      <c r="AK357" s="86">
        <f t="shared" si="122"/>
        <v>0</v>
      </c>
      <c r="AL357" s="86">
        <f t="shared" si="123"/>
        <v>0</v>
      </c>
    </row>
    <row r="358" spans="1:38" ht="15" customHeight="1">
      <c r="A358" s="107"/>
      <c r="B358" s="93"/>
      <c r="C358" s="110" t="s">
        <v>181</v>
      </c>
      <c r="D358" s="369" t="str">
        <f t="shared" si="118"/>
        <v/>
      </c>
      <c r="E358" s="369"/>
      <c r="F358" s="369"/>
      <c r="G358" s="369"/>
      <c r="H358" s="369"/>
      <c r="I358" s="369"/>
      <c r="J358" s="369"/>
      <c r="K358" s="369"/>
      <c r="L358" s="369"/>
      <c r="M358" s="369"/>
      <c r="N358" s="369"/>
      <c r="O358" s="369"/>
      <c r="P358" s="369"/>
      <c r="Q358" s="369"/>
      <c r="R358" s="369"/>
      <c r="S358" s="369"/>
      <c r="T358" s="369"/>
      <c r="U358" s="369"/>
      <c r="V358" s="369"/>
      <c r="W358" s="369"/>
      <c r="X358" s="369"/>
      <c r="Y358" s="370"/>
      <c r="Z358" s="370"/>
      <c r="AA358" s="370"/>
      <c r="AB358" s="370"/>
      <c r="AC358" s="370"/>
      <c r="AD358" s="370"/>
      <c r="AG358" s="86">
        <f t="shared" si="119"/>
        <v>0</v>
      </c>
      <c r="AH358" s="86">
        <f t="shared" si="120"/>
        <v>0</v>
      </c>
      <c r="AI358" s="86">
        <f t="shared" si="121"/>
        <v>0</v>
      </c>
      <c r="AK358" s="86">
        <f t="shared" si="122"/>
        <v>0</v>
      </c>
      <c r="AL358" s="86">
        <f t="shared" si="123"/>
        <v>0</v>
      </c>
    </row>
    <row r="359" spans="1:38" ht="15" customHeight="1">
      <c r="A359" s="107"/>
      <c r="B359" s="93"/>
      <c r="C359" s="110" t="s">
        <v>182</v>
      </c>
      <c r="D359" s="369" t="str">
        <f t="shared" si="118"/>
        <v/>
      </c>
      <c r="E359" s="369"/>
      <c r="F359" s="369"/>
      <c r="G359" s="369"/>
      <c r="H359" s="369"/>
      <c r="I359" s="369"/>
      <c r="J359" s="369"/>
      <c r="K359" s="369"/>
      <c r="L359" s="369"/>
      <c r="M359" s="369"/>
      <c r="N359" s="369"/>
      <c r="O359" s="369"/>
      <c r="P359" s="369"/>
      <c r="Q359" s="369"/>
      <c r="R359" s="369"/>
      <c r="S359" s="369"/>
      <c r="T359" s="369"/>
      <c r="U359" s="369"/>
      <c r="V359" s="369"/>
      <c r="W359" s="369"/>
      <c r="X359" s="369"/>
      <c r="Y359" s="370"/>
      <c r="Z359" s="370"/>
      <c r="AA359" s="370"/>
      <c r="AB359" s="370"/>
      <c r="AC359" s="370"/>
      <c r="AD359" s="370"/>
      <c r="AG359" s="86">
        <f t="shared" si="119"/>
        <v>0</v>
      </c>
      <c r="AH359" s="86">
        <f t="shared" si="120"/>
        <v>0</v>
      </c>
      <c r="AI359" s="86">
        <f t="shared" si="121"/>
        <v>0</v>
      </c>
      <c r="AK359" s="86">
        <f t="shared" si="122"/>
        <v>0</v>
      </c>
      <c r="AL359" s="86">
        <f t="shared" si="123"/>
        <v>0</v>
      </c>
    </row>
    <row r="360" spans="1:38" ht="15" customHeight="1">
      <c r="A360" s="107"/>
      <c r="B360" s="93"/>
      <c r="C360" s="110" t="s">
        <v>183</v>
      </c>
      <c r="D360" s="369" t="str">
        <f t="shared" si="118"/>
        <v/>
      </c>
      <c r="E360" s="369"/>
      <c r="F360" s="369"/>
      <c r="G360" s="369"/>
      <c r="H360" s="369"/>
      <c r="I360" s="369"/>
      <c r="J360" s="369"/>
      <c r="K360" s="369"/>
      <c r="L360" s="369"/>
      <c r="M360" s="369"/>
      <c r="N360" s="369"/>
      <c r="O360" s="369"/>
      <c r="P360" s="369"/>
      <c r="Q360" s="369"/>
      <c r="R360" s="369"/>
      <c r="S360" s="369"/>
      <c r="T360" s="369"/>
      <c r="U360" s="369"/>
      <c r="V360" s="369"/>
      <c r="W360" s="369"/>
      <c r="X360" s="369"/>
      <c r="Y360" s="370"/>
      <c r="Z360" s="370"/>
      <c r="AA360" s="370"/>
      <c r="AB360" s="370"/>
      <c r="AC360" s="370"/>
      <c r="AD360" s="370"/>
      <c r="AG360" s="86">
        <f t="shared" si="119"/>
        <v>0</v>
      </c>
      <c r="AH360" s="86">
        <f t="shared" si="120"/>
        <v>0</v>
      </c>
      <c r="AI360" s="86">
        <f t="shared" si="121"/>
        <v>0</v>
      </c>
      <c r="AK360" s="86">
        <f t="shared" si="122"/>
        <v>0</v>
      </c>
      <c r="AL360" s="86">
        <f t="shared" si="123"/>
        <v>0</v>
      </c>
    </row>
    <row r="361" spans="1:38" ht="15" customHeight="1">
      <c r="A361" s="107"/>
      <c r="B361" s="93"/>
      <c r="C361" s="110" t="s">
        <v>184</v>
      </c>
      <c r="D361" s="369" t="str">
        <f t="shared" si="118"/>
        <v/>
      </c>
      <c r="E361" s="369"/>
      <c r="F361" s="369"/>
      <c r="G361" s="369"/>
      <c r="H361" s="369"/>
      <c r="I361" s="369"/>
      <c r="J361" s="369"/>
      <c r="K361" s="369"/>
      <c r="L361" s="369"/>
      <c r="M361" s="369"/>
      <c r="N361" s="369"/>
      <c r="O361" s="369"/>
      <c r="P361" s="369"/>
      <c r="Q361" s="369"/>
      <c r="R361" s="369"/>
      <c r="S361" s="369"/>
      <c r="T361" s="369"/>
      <c r="U361" s="369"/>
      <c r="V361" s="369"/>
      <c r="W361" s="369"/>
      <c r="X361" s="369"/>
      <c r="Y361" s="370"/>
      <c r="Z361" s="370"/>
      <c r="AA361" s="370"/>
      <c r="AB361" s="370"/>
      <c r="AC361" s="370"/>
      <c r="AD361" s="370"/>
      <c r="AG361" s="86">
        <f t="shared" si="119"/>
        <v>0</v>
      </c>
      <c r="AH361" s="86">
        <f t="shared" si="120"/>
        <v>0</v>
      </c>
      <c r="AI361" s="86">
        <f t="shared" si="121"/>
        <v>0</v>
      </c>
      <c r="AK361" s="86">
        <f t="shared" si="122"/>
        <v>0</v>
      </c>
      <c r="AL361" s="86">
        <f t="shared" si="123"/>
        <v>0</v>
      </c>
    </row>
    <row r="362" spans="1:38" ht="15" customHeight="1">
      <c r="A362" s="107"/>
      <c r="B362" s="93"/>
      <c r="C362" s="110" t="s">
        <v>185</v>
      </c>
      <c r="D362" s="369" t="str">
        <f t="shared" si="118"/>
        <v/>
      </c>
      <c r="E362" s="369"/>
      <c r="F362" s="369"/>
      <c r="G362" s="369"/>
      <c r="H362" s="369"/>
      <c r="I362" s="369"/>
      <c r="J362" s="369"/>
      <c r="K362" s="369"/>
      <c r="L362" s="369"/>
      <c r="M362" s="369"/>
      <c r="N362" s="369"/>
      <c r="O362" s="369"/>
      <c r="P362" s="369"/>
      <c r="Q362" s="369"/>
      <c r="R362" s="369"/>
      <c r="S362" s="369"/>
      <c r="T362" s="369"/>
      <c r="U362" s="369"/>
      <c r="V362" s="369"/>
      <c r="W362" s="369"/>
      <c r="X362" s="369"/>
      <c r="Y362" s="370"/>
      <c r="Z362" s="370"/>
      <c r="AA362" s="370"/>
      <c r="AB362" s="370"/>
      <c r="AC362" s="370"/>
      <c r="AD362" s="370"/>
      <c r="AG362" s="86">
        <f t="shared" si="119"/>
        <v>0</v>
      </c>
      <c r="AH362" s="86">
        <f t="shared" si="120"/>
        <v>0</v>
      </c>
      <c r="AI362" s="86">
        <f t="shared" si="121"/>
        <v>0</v>
      </c>
      <c r="AK362" s="86">
        <f t="shared" si="122"/>
        <v>0</v>
      </c>
      <c r="AL362" s="86">
        <f t="shared" si="123"/>
        <v>0</v>
      </c>
    </row>
    <row r="363" spans="1:38" ht="15" customHeight="1">
      <c r="A363" s="107"/>
      <c r="B363" s="93"/>
      <c r="C363" s="110" t="s">
        <v>186</v>
      </c>
      <c r="D363" s="369" t="str">
        <f t="shared" si="118"/>
        <v/>
      </c>
      <c r="E363" s="369"/>
      <c r="F363" s="369"/>
      <c r="G363" s="369"/>
      <c r="H363" s="369"/>
      <c r="I363" s="369"/>
      <c r="J363" s="369"/>
      <c r="K363" s="369"/>
      <c r="L363" s="369"/>
      <c r="M363" s="369"/>
      <c r="N363" s="369"/>
      <c r="O363" s="369"/>
      <c r="P363" s="369"/>
      <c r="Q363" s="369"/>
      <c r="R363" s="369"/>
      <c r="S363" s="369"/>
      <c r="T363" s="369"/>
      <c r="U363" s="369"/>
      <c r="V363" s="369"/>
      <c r="W363" s="369"/>
      <c r="X363" s="369"/>
      <c r="Y363" s="370"/>
      <c r="Z363" s="370"/>
      <c r="AA363" s="370"/>
      <c r="AB363" s="370"/>
      <c r="AC363" s="370"/>
      <c r="AD363" s="370"/>
      <c r="AG363" s="86">
        <f t="shared" si="119"/>
        <v>0</v>
      </c>
      <c r="AH363" s="86">
        <f t="shared" si="120"/>
        <v>0</v>
      </c>
      <c r="AI363" s="86">
        <f t="shared" si="121"/>
        <v>0</v>
      </c>
      <c r="AK363" s="86">
        <f t="shared" si="122"/>
        <v>0</v>
      </c>
      <c r="AL363" s="86">
        <f t="shared" si="123"/>
        <v>0</v>
      </c>
    </row>
    <row r="364" spans="1:38" ht="15" customHeight="1">
      <c r="A364" s="107"/>
      <c r="B364" s="93"/>
      <c r="C364" s="110" t="s">
        <v>187</v>
      </c>
      <c r="D364" s="369" t="str">
        <f t="shared" si="118"/>
        <v/>
      </c>
      <c r="E364" s="369"/>
      <c r="F364" s="369"/>
      <c r="G364" s="369"/>
      <c r="H364" s="369"/>
      <c r="I364" s="369"/>
      <c r="J364" s="369"/>
      <c r="K364" s="369"/>
      <c r="L364" s="369"/>
      <c r="M364" s="369"/>
      <c r="N364" s="369"/>
      <c r="O364" s="369"/>
      <c r="P364" s="369"/>
      <c r="Q364" s="369"/>
      <c r="R364" s="369"/>
      <c r="S364" s="369"/>
      <c r="T364" s="369"/>
      <c r="U364" s="369"/>
      <c r="V364" s="369"/>
      <c r="W364" s="369"/>
      <c r="X364" s="369"/>
      <c r="Y364" s="370"/>
      <c r="Z364" s="370"/>
      <c r="AA364" s="370"/>
      <c r="AB364" s="370"/>
      <c r="AC364" s="370"/>
      <c r="AD364" s="370"/>
      <c r="AG364" s="86">
        <f t="shared" si="119"/>
        <v>0</v>
      </c>
      <c r="AH364" s="86">
        <f t="shared" si="120"/>
        <v>0</v>
      </c>
      <c r="AI364" s="86">
        <f t="shared" si="121"/>
        <v>0</v>
      </c>
      <c r="AK364" s="86">
        <f t="shared" si="122"/>
        <v>0</v>
      </c>
      <c r="AL364" s="86">
        <f t="shared" si="123"/>
        <v>0</v>
      </c>
    </row>
    <row r="365" spans="1:38" ht="15" customHeight="1">
      <c r="A365" s="107"/>
      <c r="B365" s="93"/>
      <c r="C365" s="110" t="s">
        <v>188</v>
      </c>
      <c r="D365" s="369" t="str">
        <f t="shared" si="118"/>
        <v/>
      </c>
      <c r="E365" s="369"/>
      <c r="F365" s="369"/>
      <c r="G365" s="369"/>
      <c r="H365" s="369"/>
      <c r="I365" s="369"/>
      <c r="J365" s="369"/>
      <c r="K365" s="369"/>
      <c r="L365" s="369"/>
      <c r="M365" s="369"/>
      <c r="N365" s="369"/>
      <c r="O365" s="369"/>
      <c r="P365" s="369"/>
      <c r="Q365" s="369"/>
      <c r="R365" s="369"/>
      <c r="S365" s="369"/>
      <c r="T365" s="369"/>
      <c r="U365" s="369"/>
      <c r="V365" s="369"/>
      <c r="W365" s="369"/>
      <c r="X365" s="369"/>
      <c r="Y365" s="370"/>
      <c r="Z365" s="370"/>
      <c r="AA365" s="370"/>
      <c r="AB365" s="370"/>
      <c r="AC365" s="370"/>
      <c r="AD365" s="370"/>
      <c r="AG365" s="86">
        <f t="shared" si="119"/>
        <v>0</v>
      </c>
      <c r="AH365" s="86">
        <f t="shared" si="120"/>
        <v>0</v>
      </c>
      <c r="AI365" s="86">
        <f t="shared" si="121"/>
        <v>0</v>
      </c>
      <c r="AK365" s="86">
        <f t="shared" si="122"/>
        <v>0</v>
      </c>
      <c r="AL365" s="86">
        <f t="shared" si="123"/>
        <v>0</v>
      </c>
    </row>
    <row r="366" spans="1:38" ht="15" customHeight="1">
      <c r="A366" s="107"/>
      <c r="B366" s="93"/>
      <c r="C366" s="110" t="s">
        <v>189</v>
      </c>
      <c r="D366" s="369" t="str">
        <f t="shared" si="118"/>
        <v/>
      </c>
      <c r="E366" s="369"/>
      <c r="F366" s="369"/>
      <c r="G366" s="369"/>
      <c r="H366" s="369"/>
      <c r="I366" s="369"/>
      <c r="J366" s="369"/>
      <c r="K366" s="369"/>
      <c r="L366" s="369"/>
      <c r="M366" s="369"/>
      <c r="N366" s="369"/>
      <c r="O366" s="369"/>
      <c r="P366" s="369"/>
      <c r="Q366" s="369"/>
      <c r="R366" s="369"/>
      <c r="S366" s="369"/>
      <c r="T366" s="369"/>
      <c r="U366" s="369"/>
      <c r="V366" s="369"/>
      <c r="W366" s="369"/>
      <c r="X366" s="369"/>
      <c r="Y366" s="370"/>
      <c r="Z366" s="370"/>
      <c r="AA366" s="370"/>
      <c r="AB366" s="370"/>
      <c r="AC366" s="370"/>
      <c r="AD366" s="370"/>
      <c r="AG366" s="86">
        <f t="shared" si="119"/>
        <v>0</v>
      </c>
      <c r="AH366" s="86">
        <f t="shared" si="120"/>
        <v>0</v>
      </c>
      <c r="AI366" s="86">
        <f t="shared" si="121"/>
        <v>0</v>
      </c>
      <c r="AK366" s="86">
        <f t="shared" si="122"/>
        <v>0</v>
      </c>
      <c r="AL366" s="86">
        <f t="shared" si="123"/>
        <v>0</v>
      </c>
    </row>
    <row r="367" spans="1:38" ht="15" customHeight="1">
      <c r="A367" s="107"/>
      <c r="B367" s="93"/>
      <c r="C367" s="110" t="s">
        <v>190</v>
      </c>
      <c r="D367" s="369" t="str">
        <f t="shared" si="118"/>
        <v/>
      </c>
      <c r="E367" s="369"/>
      <c r="F367" s="369"/>
      <c r="G367" s="369"/>
      <c r="H367" s="369"/>
      <c r="I367" s="369"/>
      <c r="J367" s="369"/>
      <c r="K367" s="369"/>
      <c r="L367" s="369"/>
      <c r="M367" s="369"/>
      <c r="N367" s="369"/>
      <c r="O367" s="369"/>
      <c r="P367" s="369"/>
      <c r="Q367" s="369"/>
      <c r="R367" s="369"/>
      <c r="S367" s="369"/>
      <c r="T367" s="369"/>
      <c r="U367" s="369"/>
      <c r="V367" s="369"/>
      <c r="W367" s="369"/>
      <c r="X367" s="369"/>
      <c r="Y367" s="370"/>
      <c r="Z367" s="370"/>
      <c r="AA367" s="370"/>
      <c r="AB367" s="370"/>
      <c r="AC367" s="370"/>
      <c r="AD367" s="370"/>
      <c r="AG367" s="86">
        <f t="shared" si="119"/>
        <v>0</v>
      </c>
      <c r="AH367" s="86">
        <f t="shared" si="120"/>
        <v>0</v>
      </c>
      <c r="AI367" s="86">
        <f t="shared" si="121"/>
        <v>0</v>
      </c>
      <c r="AK367" s="86">
        <f t="shared" si="122"/>
        <v>0</v>
      </c>
      <c r="AL367" s="86">
        <f t="shared" si="123"/>
        <v>0</v>
      </c>
    </row>
    <row r="368" spans="1:38" ht="15" customHeight="1">
      <c r="A368" s="107"/>
      <c r="B368" s="93"/>
      <c r="C368" s="110" t="s">
        <v>191</v>
      </c>
      <c r="D368" s="369" t="str">
        <f t="shared" si="118"/>
        <v/>
      </c>
      <c r="E368" s="369"/>
      <c r="F368" s="369"/>
      <c r="G368" s="369"/>
      <c r="H368" s="369"/>
      <c r="I368" s="369"/>
      <c r="J368" s="369"/>
      <c r="K368" s="369"/>
      <c r="L368" s="369"/>
      <c r="M368" s="369"/>
      <c r="N368" s="369"/>
      <c r="O368" s="369"/>
      <c r="P368" s="369"/>
      <c r="Q368" s="369"/>
      <c r="R368" s="369"/>
      <c r="S368" s="369"/>
      <c r="T368" s="369"/>
      <c r="U368" s="369"/>
      <c r="V368" s="369"/>
      <c r="W368" s="369"/>
      <c r="X368" s="369"/>
      <c r="Y368" s="370"/>
      <c r="Z368" s="370"/>
      <c r="AA368" s="370"/>
      <c r="AB368" s="370"/>
      <c r="AC368" s="370"/>
      <c r="AD368" s="370"/>
      <c r="AG368" s="86">
        <f t="shared" si="119"/>
        <v>0</v>
      </c>
      <c r="AH368" s="86">
        <f t="shared" si="120"/>
        <v>0</v>
      </c>
      <c r="AI368" s="86">
        <f t="shared" si="121"/>
        <v>0</v>
      </c>
      <c r="AK368" s="86">
        <f t="shared" si="122"/>
        <v>0</v>
      </c>
      <c r="AL368" s="86">
        <f t="shared" si="123"/>
        <v>0</v>
      </c>
    </row>
    <row r="369" spans="1:38" ht="15" customHeight="1">
      <c r="A369" s="107"/>
      <c r="B369" s="93"/>
      <c r="C369" s="110" t="s">
        <v>192</v>
      </c>
      <c r="D369" s="369" t="str">
        <f t="shared" si="118"/>
        <v/>
      </c>
      <c r="E369" s="369"/>
      <c r="F369" s="369"/>
      <c r="G369" s="369"/>
      <c r="H369" s="369"/>
      <c r="I369" s="369"/>
      <c r="J369" s="369"/>
      <c r="K369" s="369"/>
      <c r="L369" s="369"/>
      <c r="M369" s="369"/>
      <c r="N369" s="369"/>
      <c r="O369" s="369"/>
      <c r="P369" s="369"/>
      <c r="Q369" s="369"/>
      <c r="R369" s="369"/>
      <c r="S369" s="369"/>
      <c r="T369" s="369"/>
      <c r="U369" s="369"/>
      <c r="V369" s="369"/>
      <c r="W369" s="369"/>
      <c r="X369" s="369"/>
      <c r="Y369" s="370"/>
      <c r="Z369" s="370"/>
      <c r="AA369" s="370"/>
      <c r="AB369" s="370"/>
      <c r="AC369" s="370"/>
      <c r="AD369" s="370"/>
      <c r="AG369" s="86">
        <f t="shared" si="119"/>
        <v>0</v>
      </c>
      <c r="AH369" s="86">
        <f t="shared" si="120"/>
        <v>0</v>
      </c>
      <c r="AI369" s="86">
        <f t="shared" si="121"/>
        <v>0</v>
      </c>
      <c r="AK369" s="86">
        <f t="shared" si="122"/>
        <v>0</v>
      </c>
      <c r="AL369" s="86">
        <f t="shared" si="123"/>
        <v>0</v>
      </c>
    </row>
    <row r="370" spans="1:38" ht="15" customHeight="1">
      <c r="A370" s="107"/>
      <c r="B370" s="93"/>
      <c r="C370" s="110" t="s">
        <v>193</v>
      </c>
      <c r="D370" s="369" t="str">
        <f t="shared" si="118"/>
        <v/>
      </c>
      <c r="E370" s="369"/>
      <c r="F370" s="369"/>
      <c r="G370" s="369"/>
      <c r="H370" s="369"/>
      <c r="I370" s="369"/>
      <c r="J370" s="369"/>
      <c r="K370" s="369"/>
      <c r="L370" s="369"/>
      <c r="M370" s="369"/>
      <c r="N370" s="369"/>
      <c r="O370" s="369"/>
      <c r="P370" s="369"/>
      <c r="Q370" s="369"/>
      <c r="R370" s="369"/>
      <c r="S370" s="369"/>
      <c r="T370" s="369"/>
      <c r="U370" s="369"/>
      <c r="V370" s="369"/>
      <c r="W370" s="369"/>
      <c r="X370" s="369"/>
      <c r="Y370" s="370"/>
      <c r="Z370" s="370"/>
      <c r="AA370" s="370"/>
      <c r="AB370" s="370"/>
      <c r="AC370" s="370"/>
      <c r="AD370" s="370"/>
      <c r="AG370" s="86">
        <f t="shared" si="119"/>
        <v>0</v>
      </c>
      <c r="AH370" s="86">
        <f t="shared" si="120"/>
        <v>0</v>
      </c>
      <c r="AI370" s="86">
        <f t="shared" si="121"/>
        <v>0</v>
      </c>
      <c r="AK370" s="86">
        <f t="shared" si="122"/>
        <v>0</v>
      </c>
      <c r="AL370" s="86">
        <f t="shared" si="123"/>
        <v>0</v>
      </c>
    </row>
    <row r="371" spans="1:38" ht="15" customHeight="1">
      <c r="A371" s="107"/>
      <c r="B371" s="93"/>
      <c r="C371" s="110" t="s">
        <v>194</v>
      </c>
      <c r="D371" s="369" t="str">
        <f t="shared" si="118"/>
        <v/>
      </c>
      <c r="E371" s="369"/>
      <c r="F371" s="369"/>
      <c r="G371" s="369"/>
      <c r="H371" s="369"/>
      <c r="I371" s="369"/>
      <c r="J371" s="369"/>
      <c r="K371" s="369"/>
      <c r="L371" s="369"/>
      <c r="M371" s="369"/>
      <c r="N371" s="369"/>
      <c r="O371" s="369"/>
      <c r="P371" s="369"/>
      <c r="Q371" s="369"/>
      <c r="R371" s="369"/>
      <c r="S371" s="369"/>
      <c r="T371" s="369"/>
      <c r="U371" s="369"/>
      <c r="V371" s="369"/>
      <c r="W371" s="369"/>
      <c r="X371" s="369"/>
      <c r="Y371" s="370"/>
      <c r="Z371" s="370"/>
      <c r="AA371" s="370"/>
      <c r="AB371" s="370"/>
      <c r="AC371" s="370"/>
      <c r="AD371" s="370"/>
      <c r="AG371" s="86">
        <f t="shared" si="119"/>
        <v>0</v>
      </c>
      <c r="AH371" s="86">
        <f t="shared" si="120"/>
        <v>0</v>
      </c>
      <c r="AI371" s="86">
        <f t="shared" si="121"/>
        <v>0</v>
      </c>
      <c r="AK371" s="86">
        <f t="shared" si="122"/>
        <v>0</v>
      </c>
      <c r="AL371" s="86">
        <f t="shared" si="123"/>
        <v>0</v>
      </c>
    </row>
    <row r="372" spans="1:38" ht="15" customHeight="1">
      <c r="A372" s="107"/>
      <c r="B372" s="93"/>
      <c r="C372" s="110" t="s">
        <v>195</v>
      </c>
      <c r="D372" s="369" t="str">
        <f t="shared" si="118"/>
        <v/>
      </c>
      <c r="E372" s="369"/>
      <c r="F372" s="369"/>
      <c r="G372" s="369"/>
      <c r="H372" s="369"/>
      <c r="I372" s="369"/>
      <c r="J372" s="369"/>
      <c r="K372" s="369"/>
      <c r="L372" s="369"/>
      <c r="M372" s="369"/>
      <c r="N372" s="369"/>
      <c r="O372" s="369"/>
      <c r="P372" s="369"/>
      <c r="Q372" s="369"/>
      <c r="R372" s="369"/>
      <c r="S372" s="369"/>
      <c r="T372" s="369"/>
      <c r="U372" s="369"/>
      <c r="V372" s="369"/>
      <c r="W372" s="369"/>
      <c r="X372" s="369"/>
      <c r="Y372" s="370"/>
      <c r="Z372" s="370"/>
      <c r="AA372" s="370"/>
      <c r="AB372" s="370"/>
      <c r="AC372" s="370"/>
      <c r="AD372" s="370"/>
      <c r="AG372" s="86">
        <f t="shared" si="119"/>
        <v>0</v>
      </c>
      <c r="AH372" s="86">
        <f t="shared" si="120"/>
        <v>0</v>
      </c>
      <c r="AI372" s="86">
        <f t="shared" si="121"/>
        <v>0</v>
      </c>
      <c r="AK372" s="86">
        <f t="shared" si="122"/>
        <v>0</v>
      </c>
      <c r="AL372" s="86">
        <f t="shared" si="123"/>
        <v>0</v>
      </c>
    </row>
    <row r="373" spans="1:38" ht="15" customHeight="1">
      <c r="A373" s="107"/>
      <c r="B373" s="93"/>
      <c r="C373" s="110" t="s">
        <v>196</v>
      </c>
      <c r="D373" s="369" t="str">
        <f t="shared" si="118"/>
        <v/>
      </c>
      <c r="E373" s="369"/>
      <c r="F373" s="369"/>
      <c r="G373" s="369"/>
      <c r="H373" s="369"/>
      <c r="I373" s="369"/>
      <c r="J373" s="369"/>
      <c r="K373" s="369"/>
      <c r="L373" s="369"/>
      <c r="M373" s="369"/>
      <c r="N373" s="369"/>
      <c r="O373" s="369"/>
      <c r="P373" s="369"/>
      <c r="Q373" s="369"/>
      <c r="R373" s="369"/>
      <c r="S373" s="369"/>
      <c r="T373" s="369"/>
      <c r="U373" s="369"/>
      <c r="V373" s="369"/>
      <c r="W373" s="369"/>
      <c r="X373" s="369"/>
      <c r="Y373" s="370"/>
      <c r="Z373" s="370"/>
      <c r="AA373" s="370"/>
      <c r="AB373" s="370"/>
      <c r="AC373" s="370"/>
      <c r="AD373" s="370"/>
      <c r="AG373" s="86">
        <f t="shared" si="119"/>
        <v>0</v>
      </c>
      <c r="AH373" s="86">
        <f t="shared" si="120"/>
        <v>0</v>
      </c>
      <c r="AI373" s="86">
        <f t="shared" si="121"/>
        <v>0</v>
      </c>
      <c r="AK373" s="86">
        <f t="shared" si="122"/>
        <v>0</v>
      </c>
      <c r="AL373" s="86">
        <f t="shared" si="123"/>
        <v>0</v>
      </c>
    </row>
    <row r="374" spans="1:38" ht="15" customHeight="1">
      <c r="A374" s="107"/>
      <c r="B374" s="93"/>
      <c r="C374" s="110" t="s">
        <v>197</v>
      </c>
      <c r="D374" s="369" t="str">
        <f t="shared" si="118"/>
        <v/>
      </c>
      <c r="E374" s="369"/>
      <c r="F374" s="369"/>
      <c r="G374" s="369"/>
      <c r="H374" s="369"/>
      <c r="I374" s="369"/>
      <c r="J374" s="369"/>
      <c r="K374" s="369"/>
      <c r="L374" s="369"/>
      <c r="M374" s="369"/>
      <c r="N374" s="369"/>
      <c r="O374" s="369"/>
      <c r="P374" s="369"/>
      <c r="Q374" s="369"/>
      <c r="R374" s="369"/>
      <c r="S374" s="369"/>
      <c r="T374" s="369"/>
      <c r="U374" s="369"/>
      <c r="V374" s="369"/>
      <c r="W374" s="369"/>
      <c r="X374" s="369"/>
      <c r="Y374" s="370"/>
      <c r="Z374" s="370"/>
      <c r="AA374" s="370"/>
      <c r="AB374" s="370"/>
      <c r="AC374" s="370"/>
      <c r="AD374" s="370"/>
      <c r="AG374" s="86">
        <f t="shared" si="119"/>
        <v>0</v>
      </c>
      <c r="AH374" s="86">
        <f t="shared" si="120"/>
        <v>0</v>
      </c>
      <c r="AI374" s="86">
        <f t="shared" si="121"/>
        <v>0</v>
      </c>
      <c r="AK374" s="86">
        <f t="shared" si="122"/>
        <v>0</v>
      </c>
      <c r="AL374" s="86">
        <f t="shared" si="123"/>
        <v>0</v>
      </c>
    </row>
    <row r="375" spans="1:38" ht="15" customHeight="1">
      <c r="A375" s="107"/>
      <c r="B375" s="93"/>
      <c r="C375" s="110" t="s">
        <v>198</v>
      </c>
      <c r="D375" s="369" t="str">
        <f t="shared" ref="D375:D429" si="124">IF(D103="","",D103)</f>
        <v/>
      </c>
      <c r="E375" s="369"/>
      <c r="F375" s="369"/>
      <c r="G375" s="369"/>
      <c r="H375" s="369"/>
      <c r="I375" s="369"/>
      <c r="J375" s="369"/>
      <c r="K375" s="369"/>
      <c r="L375" s="369"/>
      <c r="M375" s="369"/>
      <c r="N375" s="369"/>
      <c r="O375" s="369"/>
      <c r="P375" s="369"/>
      <c r="Q375" s="369"/>
      <c r="R375" s="369"/>
      <c r="S375" s="369"/>
      <c r="T375" s="369"/>
      <c r="U375" s="369"/>
      <c r="V375" s="369"/>
      <c r="W375" s="369"/>
      <c r="X375" s="369"/>
      <c r="Y375" s="370"/>
      <c r="Z375" s="370"/>
      <c r="AA375" s="370"/>
      <c r="AB375" s="370"/>
      <c r="AC375" s="370"/>
      <c r="AD375" s="370"/>
      <c r="AG375" s="86">
        <f t="shared" ref="AG375:AG429" si="125">IF(OR(AND(D375="", Y375&lt;&gt;""),AND(D375&lt;&gt;"", OR(AH375=1, AH375=0), Y375="")), 1, 0)</f>
        <v>0</v>
      </c>
      <c r="AH375" s="86">
        <f t="shared" ref="AH375:AH429" si="126">H103</f>
        <v>0</v>
      </c>
      <c r="AI375" s="86">
        <f t="shared" ref="AI375:AI429" si="127">IF(AND(OR(AH375=2, AH375=9), Y375&lt;&gt;""), 1, 0)</f>
        <v>0</v>
      </c>
      <c r="AK375" s="86">
        <f t="shared" ref="AK375:AK429" si="128">IF(Y375="",0,IF((LEN(Y375)-LEN(INT(Y375))-1)&lt;3,0,1))</f>
        <v>0</v>
      </c>
      <c r="AL375" s="86">
        <f t="shared" ref="AL375:AL429" si="129">IF(OR(Y375="",Y375="NS",Y375="NA",COUNT(Y375)=1),0,1)</f>
        <v>0</v>
      </c>
    </row>
    <row r="376" spans="1:38" ht="15" customHeight="1">
      <c r="A376" s="107"/>
      <c r="B376" s="93"/>
      <c r="C376" s="110" t="s">
        <v>199</v>
      </c>
      <c r="D376" s="369" t="str">
        <f t="shared" si="124"/>
        <v/>
      </c>
      <c r="E376" s="369"/>
      <c r="F376" s="369"/>
      <c r="G376" s="369"/>
      <c r="H376" s="369"/>
      <c r="I376" s="369"/>
      <c r="J376" s="369"/>
      <c r="K376" s="369"/>
      <c r="L376" s="369"/>
      <c r="M376" s="369"/>
      <c r="N376" s="369"/>
      <c r="O376" s="369"/>
      <c r="P376" s="369"/>
      <c r="Q376" s="369"/>
      <c r="R376" s="369"/>
      <c r="S376" s="369"/>
      <c r="T376" s="369"/>
      <c r="U376" s="369"/>
      <c r="V376" s="369"/>
      <c r="W376" s="369"/>
      <c r="X376" s="369"/>
      <c r="Y376" s="370"/>
      <c r="Z376" s="370"/>
      <c r="AA376" s="370"/>
      <c r="AB376" s="370"/>
      <c r="AC376" s="370"/>
      <c r="AD376" s="370"/>
      <c r="AG376" s="86">
        <f t="shared" si="125"/>
        <v>0</v>
      </c>
      <c r="AH376" s="86">
        <f t="shared" si="126"/>
        <v>0</v>
      </c>
      <c r="AI376" s="86">
        <f t="shared" si="127"/>
        <v>0</v>
      </c>
      <c r="AK376" s="86">
        <f t="shared" si="128"/>
        <v>0</v>
      </c>
      <c r="AL376" s="86">
        <f t="shared" si="129"/>
        <v>0</v>
      </c>
    </row>
    <row r="377" spans="1:38" ht="15" customHeight="1">
      <c r="A377" s="107"/>
      <c r="B377" s="93"/>
      <c r="C377" s="110" t="s">
        <v>200</v>
      </c>
      <c r="D377" s="369" t="str">
        <f t="shared" si="124"/>
        <v/>
      </c>
      <c r="E377" s="369"/>
      <c r="F377" s="369"/>
      <c r="G377" s="369"/>
      <c r="H377" s="369"/>
      <c r="I377" s="369"/>
      <c r="J377" s="369"/>
      <c r="K377" s="369"/>
      <c r="L377" s="369"/>
      <c r="M377" s="369"/>
      <c r="N377" s="369"/>
      <c r="O377" s="369"/>
      <c r="P377" s="369"/>
      <c r="Q377" s="369"/>
      <c r="R377" s="369"/>
      <c r="S377" s="369"/>
      <c r="T377" s="369"/>
      <c r="U377" s="369"/>
      <c r="V377" s="369"/>
      <c r="W377" s="369"/>
      <c r="X377" s="369"/>
      <c r="Y377" s="370"/>
      <c r="Z377" s="370"/>
      <c r="AA377" s="370"/>
      <c r="AB377" s="370"/>
      <c r="AC377" s="370"/>
      <c r="AD377" s="370"/>
      <c r="AG377" s="86">
        <f t="shared" si="125"/>
        <v>0</v>
      </c>
      <c r="AH377" s="86">
        <f t="shared" si="126"/>
        <v>0</v>
      </c>
      <c r="AI377" s="86">
        <f t="shared" si="127"/>
        <v>0</v>
      </c>
      <c r="AK377" s="86">
        <f t="shared" si="128"/>
        <v>0</v>
      </c>
      <c r="AL377" s="86">
        <f t="shared" si="129"/>
        <v>0</v>
      </c>
    </row>
    <row r="378" spans="1:38" ht="15" customHeight="1">
      <c r="A378" s="107"/>
      <c r="B378" s="93"/>
      <c r="C378" s="110" t="s">
        <v>201</v>
      </c>
      <c r="D378" s="369" t="str">
        <f t="shared" si="124"/>
        <v/>
      </c>
      <c r="E378" s="369"/>
      <c r="F378" s="369"/>
      <c r="G378" s="369"/>
      <c r="H378" s="369"/>
      <c r="I378" s="369"/>
      <c r="J378" s="369"/>
      <c r="K378" s="369"/>
      <c r="L378" s="369"/>
      <c r="M378" s="369"/>
      <c r="N378" s="369"/>
      <c r="O378" s="369"/>
      <c r="P378" s="369"/>
      <c r="Q378" s="369"/>
      <c r="R378" s="369"/>
      <c r="S378" s="369"/>
      <c r="T378" s="369"/>
      <c r="U378" s="369"/>
      <c r="V378" s="369"/>
      <c r="W378" s="369"/>
      <c r="X378" s="369"/>
      <c r="Y378" s="370"/>
      <c r="Z378" s="370"/>
      <c r="AA378" s="370"/>
      <c r="AB378" s="370"/>
      <c r="AC378" s="370"/>
      <c r="AD378" s="370"/>
      <c r="AG378" s="86">
        <f t="shared" si="125"/>
        <v>0</v>
      </c>
      <c r="AH378" s="86">
        <f t="shared" si="126"/>
        <v>0</v>
      </c>
      <c r="AI378" s="86">
        <f t="shared" si="127"/>
        <v>0</v>
      </c>
      <c r="AK378" s="86">
        <f t="shared" si="128"/>
        <v>0</v>
      </c>
      <c r="AL378" s="86">
        <f t="shared" si="129"/>
        <v>0</v>
      </c>
    </row>
    <row r="379" spans="1:38" ht="15" customHeight="1">
      <c r="A379" s="107"/>
      <c r="B379" s="93"/>
      <c r="C379" s="110" t="s">
        <v>202</v>
      </c>
      <c r="D379" s="369" t="str">
        <f t="shared" si="124"/>
        <v/>
      </c>
      <c r="E379" s="369"/>
      <c r="F379" s="369"/>
      <c r="G379" s="369"/>
      <c r="H379" s="369"/>
      <c r="I379" s="369"/>
      <c r="J379" s="369"/>
      <c r="K379" s="369"/>
      <c r="L379" s="369"/>
      <c r="M379" s="369"/>
      <c r="N379" s="369"/>
      <c r="O379" s="369"/>
      <c r="P379" s="369"/>
      <c r="Q379" s="369"/>
      <c r="R379" s="369"/>
      <c r="S379" s="369"/>
      <c r="T379" s="369"/>
      <c r="U379" s="369"/>
      <c r="V379" s="369"/>
      <c r="W379" s="369"/>
      <c r="X379" s="369"/>
      <c r="Y379" s="370"/>
      <c r="Z379" s="370"/>
      <c r="AA379" s="370"/>
      <c r="AB379" s="370"/>
      <c r="AC379" s="370"/>
      <c r="AD379" s="370"/>
      <c r="AG379" s="86">
        <f t="shared" si="125"/>
        <v>0</v>
      </c>
      <c r="AH379" s="86">
        <f t="shared" si="126"/>
        <v>0</v>
      </c>
      <c r="AI379" s="86">
        <f t="shared" si="127"/>
        <v>0</v>
      </c>
      <c r="AK379" s="86">
        <f t="shared" si="128"/>
        <v>0</v>
      </c>
      <c r="AL379" s="86">
        <f t="shared" si="129"/>
        <v>0</v>
      </c>
    </row>
    <row r="380" spans="1:38" ht="15" customHeight="1">
      <c r="A380" s="107"/>
      <c r="B380" s="93"/>
      <c r="C380" s="110" t="s">
        <v>203</v>
      </c>
      <c r="D380" s="369" t="str">
        <f t="shared" si="124"/>
        <v/>
      </c>
      <c r="E380" s="369"/>
      <c r="F380" s="369"/>
      <c r="G380" s="369"/>
      <c r="H380" s="369"/>
      <c r="I380" s="369"/>
      <c r="J380" s="369"/>
      <c r="K380" s="369"/>
      <c r="L380" s="369"/>
      <c r="M380" s="369"/>
      <c r="N380" s="369"/>
      <c r="O380" s="369"/>
      <c r="P380" s="369"/>
      <c r="Q380" s="369"/>
      <c r="R380" s="369"/>
      <c r="S380" s="369"/>
      <c r="T380" s="369"/>
      <c r="U380" s="369"/>
      <c r="V380" s="369"/>
      <c r="W380" s="369"/>
      <c r="X380" s="369"/>
      <c r="Y380" s="370"/>
      <c r="Z380" s="370"/>
      <c r="AA380" s="370"/>
      <c r="AB380" s="370"/>
      <c r="AC380" s="370"/>
      <c r="AD380" s="370"/>
      <c r="AG380" s="86">
        <f t="shared" si="125"/>
        <v>0</v>
      </c>
      <c r="AH380" s="86">
        <f t="shared" si="126"/>
        <v>0</v>
      </c>
      <c r="AI380" s="86">
        <f t="shared" si="127"/>
        <v>0</v>
      </c>
      <c r="AK380" s="86">
        <f t="shared" si="128"/>
        <v>0</v>
      </c>
      <c r="AL380" s="86">
        <f t="shared" si="129"/>
        <v>0</v>
      </c>
    </row>
    <row r="381" spans="1:38" ht="15" customHeight="1">
      <c r="A381" s="107"/>
      <c r="B381" s="93"/>
      <c r="C381" s="110" t="s">
        <v>204</v>
      </c>
      <c r="D381" s="369" t="str">
        <f t="shared" si="124"/>
        <v/>
      </c>
      <c r="E381" s="369"/>
      <c r="F381" s="369"/>
      <c r="G381" s="369"/>
      <c r="H381" s="369"/>
      <c r="I381" s="369"/>
      <c r="J381" s="369"/>
      <c r="K381" s="369"/>
      <c r="L381" s="369"/>
      <c r="M381" s="369"/>
      <c r="N381" s="369"/>
      <c r="O381" s="369"/>
      <c r="P381" s="369"/>
      <c r="Q381" s="369"/>
      <c r="R381" s="369"/>
      <c r="S381" s="369"/>
      <c r="T381" s="369"/>
      <c r="U381" s="369"/>
      <c r="V381" s="369"/>
      <c r="W381" s="369"/>
      <c r="X381" s="369"/>
      <c r="Y381" s="370"/>
      <c r="Z381" s="370"/>
      <c r="AA381" s="370"/>
      <c r="AB381" s="370"/>
      <c r="AC381" s="370"/>
      <c r="AD381" s="370"/>
      <c r="AG381" s="86">
        <f t="shared" si="125"/>
        <v>0</v>
      </c>
      <c r="AH381" s="86">
        <f t="shared" si="126"/>
        <v>0</v>
      </c>
      <c r="AI381" s="86">
        <f t="shared" si="127"/>
        <v>0</v>
      </c>
      <c r="AK381" s="86">
        <f t="shared" si="128"/>
        <v>0</v>
      </c>
      <c r="AL381" s="86">
        <f t="shared" si="129"/>
        <v>0</v>
      </c>
    </row>
    <row r="382" spans="1:38" ht="15" customHeight="1">
      <c r="A382" s="107"/>
      <c r="B382" s="93"/>
      <c r="C382" s="110" t="s">
        <v>205</v>
      </c>
      <c r="D382" s="369" t="str">
        <f t="shared" si="124"/>
        <v/>
      </c>
      <c r="E382" s="369"/>
      <c r="F382" s="369"/>
      <c r="G382" s="369"/>
      <c r="H382" s="369"/>
      <c r="I382" s="369"/>
      <c r="J382" s="369"/>
      <c r="K382" s="369"/>
      <c r="L382" s="369"/>
      <c r="M382" s="369"/>
      <c r="N382" s="369"/>
      <c r="O382" s="369"/>
      <c r="P382" s="369"/>
      <c r="Q382" s="369"/>
      <c r="R382" s="369"/>
      <c r="S382" s="369"/>
      <c r="T382" s="369"/>
      <c r="U382" s="369"/>
      <c r="V382" s="369"/>
      <c r="W382" s="369"/>
      <c r="X382" s="369"/>
      <c r="Y382" s="370"/>
      <c r="Z382" s="370"/>
      <c r="AA382" s="370"/>
      <c r="AB382" s="370"/>
      <c r="AC382" s="370"/>
      <c r="AD382" s="370"/>
      <c r="AG382" s="86">
        <f t="shared" si="125"/>
        <v>0</v>
      </c>
      <c r="AH382" s="86">
        <f t="shared" si="126"/>
        <v>0</v>
      </c>
      <c r="AI382" s="86">
        <f t="shared" si="127"/>
        <v>0</v>
      </c>
      <c r="AK382" s="86">
        <f t="shared" si="128"/>
        <v>0</v>
      </c>
      <c r="AL382" s="86">
        <f t="shared" si="129"/>
        <v>0</v>
      </c>
    </row>
    <row r="383" spans="1:38" ht="15" customHeight="1">
      <c r="A383" s="107"/>
      <c r="B383" s="93"/>
      <c r="C383" s="110" t="s">
        <v>206</v>
      </c>
      <c r="D383" s="369" t="str">
        <f t="shared" si="124"/>
        <v/>
      </c>
      <c r="E383" s="369"/>
      <c r="F383" s="369"/>
      <c r="G383" s="369"/>
      <c r="H383" s="369"/>
      <c r="I383" s="369"/>
      <c r="J383" s="369"/>
      <c r="K383" s="369"/>
      <c r="L383" s="369"/>
      <c r="M383" s="369"/>
      <c r="N383" s="369"/>
      <c r="O383" s="369"/>
      <c r="P383" s="369"/>
      <c r="Q383" s="369"/>
      <c r="R383" s="369"/>
      <c r="S383" s="369"/>
      <c r="T383" s="369"/>
      <c r="U383" s="369"/>
      <c r="V383" s="369"/>
      <c r="W383" s="369"/>
      <c r="X383" s="369"/>
      <c r="Y383" s="370"/>
      <c r="Z383" s="370"/>
      <c r="AA383" s="370"/>
      <c r="AB383" s="370"/>
      <c r="AC383" s="370"/>
      <c r="AD383" s="370"/>
      <c r="AG383" s="86">
        <f t="shared" si="125"/>
        <v>0</v>
      </c>
      <c r="AH383" s="86">
        <f t="shared" si="126"/>
        <v>0</v>
      </c>
      <c r="AI383" s="86">
        <f t="shared" si="127"/>
        <v>0</v>
      </c>
      <c r="AK383" s="86">
        <f t="shared" si="128"/>
        <v>0</v>
      </c>
      <c r="AL383" s="86">
        <f t="shared" si="129"/>
        <v>0</v>
      </c>
    </row>
    <row r="384" spans="1:38" ht="15" customHeight="1">
      <c r="A384" s="107"/>
      <c r="B384" s="93"/>
      <c r="C384" s="110" t="s">
        <v>207</v>
      </c>
      <c r="D384" s="369" t="str">
        <f t="shared" si="124"/>
        <v/>
      </c>
      <c r="E384" s="369"/>
      <c r="F384" s="369"/>
      <c r="G384" s="369"/>
      <c r="H384" s="369"/>
      <c r="I384" s="369"/>
      <c r="J384" s="369"/>
      <c r="K384" s="369"/>
      <c r="L384" s="369"/>
      <c r="M384" s="369"/>
      <c r="N384" s="369"/>
      <c r="O384" s="369"/>
      <c r="P384" s="369"/>
      <c r="Q384" s="369"/>
      <c r="R384" s="369"/>
      <c r="S384" s="369"/>
      <c r="T384" s="369"/>
      <c r="U384" s="369"/>
      <c r="V384" s="369"/>
      <c r="W384" s="369"/>
      <c r="X384" s="369"/>
      <c r="Y384" s="370"/>
      <c r="Z384" s="370"/>
      <c r="AA384" s="370"/>
      <c r="AB384" s="370"/>
      <c r="AC384" s="370"/>
      <c r="AD384" s="370"/>
      <c r="AG384" s="86">
        <f t="shared" si="125"/>
        <v>0</v>
      </c>
      <c r="AH384" s="86">
        <f t="shared" si="126"/>
        <v>0</v>
      </c>
      <c r="AI384" s="86">
        <f t="shared" si="127"/>
        <v>0</v>
      </c>
      <c r="AK384" s="86">
        <f t="shared" si="128"/>
        <v>0</v>
      </c>
      <c r="AL384" s="86">
        <f t="shared" si="129"/>
        <v>0</v>
      </c>
    </row>
    <row r="385" spans="1:38" ht="15" customHeight="1">
      <c r="A385" s="107"/>
      <c r="B385" s="93"/>
      <c r="C385" s="110" t="s">
        <v>208</v>
      </c>
      <c r="D385" s="369" t="str">
        <f t="shared" si="124"/>
        <v/>
      </c>
      <c r="E385" s="369"/>
      <c r="F385" s="369"/>
      <c r="G385" s="369"/>
      <c r="H385" s="369"/>
      <c r="I385" s="369"/>
      <c r="J385" s="369"/>
      <c r="K385" s="369"/>
      <c r="L385" s="369"/>
      <c r="M385" s="369"/>
      <c r="N385" s="369"/>
      <c r="O385" s="369"/>
      <c r="P385" s="369"/>
      <c r="Q385" s="369"/>
      <c r="R385" s="369"/>
      <c r="S385" s="369"/>
      <c r="T385" s="369"/>
      <c r="U385" s="369"/>
      <c r="V385" s="369"/>
      <c r="W385" s="369"/>
      <c r="X385" s="369"/>
      <c r="Y385" s="370"/>
      <c r="Z385" s="370"/>
      <c r="AA385" s="370"/>
      <c r="AB385" s="370"/>
      <c r="AC385" s="370"/>
      <c r="AD385" s="370"/>
      <c r="AG385" s="86">
        <f t="shared" si="125"/>
        <v>0</v>
      </c>
      <c r="AH385" s="86">
        <f t="shared" si="126"/>
        <v>0</v>
      </c>
      <c r="AI385" s="86">
        <f t="shared" si="127"/>
        <v>0</v>
      </c>
      <c r="AK385" s="86">
        <f t="shared" si="128"/>
        <v>0</v>
      </c>
      <c r="AL385" s="86">
        <f t="shared" si="129"/>
        <v>0</v>
      </c>
    </row>
    <row r="386" spans="1:38" ht="15" customHeight="1">
      <c r="A386" s="107"/>
      <c r="B386" s="93"/>
      <c r="C386" s="110" t="s">
        <v>209</v>
      </c>
      <c r="D386" s="369" t="str">
        <f t="shared" si="124"/>
        <v/>
      </c>
      <c r="E386" s="369"/>
      <c r="F386" s="369"/>
      <c r="G386" s="369"/>
      <c r="H386" s="369"/>
      <c r="I386" s="369"/>
      <c r="J386" s="369"/>
      <c r="K386" s="369"/>
      <c r="L386" s="369"/>
      <c r="M386" s="369"/>
      <c r="N386" s="369"/>
      <c r="O386" s="369"/>
      <c r="P386" s="369"/>
      <c r="Q386" s="369"/>
      <c r="R386" s="369"/>
      <c r="S386" s="369"/>
      <c r="T386" s="369"/>
      <c r="U386" s="369"/>
      <c r="V386" s="369"/>
      <c r="W386" s="369"/>
      <c r="X386" s="369"/>
      <c r="Y386" s="370"/>
      <c r="Z386" s="370"/>
      <c r="AA386" s="370"/>
      <c r="AB386" s="370"/>
      <c r="AC386" s="370"/>
      <c r="AD386" s="370"/>
      <c r="AG386" s="86">
        <f t="shared" si="125"/>
        <v>0</v>
      </c>
      <c r="AH386" s="86">
        <f t="shared" si="126"/>
        <v>0</v>
      </c>
      <c r="AI386" s="86">
        <f t="shared" si="127"/>
        <v>0</v>
      </c>
      <c r="AK386" s="86">
        <f t="shared" si="128"/>
        <v>0</v>
      </c>
      <c r="AL386" s="86">
        <f t="shared" si="129"/>
        <v>0</v>
      </c>
    </row>
    <row r="387" spans="1:38" ht="15" customHeight="1">
      <c r="A387" s="107"/>
      <c r="B387" s="93"/>
      <c r="C387" s="110" t="s">
        <v>210</v>
      </c>
      <c r="D387" s="369" t="str">
        <f t="shared" si="124"/>
        <v/>
      </c>
      <c r="E387" s="369"/>
      <c r="F387" s="369"/>
      <c r="G387" s="369"/>
      <c r="H387" s="369"/>
      <c r="I387" s="369"/>
      <c r="J387" s="369"/>
      <c r="K387" s="369"/>
      <c r="L387" s="369"/>
      <c r="M387" s="369"/>
      <c r="N387" s="369"/>
      <c r="O387" s="369"/>
      <c r="P387" s="369"/>
      <c r="Q387" s="369"/>
      <c r="R387" s="369"/>
      <c r="S387" s="369"/>
      <c r="T387" s="369"/>
      <c r="U387" s="369"/>
      <c r="V387" s="369"/>
      <c r="W387" s="369"/>
      <c r="X387" s="369"/>
      <c r="Y387" s="370"/>
      <c r="Z387" s="370"/>
      <c r="AA387" s="370"/>
      <c r="AB387" s="370"/>
      <c r="AC387" s="370"/>
      <c r="AD387" s="370"/>
      <c r="AG387" s="86">
        <f t="shared" si="125"/>
        <v>0</v>
      </c>
      <c r="AH387" s="86">
        <f t="shared" si="126"/>
        <v>0</v>
      </c>
      <c r="AI387" s="86">
        <f t="shared" si="127"/>
        <v>0</v>
      </c>
      <c r="AK387" s="86">
        <f t="shared" si="128"/>
        <v>0</v>
      </c>
      <c r="AL387" s="86">
        <f t="shared" si="129"/>
        <v>0</v>
      </c>
    </row>
    <row r="388" spans="1:38" ht="15" customHeight="1">
      <c r="A388" s="107"/>
      <c r="B388" s="93"/>
      <c r="C388" s="111" t="s">
        <v>211</v>
      </c>
      <c r="D388" s="369" t="str">
        <f t="shared" si="124"/>
        <v/>
      </c>
      <c r="E388" s="369"/>
      <c r="F388" s="369"/>
      <c r="G388" s="369"/>
      <c r="H388" s="369"/>
      <c r="I388" s="369"/>
      <c r="J388" s="369"/>
      <c r="K388" s="369"/>
      <c r="L388" s="369"/>
      <c r="M388" s="369"/>
      <c r="N388" s="369"/>
      <c r="O388" s="369"/>
      <c r="P388" s="369"/>
      <c r="Q388" s="369"/>
      <c r="R388" s="369"/>
      <c r="S388" s="369"/>
      <c r="T388" s="369"/>
      <c r="U388" s="369"/>
      <c r="V388" s="369"/>
      <c r="W388" s="369"/>
      <c r="X388" s="369"/>
      <c r="Y388" s="370"/>
      <c r="Z388" s="370"/>
      <c r="AA388" s="370"/>
      <c r="AB388" s="370"/>
      <c r="AC388" s="370"/>
      <c r="AD388" s="370"/>
      <c r="AG388" s="86">
        <f t="shared" si="125"/>
        <v>0</v>
      </c>
      <c r="AH388" s="86">
        <f t="shared" si="126"/>
        <v>0</v>
      </c>
      <c r="AI388" s="86">
        <f t="shared" si="127"/>
        <v>0</v>
      </c>
      <c r="AK388" s="86">
        <f t="shared" si="128"/>
        <v>0</v>
      </c>
      <c r="AL388" s="86">
        <f t="shared" si="129"/>
        <v>0</v>
      </c>
    </row>
    <row r="389" spans="1:38" ht="15" customHeight="1">
      <c r="A389" s="107"/>
      <c r="B389" s="93"/>
      <c r="C389" s="110" t="s">
        <v>212</v>
      </c>
      <c r="D389" s="369" t="str">
        <f t="shared" si="124"/>
        <v/>
      </c>
      <c r="E389" s="369"/>
      <c r="F389" s="369"/>
      <c r="G389" s="369"/>
      <c r="H389" s="369"/>
      <c r="I389" s="369"/>
      <c r="J389" s="369"/>
      <c r="K389" s="369"/>
      <c r="L389" s="369"/>
      <c r="M389" s="369"/>
      <c r="N389" s="369"/>
      <c r="O389" s="369"/>
      <c r="P389" s="369"/>
      <c r="Q389" s="369"/>
      <c r="R389" s="369"/>
      <c r="S389" s="369"/>
      <c r="T389" s="369"/>
      <c r="U389" s="369"/>
      <c r="V389" s="369"/>
      <c r="W389" s="369"/>
      <c r="X389" s="369"/>
      <c r="Y389" s="370"/>
      <c r="Z389" s="370"/>
      <c r="AA389" s="370"/>
      <c r="AB389" s="370"/>
      <c r="AC389" s="370"/>
      <c r="AD389" s="370"/>
      <c r="AG389" s="86">
        <f t="shared" si="125"/>
        <v>0</v>
      </c>
      <c r="AH389" s="86">
        <f t="shared" si="126"/>
        <v>0</v>
      </c>
      <c r="AI389" s="86">
        <f t="shared" si="127"/>
        <v>0</v>
      </c>
      <c r="AK389" s="86">
        <f t="shared" si="128"/>
        <v>0</v>
      </c>
      <c r="AL389" s="86">
        <f t="shared" si="129"/>
        <v>0</v>
      </c>
    </row>
    <row r="390" spans="1:38" ht="15" customHeight="1">
      <c r="A390" s="107"/>
      <c r="B390" s="93"/>
      <c r="C390" s="110" t="s">
        <v>213</v>
      </c>
      <c r="D390" s="369" t="str">
        <f t="shared" si="124"/>
        <v/>
      </c>
      <c r="E390" s="369"/>
      <c r="F390" s="369"/>
      <c r="G390" s="369"/>
      <c r="H390" s="369"/>
      <c r="I390" s="369"/>
      <c r="J390" s="369"/>
      <c r="K390" s="369"/>
      <c r="L390" s="369"/>
      <c r="M390" s="369"/>
      <c r="N390" s="369"/>
      <c r="O390" s="369"/>
      <c r="P390" s="369"/>
      <c r="Q390" s="369"/>
      <c r="R390" s="369"/>
      <c r="S390" s="369"/>
      <c r="T390" s="369"/>
      <c r="U390" s="369"/>
      <c r="V390" s="369"/>
      <c r="W390" s="369"/>
      <c r="X390" s="369"/>
      <c r="Y390" s="370"/>
      <c r="Z390" s="370"/>
      <c r="AA390" s="370"/>
      <c r="AB390" s="370"/>
      <c r="AC390" s="370"/>
      <c r="AD390" s="370"/>
      <c r="AG390" s="86">
        <f t="shared" si="125"/>
        <v>0</v>
      </c>
      <c r="AH390" s="86">
        <f t="shared" si="126"/>
        <v>0</v>
      </c>
      <c r="AI390" s="86">
        <f t="shared" si="127"/>
        <v>0</v>
      </c>
      <c r="AK390" s="86">
        <f t="shared" si="128"/>
        <v>0</v>
      </c>
      <c r="AL390" s="86">
        <f t="shared" si="129"/>
        <v>0</v>
      </c>
    </row>
    <row r="391" spans="1:38" ht="15" customHeight="1">
      <c r="A391" s="107"/>
      <c r="B391" s="93"/>
      <c r="C391" s="110" t="s">
        <v>214</v>
      </c>
      <c r="D391" s="369" t="str">
        <f t="shared" si="124"/>
        <v/>
      </c>
      <c r="E391" s="369"/>
      <c r="F391" s="369"/>
      <c r="G391" s="369"/>
      <c r="H391" s="369"/>
      <c r="I391" s="369"/>
      <c r="J391" s="369"/>
      <c r="K391" s="369"/>
      <c r="L391" s="369"/>
      <c r="M391" s="369"/>
      <c r="N391" s="369"/>
      <c r="O391" s="369"/>
      <c r="P391" s="369"/>
      <c r="Q391" s="369"/>
      <c r="R391" s="369"/>
      <c r="S391" s="369"/>
      <c r="T391" s="369"/>
      <c r="U391" s="369"/>
      <c r="V391" s="369"/>
      <c r="W391" s="369"/>
      <c r="X391" s="369"/>
      <c r="Y391" s="370"/>
      <c r="Z391" s="370"/>
      <c r="AA391" s="370"/>
      <c r="AB391" s="370"/>
      <c r="AC391" s="370"/>
      <c r="AD391" s="370"/>
      <c r="AG391" s="86">
        <f t="shared" si="125"/>
        <v>0</v>
      </c>
      <c r="AH391" s="86">
        <f t="shared" si="126"/>
        <v>0</v>
      </c>
      <c r="AI391" s="86">
        <f t="shared" si="127"/>
        <v>0</v>
      </c>
      <c r="AK391" s="86">
        <f t="shared" si="128"/>
        <v>0</v>
      </c>
      <c r="AL391" s="86">
        <f t="shared" si="129"/>
        <v>0</v>
      </c>
    </row>
    <row r="392" spans="1:38" ht="15" customHeight="1">
      <c r="A392" s="107"/>
      <c r="B392" s="93"/>
      <c r="C392" s="110" t="s">
        <v>215</v>
      </c>
      <c r="D392" s="369" t="str">
        <f t="shared" si="124"/>
        <v/>
      </c>
      <c r="E392" s="369"/>
      <c r="F392" s="369"/>
      <c r="G392" s="369"/>
      <c r="H392" s="369"/>
      <c r="I392" s="369"/>
      <c r="J392" s="369"/>
      <c r="K392" s="369"/>
      <c r="L392" s="369"/>
      <c r="M392" s="369"/>
      <c r="N392" s="369"/>
      <c r="O392" s="369"/>
      <c r="P392" s="369"/>
      <c r="Q392" s="369"/>
      <c r="R392" s="369"/>
      <c r="S392" s="369"/>
      <c r="T392" s="369"/>
      <c r="U392" s="369"/>
      <c r="V392" s="369"/>
      <c r="W392" s="369"/>
      <c r="X392" s="369"/>
      <c r="Y392" s="370"/>
      <c r="Z392" s="370"/>
      <c r="AA392" s="370"/>
      <c r="AB392" s="370"/>
      <c r="AC392" s="370"/>
      <c r="AD392" s="370"/>
      <c r="AG392" s="86">
        <f t="shared" si="125"/>
        <v>0</v>
      </c>
      <c r="AH392" s="86">
        <f t="shared" si="126"/>
        <v>0</v>
      </c>
      <c r="AI392" s="86">
        <f t="shared" si="127"/>
        <v>0</v>
      </c>
      <c r="AK392" s="86">
        <f t="shared" si="128"/>
        <v>0</v>
      </c>
      <c r="AL392" s="86">
        <f t="shared" si="129"/>
        <v>0</v>
      </c>
    </row>
    <row r="393" spans="1:38" ht="15" customHeight="1">
      <c r="A393" s="107"/>
      <c r="B393" s="93"/>
      <c r="C393" s="110" t="s">
        <v>216</v>
      </c>
      <c r="D393" s="369" t="str">
        <f t="shared" si="124"/>
        <v/>
      </c>
      <c r="E393" s="369"/>
      <c r="F393" s="369"/>
      <c r="G393" s="369"/>
      <c r="H393" s="369"/>
      <c r="I393" s="369"/>
      <c r="J393" s="369"/>
      <c r="K393" s="369"/>
      <c r="L393" s="369"/>
      <c r="M393" s="369"/>
      <c r="N393" s="369"/>
      <c r="O393" s="369"/>
      <c r="P393" s="369"/>
      <c r="Q393" s="369"/>
      <c r="R393" s="369"/>
      <c r="S393" s="369"/>
      <c r="T393" s="369"/>
      <c r="U393" s="369"/>
      <c r="V393" s="369"/>
      <c r="W393" s="369"/>
      <c r="X393" s="369"/>
      <c r="Y393" s="370"/>
      <c r="Z393" s="370"/>
      <c r="AA393" s="370"/>
      <c r="AB393" s="370"/>
      <c r="AC393" s="370"/>
      <c r="AD393" s="370"/>
      <c r="AG393" s="86">
        <f t="shared" si="125"/>
        <v>0</v>
      </c>
      <c r="AH393" s="86">
        <f t="shared" si="126"/>
        <v>0</v>
      </c>
      <c r="AI393" s="86">
        <f t="shared" si="127"/>
        <v>0</v>
      </c>
      <c r="AK393" s="86">
        <f t="shared" si="128"/>
        <v>0</v>
      </c>
      <c r="AL393" s="86">
        <f t="shared" si="129"/>
        <v>0</v>
      </c>
    </row>
    <row r="394" spans="1:38" ht="15" customHeight="1">
      <c r="A394" s="107"/>
      <c r="B394" s="93"/>
      <c r="C394" s="110" t="s">
        <v>217</v>
      </c>
      <c r="D394" s="369" t="str">
        <f t="shared" si="124"/>
        <v/>
      </c>
      <c r="E394" s="369"/>
      <c r="F394" s="369"/>
      <c r="G394" s="369"/>
      <c r="H394" s="369"/>
      <c r="I394" s="369"/>
      <c r="J394" s="369"/>
      <c r="K394" s="369"/>
      <c r="L394" s="369"/>
      <c r="M394" s="369"/>
      <c r="N394" s="369"/>
      <c r="O394" s="369"/>
      <c r="P394" s="369"/>
      <c r="Q394" s="369"/>
      <c r="R394" s="369"/>
      <c r="S394" s="369"/>
      <c r="T394" s="369"/>
      <c r="U394" s="369"/>
      <c r="V394" s="369"/>
      <c r="W394" s="369"/>
      <c r="X394" s="369"/>
      <c r="Y394" s="370"/>
      <c r="Z394" s="370"/>
      <c r="AA394" s="370"/>
      <c r="AB394" s="370"/>
      <c r="AC394" s="370"/>
      <c r="AD394" s="370"/>
      <c r="AG394" s="86">
        <f t="shared" si="125"/>
        <v>0</v>
      </c>
      <c r="AH394" s="86">
        <f t="shared" si="126"/>
        <v>0</v>
      </c>
      <c r="AI394" s="86">
        <f t="shared" si="127"/>
        <v>0</v>
      </c>
      <c r="AK394" s="86">
        <f t="shared" si="128"/>
        <v>0</v>
      </c>
      <c r="AL394" s="86">
        <f t="shared" si="129"/>
        <v>0</v>
      </c>
    </row>
    <row r="395" spans="1:38" ht="15" customHeight="1">
      <c r="A395" s="107"/>
      <c r="B395" s="93"/>
      <c r="C395" s="110" t="s">
        <v>218</v>
      </c>
      <c r="D395" s="369" t="str">
        <f t="shared" si="124"/>
        <v/>
      </c>
      <c r="E395" s="369"/>
      <c r="F395" s="369"/>
      <c r="G395" s="369"/>
      <c r="H395" s="369"/>
      <c r="I395" s="369"/>
      <c r="J395" s="369"/>
      <c r="K395" s="369"/>
      <c r="L395" s="369"/>
      <c r="M395" s="369"/>
      <c r="N395" s="369"/>
      <c r="O395" s="369"/>
      <c r="P395" s="369"/>
      <c r="Q395" s="369"/>
      <c r="R395" s="369"/>
      <c r="S395" s="369"/>
      <c r="T395" s="369"/>
      <c r="U395" s="369"/>
      <c r="V395" s="369"/>
      <c r="W395" s="369"/>
      <c r="X395" s="369"/>
      <c r="Y395" s="370"/>
      <c r="Z395" s="370"/>
      <c r="AA395" s="370"/>
      <c r="AB395" s="370"/>
      <c r="AC395" s="370"/>
      <c r="AD395" s="370"/>
      <c r="AG395" s="86">
        <f t="shared" si="125"/>
        <v>0</v>
      </c>
      <c r="AH395" s="86">
        <f t="shared" si="126"/>
        <v>0</v>
      </c>
      <c r="AI395" s="86">
        <f t="shared" si="127"/>
        <v>0</v>
      </c>
      <c r="AK395" s="86">
        <f t="shared" si="128"/>
        <v>0</v>
      </c>
      <c r="AL395" s="86">
        <f t="shared" si="129"/>
        <v>0</v>
      </c>
    </row>
    <row r="396" spans="1:38" ht="15" customHeight="1">
      <c r="A396" s="107"/>
      <c r="B396" s="93"/>
      <c r="C396" s="110" t="s">
        <v>219</v>
      </c>
      <c r="D396" s="369" t="str">
        <f t="shared" si="124"/>
        <v/>
      </c>
      <c r="E396" s="369"/>
      <c r="F396" s="369"/>
      <c r="G396" s="369"/>
      <c r="H396" s="369"/>
      <c r="I396" s="369"/>
      <c r="J396" s="369"/>
      <c r="K396" s="369"/>
      <c r="L396" s="369"/>
      <c r="M396" s="369"/>
      <c r="N396" s="369"/>
      <c r="O396" s="369"/>
      <c r="P396" s="369"/>
      <c r="Q396" s="369"/>
      <c r="R396" s="369"/>
      <c r="S396" s="369"/>
      <c r="T396" s="369"/>
      <c r="U396" s="369"/>
      <c r="V396" s="369"/>
      <c r="W396" s="369"/>
      <c r="X396" s="369"/>
      <c r="Y396" s="370"/>
      <c r="Z396" s="370"/>
      <c r="AA396" s="370"/>
      <c r="AB396" s="370"/>
      <c r="AC396" s="370"/>
      <c r="AD396" s="370"/>
      <c r="AG396" s="86">
        <f t="shared" si="125"/>
        <v>0</v>
      </c>
      <c r="AH396" s="86">
        <f t="shared" si="126"/>
        <v>0</v>
      </c>
      <c r="AI396" s="86">
        <f t="shared" si="127"/>
        <v>0</v>
      </c>
      <c r="AK396" s="86">
        <f t="shared" si="128"/>
        <v>0</v>
      </c>
      <c r="AL396" s="86">
        <f t="shared" si="129"/>
        <v>0</v>
      </c>
    </row>
    <row r="397" spans="1:38" ht="15" customHeight="1">
      <c r="A397" s="107"/>
      <c r="B397" s="93"/>
      <c r="C397" s="110" t="s">
        <v>220</v>
      </c>
      <c r="D397" s="369" t="str">
        <f t="shared" si="124"/>
        <v/>
      </c>
      <c r="E397" s="369"/>
      <c r="F397" s="369"/>
      <c r="G397" s="369"/>
      <c r="H397" s="369"/>
      <c r="I397" s="369"/>
      <c r="J397" s="369"/>
      <c r="K397" s="369"/>
      <c r="L397" s="369"/>
      <c r="M397" s="369"/>
      <c r="N397" s="369"/>
      <c r="O397" s="369"/>
      <c r="P397" s="369"/>
      <c r="Q397" s="369"/>
      <c r="R397" s="369"/>
      <c r="S397" s="369"/>
      <c r="T397" s="369"/>
      <c r="U397" s="369"/>
      <c r="V397" s="369"/>
      <c r="W397" s="369"/>
      <c r="X397" s="369"/>
      <c r="Y397" s="370"/>
      <c r="Z397" s="370"/>
      <c r="AA397" s="370"/>
      <c r="AB397" s="370"/>
      <c r="AC397" s="370"/>
      <c r="AD397" s="370"/>
      <c r="AG397" s="86">
        <f t="shared" si="125"/>
        <v>0</v>
      </c>
      <c r="AH397" s="86">
        <f t="shared" si="126"/>
        <v>0</v>
      </c>
      <c r="AI397" s="86">
        <f t="shared" si="127"/>
        <v>0</v>
      </c>
      <c r="AK397" s="86">
        <f t="shared" si="128"/>
        <v>0</v>
      </c>
      <c r="AL397" s="86">
        <f t="shared" si="129"/>
        <v>0</v>
      </c>
    </row>
    <row r="398" spans="1:38" ht="15" customHeight="1">
      <c r="A398" s="107"/>
      <c r="B398" s="93"/>
      <c r="C398" s="110" t="s">
        <v>221</v>
      </c>
      <c r="D398" s="369" t="str">
        <f t="shared" si="124"/>
        <v/>
      </c>
      <c r="E398" s="369"/>
      <c r="F398" s="369"/>
      <c r="G398" s="369"/>
      <c r="H398" s="369"/>
      <c r="I398" s="369"/>
      <c r="J398" s="369"/>
      <c r="K398" s="369"/>
      <c r="L398" s="369"/>
      <c r="M398" s="369"/>
      <c r="N398" s="369"/>
      <c r="O398" s="369"/>
      <c r="P398" s="369"/>
      <c r="Q398" s="369"/>
      <c r="R398" s="369"/>
      <c r="S398" s="369"/>
      <c r="T398" s="369"/>
      <c r="U398" s="369"/>
      <c r="V398" s="369"/>
      <c r="W398" s="369"/>
      <c r="X398" s="369"/>
      <c r="Y398" s="370"/>
      <c r="Z398" s="370"/>
      <c r="AA398" s="370"/>
      <c r="AB398" s="370"/>
      <c r="AC398" s="370"/>
      <c r="AD398" s="370"/>
      <c r="AG398" s="86">
        <f t="shared" si="125"/>
        <v>0</v>
      </c>
      <c r="AH398" s="86">
        <f t="shared" si="126"/>
        <v>0</v>
      </c>
      <c r="AI398" s="86">
        <f t="shared" si="127"/>
        <v>0</v>
      </c>
      <c r="AK398" s="86">
        <f t="shared" si="128"/>
        <v>0</v>
      </c>
      <c r="AL398" s="86">
        <f t="shared" si="129"/>
        <v>0</v>
      </c>
    </row>
    <row r="399" spans="1:38" ht="15" customHeight="1">
      <c r="A399" s="107"/>
      <c r="B399" s="93"/>
      <c r="C399" s="110" t="s">
        <v>222</v>
      </c>
      <c r="D399" s="369" t="str">
        <f t="shared" si="124"/>
        <v/>
      </c>
      <c r="E399" s="369"/>
      <c r="F399" s="369"/>
      <c r="G399" s="369"/>
      <c r="H399" s="369"/>
      <c r="I399" s="369"/>
      <c r="J399" s="369"/>
      <c r="K399" s="369"/>
      <c r="L399" s="369"/>
      <c r="M399" s="369"/>
      <c r="N399" s="369"/>
      <c r="O399" s="369"/>
      <c r="P399" s="369"/>
      <c r="Q399" s="369"/>
      <c r="R399" s="369"/>
      <c r="S399" s="369"/>
      <c r="T399" s="369"/>
      <c r="U399" s="369"/>
      <c r="V399" s="369"/>
      <c r="W399" s="369"/>
      <c r="X399" s="369"/>
      <c r="Y399" s="370"/>
      <c r="Z399" s="370"/>
      <c r="AA399" s="370"/>
      <c r="AB399" s="370"/>
      <c r="AC399" s="370"/>
      <c r="AD399" s="370"/>
      <c r="AG399" s="86">
        <f t="shared" si="125"/>
        <v>0</v>
      </c>
      <c r="AH399" s="86">
        <f t="shared" si="126"/>
        <v>0</v>
      </c>
      <c r="AI399" s="86">
        <f t="shared" si="127"/>
        <v>0</v>
      </c>
      <c r="AK399" s="86">
        <f t="shared" si="128"/>
        <v>0</v>
      </c>
      <c r="AL399" s="86">
        <f t="shared" si="129"/>
        <v>0</v>
      </c>
    </row>
    <row r="400" spans="1:38" ht="15" customHeight="1">
      <c r="A400" s="107"/>
      <c r="B400" s="93"/>
      <c r="C400" s="110" t="s">
        <v>223</v>
      </c>
      <c r="D400" s="369" t="str">
        <f t="shared" si="124"/>
        <v/>
      </c>
      <c r="E400" s="369"/>
      <c r="F400" s="369"/>
      <c r="G400" s="369"/>
      <c r="H400" s="369"/>
      <c r="I400" s="369"/>
      <c r="J400" s="369"/>
      <c r="K400" s="369"/>
      <c r="L400" s="369"/>
      <c r="M400" s="369"/>
      <c r="N400" s="369"/>
      <c r="O400" s="369"/>
      <c r="P400" s="369"/>
      <c r="Q400" s="369"/>
      <c r="R400" s="369"/>
      <c r="S400" s="369"/>
      <c r="T400" s="369"/>
      <c r="U400" s="369"/>
      <c r="V400" s="369"/>
      <c r="W400" s="369"/>
      <c r="X400" s="369"/>
      <c r="Y400" s="370"/>
      <c r="Z400" s="370"/>
      <c r="AA400" s="370"/>
      <c r="AB400" s="370"/>
      <c r="AC400" s="370"/>
      <c r="AD400" s="370"/>
      <c r="AG400" s="86">
        <f t="shared" si="125"/>
        <v>0</v>
      </c>
      <c r="AH400" s="86">
        <f t="shared" si="126"/>
        <v>0</v>
      </c>
      <c r="AI400" s="86">
        <f t="shared" si="127"/>
        <v>0</v>
      </c>
      <c r="AK400" s="86">
        <f t="shared" si="128"/>
        <v>0</v>
      </c>
      <c r="AL400" s="86">
        <f t="shared" si="129"/>
        <v>0</v>
      </c>
    </row>
    <row r="401" spans="1:38" ht="15" customHeight="1">
      <c r="A401" s="107"/>
      <c r="B401" s="93"/>
      <c r="C401" s="110" t="s">
        <v>224</v>
      </c>
      <c r="D401" s="369" t="str">
        <f t="shared" si="124"/>
        <v/>
      </c>
      <c r="E401" s="369"/>
      <c r="F401" s="369"/>
      <c r="G401" s="369"/>
      <c r="H401" s="369"/>
      <c r="I401" s="369"/>
      <c r="J401" s="369"/>
      <c r="K401" s="369"/>
      <c r="L401" s="369"/>
      <c r="M401" s="369"/>
      <c r="N401" s="369"/>
      <c r="O401" s="369"/>
      <c r="P401" s="369"/>
      <c r="Q401" s="369"/>
      <c r="R401" s="369"/>
      <c r="S401" s="369"/>
      <c r="T401" s="369"/>
      <c r="U401" s="369"/>
      <c r="V401" s="369"/>
      <c r="W401" s="369"/>
      <c r="X401" s="369"/>
      <c r="Y401" s="370"/>
      <c r="Z401" s="370"/>
      <c r="AA401" s="370"/>
      <c r="AB401" s="370"/>
      <c r="AC401" s="370"/>
      <c r="AD401" s="370"/>
      <c r="AG401" s="86">
        <f t="shared" si="125"/>
        <v>0</v>
      </c>
      <c r="AH401" s="86">
        <f t="shared" si="126"/>
        <v>0</v>
      </c>
      <c r="AI401" s="86">
        <f t="shared" si="127"/>
        <v>0</v>
      </c>
      <c r="AK401" s="86">
        <f t="shared" si="128"/>
        <v>0</v>
      </c>
      <c r="AL401" s="86">
        <f t="shared" si="129"/>
        <v>0</v>
      </c>
    </row>
    <row r="402" spans="1:38" ht="15" customHeight="1">
      <c r="A402" s="107"/>
      <c r="B402" s="93"/>
      <c r="C402" s="110" t="s">
        <v>225</v>
      </c>
      <c r="D402" s="369" t="str">
        <f t="shared" si="124"/>
        <v/>
      </c>
      <c r="E402" s="369"/>
      <c r="F402" s="369"/>
      <c r="G402" s="369"/>
      <c r="H402" s="369"/>
      <c r="I402" s="369"/>
      <c r="J402" s="369"/>
      <c r="K402" s="369"/>
      <c r="L402" s="369"/>
      <c r="M402" s="369"/>
      <c r="N402" s="369"/>
      <c r="O402" s="369"/>
      <c r="P402" s="369"/>
      <c r="Q402" s="369"/>
      <c r="R402" s="369"/>
      <c r="S402" s="369"/>
      <c r="T402" s="369"/>
      <c r="U402" s="369"/>
      <c r="V402" s="369"/>
      <c r="W402" s="369"/>
      <c r="X402" s="369"/>
      <c r="Y402" s="370"/>
      <c r="Z402" s="370"/>
      <c r="AA402" s="370"/>
      <c r="AB402" s="370"/>
      <c r="AC402" s="370"/>
      <c r="AD402" s="370"/>
      <c r="AG402" s="86">
        <f t="shared" si="125"/>
        <v>0</v>
      </c>
      <c r="AH402" s="86">
        <f t="shared" si="126"/>
        <v>0</v>
      </c>
      <c r="AI402" s="86">
        <f t="shared" si="127"/>
        <v>0</v>
      </c>
      <c r="AK402" s="86">
        <f t="shared" si="128"/>
        <v>0</v>
      </c>
      <c r="AL402" s="86">
        <f t="shared" si="129"/>
        <v>0</v>
      </c>
    </row>
    <row r="403" spans="1:38" ht="15" customHeight="1">
      <c r="A403" s="107"/>
      <c r="B403" s="93"/>
      <c r="C403" s="110" t="s">
        <v>226</v>
      </c>
      <c r="D403" s="369" t="str">
        <f t="shared" si="124"/>
        <v/>
      </c>
      <c r="E403" s="369"/>
      <c r="F403" s="369"/>
      <c r="G403" s="369"/>
      <c r="H403" s="369"/>
      <c r="I403" s="369"/>
      <c r="J403" s="369"/>
      <c r="K403" s="369"/>
      <c r="L403" s="369"/>
      <c r="M403" s="369"/>
      <c r="N403" s="369"/>
      <c r="O403" s="369"/>
      <c r="P403" s="369"/>
      <c r="Q403" s="369"/>
      <c r="R403" s="369"/>
      <c r="S403" s="369"/>
      <c r="T403" s="369"/>
      <c r="U403" s="369"/>
      <c r="V403" s="369"/>
      <c r="W403" s="369"/>
      <c r="X403" s="369"/>
      <c r="Y403" s="370"/>
      <c r="Z403" s="370"/>
      <c r="AA403" s="370"/>
      <c r="AB403" s="370"/>
      <c r="AC403" s="370"/>
      <c r="AD403" s="370"/>
      <c r="AG403" s="86">
        <f t="shared" si="125"/>
        <v>0</v>
      </c>
      <c r="AH403" s="86">
        <f t="shared" si="126"/>
        <v>0</v>
      </c>
      <c r="AI403" s="86">
        <f t="shared" si="127"/>
        <v>0</v>
      </c>
      <c r="AK403" s="86">
        <f t="shared" si="128"/>
        <v>0</v>
      </c>
      <c r="AL403" s="86">
        <f t="shared" si="129"/>
        <v>0</v>
      </c>
    </row>
    <row r="404" spans="1:38" ht="15" customHeight="1">
      <c r="A404" s="107"/>
      <c r="B404" s="93"/>
      <c r="C404" s="110" t="s">
        <v>227</v>
      </c>
      <c r="D404" s="369" t="str">
        <f t="shared" si="124"/>
        <v/>
      </c>
      <c r="E404" s="369"/>
      <c r="F404" s="369"/>
      <c r="G404" s="369"/>
      <c r="H404" s="369"/>
      <c r="I404" s="369"/>
      <c r="J404" s="369"/>
      <c r="K404" s="369"/>
      <c r="L404" s="369"/>
      <c r="M404" s="369"/>
      <c r="N404" s="369"/>
      <c r="O404" s="369"/>
      <c r="P404" s="369"/>
      <c r="Q404" s="369"/>
      <c r="R404" s="369"/>
      <c r="S404" s="369"/>
      <c r="T404" s="369"/>
      <c r="U404" s="369"/>
      <c r="V404" s="369"/>
      <c r="W404" s="369"/>
      <c r="X404" s="369"/>
      <c r="Y404" s="370"/>
      <c r="Z404" s="370"/>
      <c r="AA404" s="370"/>
      <c r="AB404" s="370"/>
      <c r="AC404" s="370"/>
      <c r="AD404" s="370"/>
      <c r="AG404" s="86">
        <f t="shared" si="125"/>
        <v>0</v>
      </c>
      <c r="AH404" s="86">
        <f t="shared" si="126"/>
        <v>0</v>
      </c>
      <c r="AI404" s="86">
        <f t="shared" si="127"/>
        <v>0</v>
      </c>
      <c r="AK404" s="86">
        <f t="shared" si="128"/>
        <v>0</v>
      </c>
      <c r="AL404" s="86">
        <f t="shared" si="129"/>
        <v>0</v>
      </c>
    </row>
    <row r="405" spans="1:38" ht="15" customHeight="1">
      <c r="A405" s="107"/>
      <c r="B405" s="93"/>
      <c r="C405" s="110" t="s">
        <v>228</v>
      </c>
      <c r="D405" s="369" t="str">
        <f t="shared" si="124"/>
        <v/>
      </c>
      <c r="E405" s="369"/>
      <c r="F405" s="369"/>
      <c r="G405" s="369"/>
      <c r="H405" s="369"/>
      <c r="I405" s="369"/>
      <c r="J405" s="369"/>
      <c r="K405" s="369"/>
      <c r="L405" s="369"/>
      <c r="M405" s="369"/>
      <c r="N405" s="369"/>
      <c r="O405" s="369"/>
      <c r="P405" s="369"/>
      <c r="Q405" s="369"/>
      <c r="R405" s="369"/>
      <c r="S405" s="369"/>
      <c r="T405" s="369"/>
      <c r="U405" s="369"/>
      <c r="V405" s="369"/>
      <c r="W405" s="369"/>
      <c r="X405" s="369"/>
      <c r="Y405" s="370"/>
      <c r="Z405" s="370"/>
      <c r="AA405" s="370"/>
      <c r="AB405" s="370"/>
      <c r="AC405" s="370"/>
      <c r="AD405" s="370"/>
      <c r="AG405" s="86">
        <f t="shared" si="125"/>
        <v>0</v>
      </c>
      <c r="AH405" s="86">
        <f t="shared" si="126"/>
        <v>0</v>
      </c>
      <c r="AI405" s="86">
        <f t="shared" si="127"/>
        <v>0</v>
      </c>
      <c r="AK405" s="86">
        <f t="shared" si="128"/>
        <v>0</v>
      </c>
      <c r="AL405" s="86">
        <f t="shared" si="129"/>
        <v>0</v>
      </c>
    </row>
    <row r="406" spans="1:38" ht="15" customHeight="1">
      <c r="A406" s="107"/>
      <c r="B406" s="93"/>
      <c r="C406" s="110" t="s">
        <v>229</v>
      </c>
      <c r="D406" s="369" t="str">
        <f t="shared" si="124"/>
        <v/>
      </c>
      <c r="E406" s="369"/>
      <c r="F406" s="369"/>
      <c r="G406" s="369"/>
      <c r="H406" s="369"/>
      <c r="I406" s="369"/>
      <c r="J406" s="369"/>
      <c r="K406" s="369"/>
      <c r="L406" s="369"/>
      <c r="M406" s="369"/>
      <c r="N406" s="369"/>
      <c r="O406" s="369"/>
      <c r="P406" s="369"/>
      <c r="Q406" s="369"/>
      <c r="R406" s="369"/>
      <c r="S406" s="369"/>
      <c r="T406" s="369"/>
      <c r="U406" s="369"/>
      <c r="V406" s="369"/>
      <c r="W406" s="369"/>
      <c r="X406" s="369"/>
      <c r="Y406" s="370"/>
      <c r="Z406" s="370"/>
      <c r="AA406" s="370"/>
      <c r="AB406" s="370"/>
      <c r="AC406" s="370"/>
      <c r="AD406" s="370"/>
      <c r="AG406" s="86">
        <f t="shared" si="125"/>
        <v>0</v>
      </c>
      <c r="AH406" s="86">
        <f t="shared" si="126"/>
        <v>0</v>
      </c>
      <c r="AI406" s="86">
        <f t="shared" si="127"/>
        <v>0</v>
      </c>
      <c r="AK406" s="86">
        <f t="shared" si="128"/>
        <v>0</v>
      </c>
      <c r="AL406" s="86">
        <f t="shared" si="129"/>
        <v>0</v>
      </c>
    </row>
    <row r="407" spans="1:38" ht="15" customHeight="1">
      <c r="A407" s="107"/>
      <c r="B407" s="93"/>
      <c r="C407" s="110" t="s">
        <v>230</v>
      </c>
      <c r="D407" s="369" t="str">
        <f t="shared" si="124"/>
        <v/>
      </c>
      <c r="E407" s="369"/>
      <c r="F407" s="369"/>
      <c r="G407" s="369"/>
      <c r="H407" s="369"/>
      <c r="I407" s="369"/>
      <c r="J407" s="369"/>
      <c r="K407" s="369"/>
      <c r="L407" s="369"/>
      <c r="M407" s="369"/>
      <c r="N407" s="369"/>
      <c r="O407" s="369"/>
      <c r="P407" s="369"/>
      <c r="Q407" s="369"/>
      <c r="R407" s="369"/>
      <c r="S407" s="369"/>
      <c r="T407" s="369"/>
      <c r="U407" s="369"/>
      <c r="V407" s="369"/>
      <c r="W407" s="369"/>
      <c r="X407" s="369"/>
      <c r="Y407" s="370"/>
      <c r="Z407" s="370"/>
      <c r="AA407" s="370"/>
      <c r="AB407" s="370"/>
      <c r="AC407" s="370"/>
      <c r="AD407" s="370"/>
      <c r="AG407" s="86">
        <f t="shared" si="125"/>
        <v>0</v>
      </c>
      <c r="AH407" s="86">
        <f t="shared" si="126"/>
        <v>0</v>
      </c>
      <c r="AI407" s="86">
        <f t="shared" si="127"/>
        <v>0</v>
      </c>
      <c r="AK407" s="86">
        <f t="shared" si="128"/>
        <v>0</v>
      </c>
      <c r="AL407" s="86">
        <f t="shared" si="129"/>
        <v>0</v>
      </c>
    </row>
    <row r="408" spans="1:38" ht="15" customHeight="1">
      <c r="A408" s="107"/>
      <c r="B408" s="93"/>
      <c r="C408" s="110" t="s">
        <v>231</v>
      </c>
      <c r="D408" s="369" t="str">
        <f t="shared" si="124"/>
        <v/>
      </c>
      <c r="E408" s="369"/>
      <c r="F408" s="369"/>
      <c r="G408" s="369"/>
      <c r="H408" s="369"/>
      <c r="I408" s="369"/>
      <c r="J408" s="369"/>
      <c r="K408" s="369"/>
      <c r="L408" s="369"/>
      <c r="M408" s="369"/>
      <c r="N408" s="369"/>
      <c r="O408" s="369"/>
      <c r="P408" s="369"/>
      <c r="Q408" s="369"/>
      <c r="R408" s="369"/>
      <c r="S408" s="369"/>
      <c r="T408" s="369"/>
      <c r="U408" s="369"/>
      <c r="V408" s="369"/>
      <c r="W408" s="369"/>
      <c r="X408" s="369"/>
      <c r="Y408" s="370"/>
      <c r="Z408" s="370"/>
      <c r="AA408" s="370"/>
      <c r="AB408" s="370"/>
      <c r="AC408" s="370"/>
      <c r="AD408" s="370"/>
      <c r="AG408" s="86">
        <f t="shared" si="125"/>
        <v>0</v>
      </c>
      <c r="AH408" s="86">
        <f t="shared" si="126"/>
        <v>0</v>
      </c>
      <c r="AI408" s="86">
        <f t="shared" si="127"/>
        <v>0</v>
      </c>
      <c r="AK408" s="86">
        <f t="shared" si="128"/>
        <v>0</v>
      </c>
      <c r="AL408" s="86">
        <f t="shared" si="129"/>
        <v>0</v>
      </c>
    </row>
    <row r="409" spans="1:38" ht="15" customHeight="1">
      <c r="A409" s="107"/>
      <c r="B409" s="93"/>
      <c r="C409" s="112" t="s">
        <v>232</v>
      </c>
      <c r="D409" s="369" t="str">
        <f t="shared" si="124"/>
        <v/>
      </c>
      <c r="E409" s="369"/>
      <c r="F409" s="369"/>
      <c r="G409" s="369"/>
      <c r="H409" s="369"/>
      <c r="I409" s="369"/>
      <c r="J409" s="369"/>
      <c r="K409" s="369"/>
      <c r="L409" s="369"/>
      <c r="M409" s="369"/>
      <c r="N409" s="369"/>
      <c r="O409" s="369"/>
      <c r="P409" s="369"/>
      <c r="Q409" s="369"/>
      <c r="R409" s="369"/>
      <c r="S409" s="369"/>
      <c r="T409" s="369"/>
      <c r="U409" s="369"/>
      <c r="V409" s="369"/>
      <c r="W409" s="369"/>
      <c r="X409" s="369"/>
      <c r="Y409" s="370"/>
      <c r="Z409" s="370"/>
      <c r="AA409" s="370"/>
      <c r="AB409" s="370"/>
      <c r="AC409" s="370"/>
      <c r="AD409" s="370"/>
      <c r="AG409" s="86">
        <f t="shared" si="125"/>
        <v>0</v>
      </c>
      <c r="AH409" s="86">
        <f t="shared" si="126"/>
        <v>0</v>
      </c>
      <c r="AI409" s="86">
        <f t="shared" si="127"/>
        <v>0</v>
      </c>
      <c r="AK409" s="86">
        <f t="shared" si="128"/>
        <v>0</v>
      </c>
      <c r="AL409" s="86">
        <f t="shared" si="129"/>
        <v>0</v>
      </c>
    </row>
    <row r="410" spans="1:38" ht="15" customHeight="1">
      <c r="A410" s="107"/>
      <c r="B410" s="93"/>
      <c r="C410" s="112" t="s">
        <v>233</v>
      </c>
      <c r="D410" s="369" t="str">
        <f t="shared" si="124"/>
        <v/>
      </c>
      <c r="E410" s="369"/>
      <c r="F410" s="369"/>
      <c r="G410" s="369"/>
      <c r="H410" s="369"/>
      <c r="I410" s="369"/>
      <c r="J410" s="369"/>
      <c r="K410" s="369"/>
      <c r="L410" s="369"/>
      <c r="M410" s="369"/>
      <c r="N410" s="369"/>
      <c r="O410" s="369"/>
      <c r="P410" s="369"/>
      <c r="Q410" s="369"/>
      <c r="R410" s="369"/>
      <c r="S410" s="369"/>
      <c r="T410" s="369"/>
      <c r="U410" s="369"/>
      <c r="V410" s="369"/>
      <c r="W410" s="369"/>
      <c r="X410" s="369"/>
      <c r="Y410" s="370"/>
      <c r="Z410" s="370"/>
      <c r="AA410" s="370"/>
      <c r="AB410" s="370"/>
      <c r="AC410" s="370"/>
      <c r="AD410" s="370"/>
      <c r="AG410" s="86">
        <f t="shared" si="125"/>
        <v>0</v>
      </c>
      <c r="AH410" s="86">
        <f t="shared" si="126"/>
        <v>0</v>
      </c>
      <c r="AI410" s="86">
        <f t="shared" si="127"/>
        <v>0</v>
      </c>
      <c r="AK410" s="86">
        <f t="shared" si="128"/>
        <v>0</v>
      </c>
      <c r="AL410" s="86">
        <f t="shared" si="129"/>
        <v>0</v>
      </c>
    </row>
    <row r="411" spans="1:38" ht="15" customHeight="1">
      <c r="A411" s="107"/>
      <c r="B411" s="93"/>
      <c r="C411" s="112" t="s">
        <v>234</v>
      </c>
      <c r="D411" s="369" t="str">
        <f t="shared" si="124"/>
        <v/>
      </c>
      <c r="E411" s="369"/>
      <c r="F411" s="369"/>
      <c r="G411" s="369"/>
      <c r="H411" s="369"/>
      <c r="I411" s="369"/>
      <c r="J411" s="369"/>
      <c r="K411" s="369"/>
      <c r="L411" s="369"/>
      <c r="M411" s="369"/>
      <c r="N411" s="369"/>
      <c r="O411" s="369"/>
      <c r="P411" s="369"/>
      <c r="Q411" s="369"/>
      <c r="R411" s="369"/>
      <c r="S411" s="369"/>
      <c r="T411" s="369"/>
      <c r="U411" s="369"/>
      <c r="V411" s="369"/>
      <c r="W411" s="369"/>
      <c r="X411" s="369"/>
      <c r="Y411" s="370"/>
      <c r="Z411" s="370"/>
      <c r="AA411" s="370"/>
      <c r="AB411" s="370"/>
      <c r="AC411" s="370"/>
      <c r="AD411" s="370"/>
      <c r="AG411" s="86">
        <f t="shared" si="125"/>
        <v>0</v>
      </c>
      <c r="AH411" s="86">
        <f t="shared" si="126"/>
        <v>0</v>
      </c>
      <c r="AI411" s="86">
        <f t="shared" si="127"/>
        <v>0</v>
      </c>
      <c r="AK411" s="86">
        <f t="shared" si="128"/>
        <v>0</v>
      </c>
      <c r="AL411" s="86">
        <f t="shared" si="129"/>
        <v>0</v>
      </c>
    </row>
    <row r="412" spans="1:38" ht="15" customHeight="1">
      <c r="A412" s="107"/>
      <c r="B412" s="93"/>
      <c r="C412" s="112" t="s">
        <v>235</v>
      </c>
      <c r="D412" s="369" t="str">
        <f t="shared" si="124"/>
        <v/>
      </c>
      <c r="E412" s="369"/>
      <c r="F412" s="369"/>
      <c r="G412" s="369"/>
      <c r="H412" s="369"/>
      <c r="I412" s="369"/>
      <c r="J412" s="369"/>
      <c r="K412" s="369"/>
      <c r="L412" s="369"/>
      <c r="M412" s="369"/>
      <c r="N412" s="369"/>
      <c r="O412" s="369"/>
      <c r="P412" s="369"/>
      <c r="Q412" s="369"/>
      <c r="R412" s="369"/>
      <c r="S412" s="369"/>
      <c r="T412" s="369"/>
      <c r="U412" s="369"/>
      <c r="V412" s="369"/>
      <c r="W412" s="369"/>
      <c r="X412" s="369"/>
      <c r="Y412" s="370"/>
      <c r="Z412" s="370"/>
      <c r="AA412" s="370"/>
      <c r="AB412" s="370"/>
      <c r="AC412" s="370"/>
      <c r="AD412" s="370"/>
      <c r="AG412" s="86">
        <f t="shared" si="125"/>
        <v>0</v>
      </c>
      <c r="AH412" s="86">
        <f t="shared" si="126"/>
        <v>0</v>
      </c>
      <c r="AI412" s="86">
        <f t="shared" si="127"/>
        <v>0</v>
      </c>
      <c r="AK412" s="86">
        <f t="shared" si="128"/>
        <v>0</v>
      </c>
      <c r="AL412" s="86">
        <f t="shared" si="129"/>
        <v>0</v>
      </c>
    </row>
    <row r="413" spans="1:38" ht="15" customHeight="1">
      <c r="A413" s="107"/>
      <c r="B413" s="93"/>
      <c r="C413" s="112" t="s">
        <v>236</v>
      </c>
      <c r="D413" s="369" t="str">
        <f t="shared" si="124"/>
        <v/>
      </c>
      <c r="E413" s="369"/>
      <c r="F413" s="369"/>
      <c r="G413" s="369"/>
      <c r="H413" s="369"/>
      <c r="I413" s="369"/>
      <c r="J413" s="369"/>
      <c r="K413" s="369"/>
      <c r="L413" s="369"/>
      <c r="M413" s="369"/>
      <c r="N413" s="369"/>
      <c r="O413" s="369"/>
      <c r="P413" s="369"/>
      <c r="Q413" s="369"/>
      <c r="R413" s="369"/>
      <c r="S413" s="369"/>
      <c r="T413" s="369"/>
      <c r="U413" s="369"/>
      <c r="V413" s="369"/>
      <c r="W413" s="369"/>
      <c r="X413" s="369"/>
      <c r="Y413" s="370"/>
      <c r="Z413" s="370"/>
      <c r="AA413" s="370"/>
      <c r="AB413" s="370"/>
      <c r="AC413" s="370"/>
      <c r="AD413" s="370"/>
      <c r="AG413" s="86">
        <f t="shared" si="125"/>
        <v>0</v>
      </c>
      <c r="AH413" s="86">
        <f t="shared" si="126"/>
        <v>0</v>
      </c>
      <c r="AI413" s="86">
        <f t="shared" si="127"/>
        <v>0</v>
      </c>
      <c r="AK413" s="86">
        <f t="shared" si="128"/>
        <v>0</v>
      </c>
      <c r="AL413" s="86">
        <f t="shared" si="129"/>
        <v>0</v>
      </c>
    </row>
    <row r="414" spans="1:38" ht="15" customHeight="1">
      <c r="A414" s="107"/>
      <c r="B414" s="93"/>
      <c r="C414" s="112" t="s">
        <v>237</v>
      </c>
      <c r="D414" s="369" t="str">
        <f t="shared" si="124"/>
        <v/>
      </c>
      <c r="E414" s="369"/>
      <c r="F414" s="369"/>
      <c r="G414" s="369"/>
      <c r="H414" s="369"/>
      <c r="I414" s="369"/>
      <c r="J414" s="369"/>
      <c r="K414" s="369"/>
      <c r="L414" s="369"/>
      <c r="M414" s="369"/>
      <c r="N414" s="369"/>
      <c r="O414" s="369"/>
      <c r="P414" s="369"/>
      <c r="Q414" s="369"/>
      <c r="R414" s="369"/>
      <c r="S414" s="369"/>
      <c r="T414" s="369"/>
      <c r="U414" s="369"/>
      <c r="V414" s="369"/>
      <c r="W414" s="369"/>
      <c r="X414" s="369"/>
      <c r="Y414" s="370"/>
      <c r="Z414" s="370"/>
      <c r="AA414" s="370"/>
      <c r="AB414" s="370"/>
      <c r="AC414" s="370"/>
      <c r="AD414" s="370"/>
      <c r="AG414" s="86">
        <f t="shared" si="125"/>
        <v>0</v>
      </c>
      <c r="AH414" s="86">
        <f t="shared" si="126"/>
        <v>0</v>
      </c>
      <c r="AI414" s="86">
        <f t="shared" si="127"/>
        <v>0</v>
      </c>
      <c r="AK414" s="86">
        <f t="shared" si="128"/>
        <v>0</v>
      </c>
      <c r="AL414" s="86">
        <f t="shared" si="129"/>
        <v>0</v>
      </c>
    </row>
    <row r="415" spans="1:38" ht="15" customHeight="1">
      <c r="A415" s="107"/>
      <c r="B415" s="93"/>
      <c r="C415" s="112" t="s">
        <v>238</v>
      </c>
      <c r="D415" s="369" t="str">
        <f t="shared" si="124"/>
        <v/>
      </c>
      <c r="E415" s="369"/>
      <c r="F415" s="369"/>
      <c r="G415" s="369"/>
      <c r="H415" s="369"/>
      <c r="I415" s="369"/>
      <c r="J415" s="369"/>
      <c r="K415" s="369"/>
      <c r="L415" s="369"/>
      <c r="M415" s="369"/>
      <c r="N415" s="369"/>
      <c r="O415" s="369"/>
      <c r="P415" s="369"/>
      <c r="Q415" s="369"/>
      <c r="R415" s="369"/>
      <c r="S415" s="369"/>
      <c r="T415" s="369"/>
      <c r="U415" s="369"/>
      <c r="V415" s="369"/>
      <c r="W415" s="369"/>
      <c r="X415" s="369"/>
      <c r="Y415" s="370"/>
      <c r="Z415" s="370"/>
      <c r="AA415" s="370"/>
      <c r="AB415" s="370"/>
      <c r="AC415" s="370"/>
      <c r="AD415" s="370"/>
      <c r="AG415" s="86">
        <f t="shared" si="125"/>
        <v>0</v>
      </c>
      <c r="AH415" s="86">
        <f t="shared" si="126"/>
        <v>0</v>
      </c>
      <c r="AI415" s="86">
        <f t="shared" si="127"/>
        <v>0</v>
      </c>
      <c r="AK415" s="86">
        <f t="shared" si="128"/>
        <v>0</v>
      </c>
      <c r="AL415" s="86">
        <f t="shared" si="129"/>
        <v>0</v>
      </c>
    </row>
    <row r="416" spans="1:38" ht="15" customHeight="1">
      <c r="A416" s="107"/>
      <c r="B416" s="93"/>
      <c r="C416" s="112" t="s">
        <v>239</v>
      </c>
      <c r="D416" s="369" t="str">
        <f t="shared" si="124"/>
        <v/>
      </c>
      <c r="E416" s="369"/>
      <c r="F416" s="369"/>
      <c r="G416" s="369"/>
      <c r="H416" s="369"/>
      <c r="I416" s="369"/>
      <c r="J416" s="369"/>
      <c r="K416" s="369"/>
      <c r="L416" s="369"/>
      <c r="M416" s="369"/>
      <c r="N416" s="369"/>
      <c r="O416" s="369"/>
      <c r="P416" s="369"/>
      <c r="Q416" s="369"/>
      <c r="R416" s="369"/>
      <c r="S416" s="369"/>
      <c r="T416" s="369"/>
      <c r="U416" s="369"/>
      <c r="V416" s="369"/>
      <c r="W416" s="369"/>
      <c r="X416" s="369"/>
      <c r="Y416" s="370"/>
      <c r="Z416" s="370"/>
      <c r="AA416" s="370"/>
      <c r="AB416" s="370"/>
      <c r="AC416" s="370"/>
      <c r="AD416" s="370"/>
      <c r="AG416" s="86">
        <f t="shared" si="125"/>
        <v>0</v>
      </c>
      <c r="AH416" s="86">
        <f t="shared" si="126"/>
        <v>0</v>
      </c>
      <c r="AI416" s="86">
        <f t="shared" si="127"/>
        <v>0</v>
      </c>
      <c r="AK416" s="86">
        <f t="shared" si="128"/>
        <v>0</v>
      </c>
      <c r="AL416" s="86">
        <f t="shared" si="129"/>
        <v>0</v>
      </c>
    </row>
    <row r="417" spans="1:38" ht="15" customHeight="1">
      <c r="A417" s="107"/>
      <c r="B417" s="93"/>
      <c r="C417" s="112" t="s">
        <v>240</v>
      </c>
      <c r="D417" s="369" t="str">
        <f t="shared" si="124"/>
        <v/>
      </c>
      <c r="E417" s="369"/>
      <c r="F417" s="369"/>
      <c r="G417" s="369"/>
      <c r="H417" s="369"/>
      <c r="I417" s="369"/>
      <c r="J417" s="369"/>
      <c r="K417" s="369"/>
      <c r="L417" s="369"/>
      <c r="M417" s="369"/>
      <c r="N417" s="369"/>
      <c r="O417" s="369"/>
      <c r="P417" s="369"/>
      <c r="Q417" s="369"/>
      <c r="R417" s="369"/>
      <c r="S417" s="369"/>
      <c r="T417" s="369"/>
      <c r="U417" s="369"/>
      <c r="V417" s="369"/>
      <c r="W417" s="369"/>
      <c r="X417" s="369"/>
      <c r="Y417" s="370"/>
      <c r="Z417" s="370"/>
      <c r="AA417" s="370"/>
      <c r="AB417" s="370"/>
      <c r="AC417" s="370"/>
      <c r="AD417" s="370"/>
      <c r="AG417" s="86">
        <f t="shared" si="125"/>
        <v>0</v>
      </c>
      <c r="AH417" s="86">
        <f t="shared" si="126"/>
        <v>0</v>
      </c>
      <c r="AI417" s="86">
        <f t="shared" si="127"/>
        <v>0</v>
      </c>
      <c r="AK417" s="86">
        <f t="shared" si="128"/>
        <v>0</v>
      </c>
      <c r="AL417" s="86">
        <f t="shared" si="129"/>
        <v>0</v>
      </c>
    </row>
    <row r="418" spans="1:38" ht="15" customHeight="1">
      <c r="A418" s="107"/>
      <c r="B418" s="93"/>
      <c r="C418" s="112" t="s">
        <v>241</v>
      </c>
      <c r="D418" s="369" t="str">
        <f t="shared" si="124"/>
        <v/>
      </c>
      <c r="E418" s="369"/>
      <c r="F418" s="369"/>
      <c r="G418" s="369"/>
      <c r="H418" s="369"/>
      <c r="I418" s="369"/>
      <c r="J418" s="369"/>
      <c r="K418" s="369"/>
      <c r="L418" s="369"/>
      <c r="M418" s="369"/>
      <c r="N418" s="369"/>
      <c r="O418" s="369"/>
      <c r="P418" s="369"/>
      <c r="Q418" s="369"/>
      <c r="R418" s="369"/>
      <c r="S418" s="369"/>
      <c r="T418" s="369"/>
      <c r="U418" s="369"/>
      <c r="V418" s="369"/>
      <c r="W418" s="369"/>
      <c r="X418" s="369"/>
      <c r="Y418" s="370"/>
      <c r="Z418" s="370"/>
      <c r="AA418" s="370"/>
      <c r="AB418" s="370"/>
      <c r="AC418" s="370"/>
      <c r="AD418" s="370"/>
      <c r="AG418" s="86">
        <f t="shared" si="125"/>
        <v>0</v>
      </c>
      <c r="AH418" s="86">
        <f t="shared" si="126"/>
        <v>0</v>
      </c>
      <c r="AI418" s="86">
        <f t="shared" si="127"/>
        <v>0</v>
      </c>
      <c r="AK418" s="86">
        <f t="shared" si="128"/>
        <v>0</v>
      </c>
      <c r="AL418" s="86">
        <f t="shared" si="129"/>
        <v>0</v>
      </c>
    </row>
    <row r="419" spans="1:38" ht="15" customHeight="1">
      <c r="A419" s="107"/>
      <c r="B419" s="93"/>
      <c r="C419" s="112" t="s">
        <v>242</v>
      </c>
      <c r="D419" s="369" t="str">
        <f t="shared" si="124"/>
        <v/>
      </c>
      <c r="E419" s="369"/>
      <c r="F419" s="369"/>
      <c r="G419" s="369"/>
      <c r="H419" s="369"/>
      <c r="I419" s="369"/>
      <c r="J419" s="369"/>
      <c r="K419" s="369"/>
      <c r="L419" s="369"/>
      <c r="M419" s="369"/>
      <c r="N419" s="369"/>
      <c r="O419" s="369"/>
      <c r="P419" s="369"/>
      <c r="Q419" s="369"/>
      <c r="R419" s="369"/>
      <c r="S419" s="369"/>
      <c r="T419" s="369"/>
      <c r="U419" s="369"/>
      <c r="V419" s="369"/>
      <c r="W419" s="369"/>
      <c r="X419" s="369"/>
      <c r="Y419" s="370"/>
      <c r="Z419" s="370"/>
      <c r="AA419" s="370"/>
      <c r="AB419" s="370"/>
      <c r="AC419" s="370"/>
      <c r="AD419" s="370"/>
      <c r="AG419" s="86">
        <f t="shared" si="125"/>
        <v>0</v>
      </c>
      <c r="AH419" s="86">
        <f t="shared" si="126"/>
        <v>0</v>
      </c>
      <c r="AI419" s="86">
        <f t="shared" si="127"/>
        <v>0</v>
      </c>
      <c r="AK419" s="86">
        <f t="shared" si="128"/>
        <v>0</v>
      </c>
      <c r="AL419" s="86">
        <f t="shared" si="129"/>
        <v>0</v>
      </c>
    </row>
    <row r="420" spans="1:38" ht="15" customHeight="1">
      <c r="A420" s="107"/>
      <c r="B420" s="93"/>
      <c r="C420" s="112" t="s">
        <v>243</v>
      </c>
      <c r="D420" s="369" t="str">
        <f t="shared" si="124"/>
        <v/>
      </c>
      <c r="E420" s="369"/>
      <c r="F420" s="369"/>
      <c r="G420" s="369"/>
      <c r="H420" s="369"/>
      <c r="I420" s="369"/>
      <c r="J420" s="369"/>
      <c r="K420" s="369"/>
      <c r="L420" s="369"/>
      <c r="M420" s="369"/>
      <c r="N420" s="369"/>
      <c r="O420" s="369"/>
      <c r="P420" s="369"/>
      <c r="Q420" s="369"/>
      <c r="R420" s="369"/>
      <c r="S420" s="369"/>
      <c r="T420" s="369"/>
      <c r="U420" s="369"/>
      <c r="V420" s="369"/>
      <c r="W420" s="369"/>
      <c r="X420" s="369"/>
      <c r="Y420" s="370"/>
      <c r="Z420" s="370"/>
      <c r="AA420" s="370"/>
      <c r="AB420" s="370"/>
      <c r="AC420" s="370"/>
      <c r="AD420" s="370"/>
      <c r="AG420" s="86">
        <f t="shared" si="125"/>
        <v>0</v>
      </c>
      <c r="AH420" s="86">
        <f t="shared" si="126"/>
        <v>0</v>
      </c>
      <c r="AI420" s="86">
        <f t="shared" si="127"/>
        <v>0</v>
      </c>
      <c r="AK420" s="86">
        <f t="shared" si="128"/>
        <v>0</v>
      </c>
      <c r="AL420" s="86">
        <f t="shared" si="129"/>
        <v>0</v>
      </c>
    </row>
    <row r="421" spans="1:38" ht="15" customHeight="1">
      <c r="A421" s="107"/>
      <c r="B421" s="93"/>
      <c r="C421" s="112" t="s">
        <v>244</v>
      </c>
      <c r="D421" s="369" t="str">
        <f t="shared" si="124"/>
        <v/>
      </c>
      <c r="E421" s="369"/>
      <c r="F421" s="369"/>
      <c r="G421" s="369"/>
      <c r="H421" s="369"/>
      <c r="I421" s="369"/>
      <c r="J421" s="369"/>
      <c r="K421" s="369"/>
      <c r="L421" s="369"/>
      <c r="M421" s="369"/>
      <c r="N421" s="369"/>
      <c r="O421" s="369"/>
      <c r="P421" s="369"/>
      <c r="Q421" s="369"/>
      <c r="R421" s="369"/>
      <c r="S421" s="369"/>
      <c r="T421" s="369"/>
      <c r="U421" s="369"/>
      <c r="V421" s="369"/>
      <c r="W421" s="369"/>
      <c r="X421" s="369"/>
      <c r="Y421" s="370"/>
      <c r="Z421" s="370"/>
      <c r="AA421" s="370"/>
      <c r="AB421" s="370"/>
      <c r="AC421" s="370"/>
      <c r="AD421" s="370"/>
      <c r="AG421" s="86">
        <f t="shared" si="125"/>
        <v>0</v>
      </c>
      <c r="AH421" s="86">
        <f t="shared" si="126"/>
        <v>0</v>
      </c>
      <c r="AI421" s="86">
        <f t="shared" si="127"/>
        <v>0</v>
      </c>
      <c r="AK421" s="86">
        <f t="shared" si="128"/>
        <v>0</v>
      </c>
      <c r="AL421" s="86">
        <f t="shared" si="129"/>
        <v>0</v>
      </c>
    </row>
    <row r="422" spans="1:38" ht="15" customHeight="1">
      <c r="A422" s="107"/>
      <c r="B422" s="93"/>
      <c r="C422" s="112" t="s">
        <v>245</v>
      </c>
      <c r="D422" s="369" t="str">
        <f t="shared" si="124"/>
        <v/>
      </c>
      <c r="E422" s="369"/>
      <c r="F422" s="369"/>
      <c r="G422" s="369"/>
      <c r="H422" s="369"/>
      <c r="I422" s="369"/>
      <c r="J422" s="369"/>
      <c r="K422" s="369"/>
      <c r="L422" s="369"/>
      <c r="M422" s="369"/>
      <c r="N422" s="369"/>
      <c r="O422" s="369"/>
      <c r="P422" s="369"/>
      <c r="Q422" s="369"/>
      <c r="R422" s="369"/>
      <c r="S422" s="369"/>
      <c r="T422" s="369"/>
      <c r="U422" s="369"/>
      <c r="V422" s="369"/>
      <c r="W422" s="369"/>
      <c r="X422" s="369"/>
      <c r="Y422" s="370"/>
      <c r="Z422" s="370"/>
      <c r="AA422" s="370"/>
      <c r="AB422" s="370"/>
      <c r="AC422" s="370"/>
      <c r="AD422" s="370"/>
      <c r="AG422" s="86">
        <f t="shared" si="125"/>
        <v>0</v>
      </c>
      <c r="AH422" s="86">
        <f t="shared" si="126"/>
        <v>0</v>
      </c>
      <c r="AI422" s="86">
        <f t="shared" si="127"/>
        <v>0</v>
      </c>
      <c r="AK422" s="86">
        <f t="shared" si="128"/>
        <v>0</v>
      </c>
      <c r="AL422" s="86">
        <f t="shared" si="129"/>
        <v>0</v>
      </c>
    </row>
    <row r="423" spans="1:38" ht="15" customHeight="1">
      <c r="A423" s="107"/>
      <c r="B423" s="93"/>
      <c r="C423" s="112" t="s">
        <v>246</v>
      </c>
      <c r="D423" s="369" t="str">
        <f t="shared" si="124"/>
        <v/>
      </c>
      <c r="E423" s="369"/>
      <c r="F423" s="369"/>
      <c r="G423" s="369"/>
      <c r="H423" s="369"/>
      <c r="I423" s="369"/>
      <c r="J423" s="369"/>
      <c r="K423" s="369"/>
      <c r="L423" s="369"/>
      <c r="M423" s="369"/>
      <c r="N423" s="369"/>
      <c r="O423" s="369"/>
      <c r="P423" s="369"/>
      <c r="Q423" s="369"/>
      <c r="R423" s="369"/>
      <c r="S423" s="369"/>
      <c r="T423" s="369"/>
      <c r="U423" s="369"/>
      <c r="V423" s="369"/>
      <c r="W423" s="369"/>
      <c r="X423" s="369"/>
      <c r="Y423" s="370"/>
      <c r="Z423" s="370"/>
      <c r="AA423" s="370"/>
      <c r="AB423" s="370"/>
      <c r="AC423" s="370"/>
      <c r="AD423" s="370"/>
      <c r="AG423" s="86">
        <f t="shared" si="125"/>
        <v>0</v>
      </c>
      <c r="AH423" s="86">
        <f t="shared" si="126"/>
        <v>0</v>
      </c>
      <c r="AI423" s="86">
        <f t="shared" si="127"/>
        <v>0</v>
      </c>
      <c r="AK423" s="86">
        <f t="shared" si="128"/>
        <v>0</v>
      </c>
      <c r="AL423" s="86">
        <f t="shared" si="129"/>
        <v>0</v>
      </c>
    </row>
    <row r="424" spans="1:38" ht="15" customHeight="1">
      <c r="A424" s="107"/>
      <c r="B424" s="93"/>
      <c r="C424" s="112" t="s">
        <v>247</v>
      </c>
      <c r="D424" s="369" t="str">
        <f t="shared" si="124"/>
        <v/>
      </c>
      <c r="E424" s="369"/>
      <c r="F424" s="369"/>
      <c r="G424" s="369"/>
      <c r="H424" s="369"/>
      <c r="I424" s="369"/>
      <c r="J424" s="369"/>
      <c r="K424" s="369"/>
      <c r="L424" s="369"/>
      <c r="M424" s="369"/>
      <c r="N424" s="369"/>
      <c r="O424" s="369"/>
      <c r="P424" s="369"/>
      <c r="Q424" s="369"/>
      <c r="R424" s="369"/>
      <c r="S424" s="369"/>
      <c r="T424" s="369"/>
      <c r="U424" s="369"/>
      <c r="V424" s="369"/>
      <c r="W424" s="369"/>
      <c r="X424" s="369"/>
      <c r="Y424" s="370"/>
      <c r="Z424" s="370"/>
      <c r="AA424" s="370"/>
      <c r="AB424" s="370"/>
      <c r="AC424" s="370"/>
      <c r="AD424" s="370"/>
      <c r="AG424" s="86">
        <f t="shared" si="125"/>
        <v>0</v>
      </c>
      <c r="AH424" s="86">
        <f t="shared" si="126"/>
        <v>0</v>
      </c>
      <c r="AI424" s="86">
        <f t="shared" si="127"/>
        <v>0</v>
      </c>
      <c r="AK424" s="86">
        <f t="shared" si="128"/>
        <v>0</v>
      </c>
      <c r="AL424" s="86">
        <f t="shared" si="129"/>
        <v>0</v>
      </c>
    </row>
    <row r="425" spans="1:38" ht="15" customHeight="1">
      <c r="A425" s="107"/>
      <c r="B425" s="93"/>
      <c r="C425" s="112" t="s">
        <v>248</v>
      </c>
      <c r="D425" s="369" t="str">
        <f t="shared" si="124"/>
        <v/>
      </c>
      <c r="E425" s="369"/>
      <c r="F425" s="369"/>
      <c r="G425" s="369"/>
      <c r="H425" s="369"/>
      <c r="I425" s="369"/>
      <c r="J425" s="369"/>
      <c r="K425" s="369"/>
      <c r="L425" s="369"/>
      <c r="M425" s="369"/>
      <c r="N425" s="369"/>
      <c r="O425" s="369"/>
      <c r="P425" s="369"/>
      <c r="Q425" s="369"/>
      <c r="R425" s="369"/>
      <c r="S425" s="369"/>
      <c r="T425" s="369"/>
      <c r="U425" s="369"/>
      <c r="V425" s="369"/>
      <c r="W425" s="369"/>
      <c r="X425" s="369"/>
      <c r="Y425" s="370"/>
      <c r="Z425" s="370"/>
      <c r="AA425" s="370"/>
      <c r="AB425" s="370"/>
      <c r="AC425" s="370"/>
      <c r="AD425" s="370"/>
      <c r="AG425" s="86">
        <f t="shared" si="125"/>
        <v>0</v>
      </c>
      <c r="AH425" s="86">
        <f t="shared" si="126"/>
        <v>0</v>
      </c>
      <c r="AI425" s="86">
        <f t="shared" si="127"/>
        <v>0</v>
      </c>
      <c r="AK425" s="86">
        <f t="shared" si="128"/>
        <v>0</v>
      </c>
      <c r="AL425" s="86">
        <f t="shared" si="129"/>
        <v>0</v>
      </c>
    </row>
    <row r="426" spans="1:38" ht="15" customHeight="1">
      <c r="A426" s="107"/>
      <c r="B426" s="93"/>
      <c r="C426" s="112" t="s">
        <v>249</v>
      </c>
      <c r="D426" s="369" t="str">
        <f t="shared" si="124"/>
        <v/>
      </c>
      <c r="E426" s="369"/>
      <c r="F426" s="369"/>
      <c r="G426" s="369"/>
      <c r="H426" s="369"/>
      <c r="I426" s="369"/>
      <c r="J426" s="369"/>
      <c r="K426" s="369"/>
      <c r="L426" s="369"/>
      <c r="M426" s="369"/>
      <c r="N426" s="369"/>
      <c r="O426" s="369"/>
      <c r="P426" s="369"/>
      <c r="Q426" s="369"/>
      <c r="R426" s="369"/>
      <c r="S426" s="369"/>
      <c r="T426" s="369"/>
      <c r="U426" s="369"/>
      <c r="V426" s="369"/>
      <c r="W426" s="369"/>
      <c r="X426" s="369"/>
      <c r="Y426" s="370"/>
      <c r="Z426" s="370"/>
      <c r="AA426" s="370"/>
      <c r="AB426" s="370"/>
      <c r="AC426" s="370"/>
      <c r="AD426" s="370"/>
      <c r="AG426" s="86">
        <f t="shared" si="125"/>
        <v>0</v>
      </c>
      <c r="AH426" s="86">
        <f t="shared" si="126"/>
        <v>0</v>
      </c>
      <c r="AI426" s="86">
        <f t="shared" si="127"/>
        <v>0</v>
      </c>
      <c r="AK426" s="86">
        <f t="shared" si="128"/>
        <v>0</v>
      </c>
      <c r="AL426" s="86">
        <f t="shared" si="129"/>
        <v>0</v>
      </c>
    </row>
    <row r="427" spans="1:38" ht="15" customHeight="1">
      <c r="A427" s="107"/>
      <c r="B427" s="93"/>
      <c r="C427" s="112" t="s">
        <v>250</v>
      </c>
      <c r="D427" s="369" t="str">
        <f t="shared" si="124"/>
        <v/>
      </c>
      <c r="E427" s="369"/>
      <c r="F427" s="369"/>
      <c r="G427" s="369"/>
      <c r="H427" s="369"/>
      <c r="I427" s="369"/>
      <c r="J427" s="369"/>
      <c r="K427" s="369"/>
      <c r="L427" s="369"/>
      <c r="M427" s="369"/>
      <c r="N427" s="369"/>
      <c r="O427" s="369"/>
      <c r="P427" s="369"/>
      <c r="Q427" s="369"/>
      <c r="R427" s="369"/>
      <c r="S427" s="369"/>
      <c r="T427" s="369"/>
      <c r="U427" s="369"/>
      <c r="V427" s="369"/>
      <c r="W427" s="369"/>
      <c r="X427" s="369"/>
      <c r="Y427" s="370"/>
      <c r="Z427" s="370"/>
      <c r="AA427" s="370"/>
      <c r="AB427" s="370"/>
      <c r="AC427" s="370"/>
      <c r="AD427" s="370"/>
      <c r="AG427" s="86">
        <f t="shared" si="125"/>
        <v>0</v>
      </c>
      <c r="AH427" s="86">
        <f t="shared" si="126"/>
        <v>0</v>
      </c>
      <c r="AI427" s="86">
        <f t="shared" si="127"/>
        <v>0</v>
      </c>
      <c r="AK427" s="86">
        <f t="shared" si="128"/>
        <v>0</v>
      </c>
      <c r="AL427" s="86">
        <f t="shared" si="129"/>
        <v>0</v>
      </c>
    </row>
    <row r="428" spans="1:38" ht="15" customHeight="1">
      <c r="A428" s="107"/>
      <c r="B428" s="93"/>
      <c r="C428" s="112" t="s">
        <v>251</v>
      </c>
      <c r="D428" s="369" t="str">
        <f t="shared" si="124"/>
        <v/>
      </c>
      <c r="E428" s="369"/>
      <c r="F428" s="369"/>
      <c r="G428" s="369"/>
      <c r="H428" s="369"/>
      <c r="I428" s="369"/>
      <c r="J428" s="369"/>
      <c r="K428" s="369"/>
      <c r="L428" s="369"/>
      <c r="M428" s="369"/>
      <c r="N428" s="369"/>
      <c r="O428" s="369"/>
      <c r="P428" s="369"/>
      <c r="Q428" s="369"/>
      <c r="R428" s="369"/>
      <c r="S428" s="369"/>
      <c r="T428" s="369"/>
      <c r="U428" s="369"/>
      <c r="V428" s="369"/>
      <c r="W428" s="369"/>
      <c r="X428" s="369"/>
      <c r="Y428" s="370"/>
      <c r="Z428" s="370"/>
      <c r="AA428" s="370"/>
      <c r="AB428" s="370"/>
      <c r="AC428" s="370"/>
      <c r="AD428" s="370"/>
      <c r="AG428" s="86">
        <f t="shared" si="125"/>
        <v>0</v>
      </c>
      <c r="AH428" s="86">
        <f t="shared" si="126"/>
        <v>0</v>
      </c>
      <c r="AI428" s="86">
        <f t="shared" si="127"/>
        <v>0</v>
      </c>
      <c r="AK428" s="86">
        <f>IF(Y428="",0,IF((LEN(Y428)-LEN(INT(Y428))-1)&lt;3,0,1))</f>
        <v>0</v>
      </c>
      <c r="AL428" s="86">
        <f t="shared" si="129"/>
        <v>0</v>
      </c>
    </row>
    <row r="429" spans="1:38" ht="15" customHeight="1">
      <c r="A429" s="107"/>
      <c r="B429" s="93"/>
      <c r="C429" s="112" t="s">
        <v>252</v>
      </c>
      <c r="D429" s="369" t="str">
        <f t="shared" si="124"/>
        <v/>
      </c>
      <c r="E429" s="369"/>
      <c r="F429" s="369"/>
      <c r="G429" s="369"/>
      <c r="H429" s="369"/>
      <c r="I429" s="369"/>
      <c r="J429" s="369"/>
      <c r="K429" s="369"/>
      <c r="L429" s="369"/>
      <c r="M429" s="369"/>
      <c r="N429" s="369"/>
      <c r="O429" s="369"/>
      <c r="P429" s="369"/>
      <c r="Q429" s="369"/>
      <c r="R429" s="369"/>
      <c r="S429" s="369"/>
      <c r="T429" s="369"/>
      <c r="U429" s="369"/>
      <c r="V429" s="369"/>
      <c r="W429" s="369"/>
      <c r="X429" s="369"/>
      <c r="Y429" s="370"/>
      <c r="Z429" s="370"/>
      <c r="AA429" s="370"/>
      <c r="AB429" s="370"/>
      <c r="AC429" s="370"/>
      <c r="AD429" s="370"/>
      <c r="AG429" s="86">
        <f t="shared" si="125"/>
        <v>0</v>
      </c>
      <c r="AH429" s="86">
        <f t="shared" si="126"/>
        <v>0</v>
      </c>
      <c r="AI429" s="86">
        <f t="shared" si="127"/>
        <v>0</v>
      </c>
      <c r="AK429" s="86">
        <f t="shared" si="128"/>
        <v>0</v>
      </c>
      <c r="AL429" s="86">
        <f t="shared" si="129"/>
        <v>0</v>
      </c>
    </row>
    <row r="430" spans="1:38" ht="15" customHeight="1">
      <c r="A430" s="107"/>
      <c r="B430" s="93"/>
      <c r="C430" s="93"/>
      <c r="D430" s="93"/>
      <c r="E430" s="93"/>
      <c r="F430" s="93"/>
      <c r="G430" s="93"/>
      <c r="H430" s="93"/>
      <c r="I430" s="93"/>
      <c r="J430" s="93"/>
      <c r="K430" s="93"/>
      <c r="L430" s="93"/>
      <c r="M430" s="93"/>
      <c r="N430" s="93"/>
      <c r="O430" s="93"/>
      <c r="P430" s="93"/>
      <c r="Q430" s="93"/>
      <c r="R430" s="93"/>
      <c r="S430" s="93"/>
      <c r="T430" s="93"/>
      <c r="U430" s="93"/>
      <c r="V430" s="93"/>
      <c r="W430" s="93"/>
      <c r="X430" s="140" t="s">
        <v>253</v>
      </c>
      <c r="Y430" s="372">
        <f>IF(AND(SUM(Y310:AD429)=0,COUNTIF(Y310:AD429,"NS")&gt;0),"NS",
IF(AND(SUM(Y310:AD429)=0,COUNTIF(Y310:AD429,0)&gt;0),0,
IF(AND(SUM(Y310:AD429)=0,COUNTIF(Y310:AD429,"NA")&gt;0),"NA",
SUM(Y310:AD429))))</f>
        <v>0</v>
      </c>
      <c r="Z430" s="372"/>
      <c r="AA430" s="372"/>
      <c r="AB430" s="372"/>
      <c r="AC430" s="372"/>
      <c r="AD430" s="372"/>
      <c r="AG430" s="115">
        <f>SUM(AG310:AG429)</f>
        <v>0</v>
      </c>
      <c r="AH430" s="85"/>
      <c r="AI430" s="115">
        <f>SUM(AI310:AI429)</f>
        <v>0</v>
      </c>
      <c r="AK430" s="115">
        <f>SUM(AK310:AK429)</f>
        <v>0</v>
      </c>
      <c r="AL430" s="115">
        <f>SUM(AL310:AL429)</f>
        <v>0</v>
      </c>
    </row>
    <row r="431" spans="1:38" ht="15" customHeight="1">
      <c r="A431" s="107"/>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L431" s="141">
        <f>AL430+AK430</f>
        <v>0</v>
      </c>
    </row>
    <row r="432" spans="1:38" ht="24" customHeight="1">
      <c r="A432" s="107"/>
      <c r="B432" s="93"/>
      <c r="C432" s="354" t="s">
        <v>254</v>
      </c>
      <c r="D432" s="354"/>
      <c r="E432" s="354"/>
      <c r="F432" s="354"/>
      <c r="G432" s="354"/>
      <c r="H432" s="354"/>
      <c r="I432" s="354"/>
      <c r="J432" s="354"/>
      <c r="K432" s="354"/>
      <c r="L432" s="354"/>
      <c r="M432" s="354"/>
      <c r="N432" s="354"/>
      <c r="O432" s="354"/>
      <c r="P432" s="354"/>
      <c r="Q432" s="354"/>
      <c r="R432" s="354"/>
      <c r="S432" s="354"/>
      <c r="T432" s="354"/>
      <c r="U432" s="354"/>
      <c r="V432" s="354"/>
      <c r="W432" s="354"/>
      <c r="X432" s="354"/>
      <c r="Y432" s="354"/>
      <c r="Z432" s="354"/>
      <c r="AA432" s="354"/>
      <c r="AB432" s="354"/>
      <c r="AC432" s="354"/>
      <c r="AD432" s="354"/>
    </row>
    <row r="433" spans="1:30" ht="60" customHeight="1">
      <c r="A433" s="107"/>
      <c r="B433" s="93"/>
      <c r="C433" s="355"/>
      <c r="D433" s="356"/>
      <c r="E433" s="356"/>
      <c r="F433" s="356"/>
      <c r="G433" s="356"/>
      <c r="H433" s="356"/>
      <c r="I433" s="356"/>
      <c r="J433" s="356"/>
      <c r="K433" s="356"/>
      <c r="L433" s="356"/>
      <c r="M433" s="356"/>
      <c r="N433" s="356"/>
      <c r="O433" s="356"/>
      <c r="P433" s="356"/>
      <c r="Q433" s="356"/>
      <c r="R433" s="356"/>
      <c r="S433" s="356"/>
      <c r="T433" s="356"/>
      <c r="U433" s="356"/>
      <c r="V433" s="356"/>
      <c r="W433" s="356"/>
      <c r="X433" s="356"/>
      <c r="Y433" s="356"/>
      <c r="Z433" s="356"/>
      <c r="AA433" s="356"/>
      <c r="AB433" s="356"/>
      <c r="AC433" s="356"/>
      <c r="AD433" s="357"/>
    </row>
    <row r="434" spans="1:30" ht="15" customHeight="1">
      <c r="A434" s="107"/>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row>
    <row r="435" spans="1:30" ht="15" customHeight="1">
      <c r="A435" s="107"/>
      <c r="B435" s="325" t="str">
        <f>IFERROR(IF(AL431=0,"",IF(AK430=1,"Error: La cantidad de decimales no debe ser mayor a dos.",IF(AL430=1,"Error: Las cifras no deben tener texto incluido.",""))),IF(AL430=1,"Error: Las cifras no deben tener texto incluido.",""))</f>
        <v/>
      </c>
      <c r="C435" s="325"/>
      <c r="D435" s="325"/>
      <c r="E435" s="325"/>
      <c r="F435" s="325"/>
      <c r="G435" s="325"/>
      <c r="H435" s="325"/>
      <c r="I435" s="325"/>
      <c r="J435" s="325"/>
      <c r="K435" s="325"/>
      <c r="L435" s="325"/>
      <c r="M435" s="325"/>
      <c r="N435" s="325"/>
      <c r="O435" s="325"/>
      <c r="P435" s="325"/>
      <c r="Q435" s="325"/>
      <c r="R435" s="325"/>
      <c r="S435" s="325"/>
      <c r="T435" s="325"/>
      <c r="U435" s="325"/>
      <c r="V435" s="325"/>
      <c r="W435" s="325"/>
      <c r="X435" s="325"/>
      <c r="Y435" s="325"/>
      <c r="Z435" s="325"/>
      <c r="AA435" s="325"/>
      <c r="AB435" s="325"/>
      <c r="AC435" s="325"/>
      <c r="AD435" s="325"/>
    </row>
    <row r="436" spans="1:30" ht="15" customHeight="1">
      <c r="A436" s="107"/>
      <c r="B436" s="325" t="str">
        <f>IF(AI430=0, "", "Error: Debe verificar la consistencia de las respuestas con la instrucción general del apartado (celda C21).")</f>
        <v/>
      </c>
      <c r="C436" s="325"/>
      <c r="D436" s="325"/>
      <c r="E436" s="325"/>
      <c r="F436" s="325"/>
      <c r="G436" s="325"/>
      <c r="H436" s="325"/>
      <c r="I436" s="325"/>
      <c r="J436" s="325"/>
      <c r="K436" s="325"/>
      <c r="L436" s="325"/>
      <c r="M436" s="325"/>
      <c r="N436" s="325"/>
      <c r="O436" s="325"/>
      <c r="P436" s="325"/>
      <c r="Q436" s="325"/>
      <c r="R436" s="325"/>
      <c r="S436" s="325"/>
      <c r="T436" s="325"/>
      <c r="U436" s="325"/>
      <c r="V436" s="325"/>
      <c r="W436" s="325"/>
      <c r="X436" s="325"/>
      <c r="Y436" s="325"/>
      <c r="Z436" s="325"/>
      <c r="AA436" s="325"/>
      <c r="AB436" s="325"/>
      <c r="AC436" s="325"/>
      <c r="AD436" s="325"/>
    </row>
    <row r="437" spans="1:30" ht="15" customHeight="1">
      <c r="A437" s="107"/>
      <c r="B437" s="328" t="str">
        <f>IF(AG430=0, "", "Error: Debe completar toda la información requerida.")</f>
        <v/>
      </c>
      <c r="C437" s="328"/>
      <c r="D437" s="328"/>
      <c r="E437" s="328"/>
      <c r="F437" s="328"/>
      <c r="G437" s="328"/>
      <c r="H437" s="328"/>
      <c r="I437" s="328"/>
      <c r="J437" s="328"/>
      <c r="K437" s="328"/>
      <c r="L437" s="328"/>
      <c r="M437" s="328"/>
      <c r="N437" s="328"/>
      <c r="O437" s="328"/>
      <c r="P437" s="328"/>
      <c r="Q437" s="328"/>
      <c r="R437" s="328"/>
      <c r="S437" s="328"/>
      <c r="T437" s="328"/>
      <c r="U437" s="328"/>
      <c r="V437" s="328"/>
      <c r="W437" s="328"/>
      <c r="X437" s="328"/>
      <c r="Y437" s="328"/>
      <c r="Z437" s="328"/>
      <c r="AA437" s="328"/>
      <c r="AB437" s="328"/>
      <c r="AC437" s="328"/>
      <c r="AD437" s="328"/>
    </row>
    <row r="438" spans="1:30" ht="15" customHeight="1">
      <c r="A438" s="107"/>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row>
    <row r="439" spans="1:30" ht="15" customHeight="1" thickBot="1">
      <c r="A439" s="107"/>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row>
    <row r="440" spans="1:30" ht="15" customHeight="1" thickBot="1">
      <c r="A440" s="107"/>
      <c r="B440" s="434" t="s">
        <v>263</v>
      </c>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6"/>
    </row>
    <row r="441" spans="1:30" ht="15" customHeight="1">
      <c r="A441" s="107"/>
      <c r="B441" s="482" t="s">
        <v>158</v>
      </c>
      <c r="C441" s="483"/>
      <c r="D441" s="483"/>
      <c r="E441" s="483"/>
      <c r="F441" s="483"/>
      <c r="G441" s="483"/>
      <c r="H441" s="483"/>
      <c r="I441" s="483"/>
      <c r="J441" s="483"/>
      <c r="K441" s="483"/>
      <c r="L441" s="483"/>
      <c r="M441" s="483"/>
      <c r="N441" s="483"/>
      <c r="O441" s="483"/>
      <c r="P441" s="483"/>
      <c r="Q441" s="483"/>
      <c r="R441" s="483"/>
      <c r="S441" s="483"/>
      <c r="T441" s="483"/>
      <c r="U441" s="483"/>
      <c r="V441" s="483"/>
      <c r="W441" s="483"/>
      <c r="X441" s="483"/>
      <c r="Y441" s="483"/>
      <c r="Z441" s="483"/>
      <c r="AA441" s="483"/>
      <c r="AB441" s="483"/>
      <c r="AC441" s="483"/>
      <c r="AD441" s="484"/>
    </row>
    <row r="442" spans="1:30" ht="24" customHeight="1">
      <c r="A442" s="107"/>
      <c r="B442" s="143"/>
      <c r="C442" s="485" t="s">
        <v>625</v>
      </c>
      <c r="D442" s="486"/>
      <c r="E442" s="486"/>
      <c r="F442" s="486"/>
      <c r="G442" s="486"/>
      <c r="H442" s="486"/>
      <c r="I442" s="486"/>
      <c r="J442" s="486"/>
      <c r="K442" s="486"/>
      <c r="L442" s="486"/>
      <c r="M442" s="486"/>
      <c r="N442" s="486"/>
      <c r="O442" s="486"/>
      <c r="P442" s="486"/>
      <c r="Q442" s="486"/>
      <c r="R442" s="486"/>
      <c r="S442" s="486"/>
      <c r="T442" s="486"/>
      <c r="U442" s="486"/>
      <c r="V442" s="486"/>
      <c r="W442" s="486"/>
      <c r="X442" s="486"/>
      <c r="Y442" s="486"/>
      <c r="Z442" s="486"/>
      <c r="AA442" s="486"/>
      <c r="AB442" s="486"/>
      <c r="AC442" s="486"/>
      <c r="AD442" s="487"/>
    </row>
    <row r="443" spans="1:30" ht="15" customHeight="1">
      <c r="A443" s="119"/>
      <c r="B443" s="443" t="s">
        <v>159</v>
      </c>
      <c r="C443" s="444"/>
      <c r="D443" s="444"/>
      <c r="E443" s="444"/>
      <c r="F443" s="444"/>
      <c r="G443" s="444"/>
      <c r="H443" s="444"/>
      <c r="I443" s="444"/>
      <c r="J443" s="444"/>
      <c r="K443" s="444"/>
      <c r="L443" s="444"/>
      <c r="M443" s="444"/>
      <c r="N443" s="444"/>
      <c r="O443" s="444"/>
      <c r="P443" s="444"/>
      <c r="Q443" s="444"/>
      <c r="R443" s="444"/>
      <c r="S443" s="444"/>
      <c r="T443" s="444"/>
      <c r="U443" s="444"/>
      <c r="V443" s="444"/>
      <c r="W443" s="444"/>
      <c r="X443" s="444"/>
      <c r="Y443" s="444"/>
      <c r="Z443" s="444"/>
      <c r="AA443" s="444"/>
      <c r="AB443" s="444"/>
      <c r="AC443" s="444"/>
      <c r="AD443" s="445"/>
    </row>
    <row r="444" spans="1:30" ht="15" customHeight="1">
      <c r="A444" s="107"/>
      <c r="B444" s="144"/>
      <c r="C444" s="354" t="s">
        <v>264</v>
      </c>
      <c r="D444" s="354"/>
      <c r="E444" s="354"/>
      <c r="F444" s="354"/>
      <c r="G444" s="354"/>
      <c r="H444" s="354"/>
      <c r="I444" s="354"/>
      <c r="J444" s="354"/>
      <c r="K444" s="354"/>
      <c r="L444" s="354"/>
      <c r="M444" s="354"/>
      <c r="N444" s="354"/>
      <c r="O444" s="354"/>
      <c r="P444" s="354"/>
      <c r="Q444" s="354"/>
      <c r="R444" s="354"/>
      <c r="S444" s="354"/>
      <c r="T444" s="354"/>
      <c r="U444" s="354"/>
      <c r="V444" s="354"/>
      <c r="W444" s="354"/>
      <c r="X444" s="354"/>
      <c r="Y444" s="354"/>
      <c r="Z444" s="354"/>
      <c r="AA444" s="354"/>
      <c r="AB444" s="354"/>
      <c r="AC444" s="354"/>
      <c r="AD444" s="462"/>
    </row>
    <row r="445" spans="1:30" ht="24" customHeight="1">
      <c r="A445" s="107"/>
      <c r="B445" s="144"/>
      <c r="C445" s="354" t="s">
        <v>265</v>
      </c>
      <c r="D445" s="354"/>
      <c r="E445" s="354"/>
      <c r="F445" s="354"/>
      <c r="G445" s="354"/>
      <c r="H445" s="354"/>
      <c r="I445" s="354"/>
      <c r="J445" s="354"/>
      <c r="K445" s="354"/>
      <c r="L445" s="354"/>
      <c r="M445" s="354"/>
      <c r="N445" s="354"/>
      <c r="O445" s="354"/>
      <c r="P445" s="354"/>
      <c r="Q445" s="354"/>
      <c r="R445" s="354"/>
      <c r="S445" s="354"/>
      <c r="T445" s="354"/>
      <c r="U445" s="354"/>
      <c r="V445" s="354"/>
      <c r="W445" s="354"/>
      <c r="X445" s="354"/>
      <c r="Y445" s="354"/>
      <c r="Z445" s="354"/>
      <c r="AA445" s="354"/>
      <c r="AB445" s="354"/>
      <c r="AC445" s="354"/>
      <c r="AD445" s="462"/>
    </row>
    <row r="446" spans="1:30" ht="36" customHeight="1">
      <c r="A446" s="107"/>
      <c r="B446" s="144"/>
      <c r="C446" s="354" t="s">
        <v>266</v>
      </c>
      <c r="D446" s="354"/>
      <c r="E446" s="354"/>
      <c r="F446" s="354"/>
      <c r="G446" s="354"/>
      <c r="H446" s="354"/>
      <c r="I446" s="354"/>
      <c r="J446" s="354"/>
      <c r="K446" s="354"/>
      <c r="L446" s="354"/>
      <c r="M446" s="354"/>
      <c r="N446" s="354"/>
      <c r="O446" s="354"/>
      <c r="P446" s="354"/>
      <c r="Q446" s="354"/>
      <c r="R446" s="354"/>
      <c r="S446" s="354"/>
      <c r="T446" s="354"/>
      <c r="U446" s="354"/>
      <c r="V446" s="354"/>
      <c r="W446" s="354"/>
      <c r="X446" s="354"/>
      <c r="Y446" s="354"/>
      <c r="Z446" s="354"/>
      <c r="AA446" s="354"/>
      <c r="AB446" s="354"/>
      <c r="AC446" s="354"/>
      <c r="AD446" s="462"/>
    </row>
    <row r="447" spans="1:30" ht="36" customHeight="1">
      <c r="A447" s="107"/>
      <c r="B447" s="144"/>
      <c r="C447" s="354" t="s">
        <v>267</v>
      </c>
      <c r="D447" s="354"/>
      <c r="E447" s="354"/>
      <c r="F447" s="354"/>
      <c r="G447" s="354"/>
      <c r="H447" s="354"/>
      <c r="I447" s="354"/>
      <c r="J447" s="354"/>
      <c r="K447" s="354"/>
      <c r="L447" s="354"/>
      <c r="M447" s="354"/>
      <c r="N447" s="354"/>
      <c r="O447" s="354"/>
      <c r="P447" s="354"/>
      <c r="Q447" s="354"/>
      <c r="R447" s="354"/>
      <c r="S447" s="354"/>
      <c r="T447" s="354"/>
      <c r="U447" s="354"/>
      <c r="V447" s="354"/>
      <c r="W447" s="354"/>
      <c r="X447" s="354"/>
      <c r="Y447" s="354"/>
      <c r="Z447" s="354"/>
      <c r="AA447" s="354"/>
      <c r="AB447" s="354"/>
      <c r="AC447" s="354"/>
      <c r="AD447" s="462"/>
    </row>
    <row r="448" spans="1:30" ht="36" customHeight="1">
      <c r="A448" s="107"/>
      <c r="B448" s="144"/>
      <c r="C448" s="354" t="s">
        <v>268</v>
      </c>
      <c r="D448" s="354"/>
      <c r="E448" s="354"/>
      <c r="F448" s="354"/>
      <c r="G448" s="354"/>
      <c r="H448" s="354"/>
      <c r="I448" s="354"/>
      <c r="J448" s="354"/>
      <c r="K448" s="354"/>
      <c r="L448" s="354"/>
      <c r="M448" s="354"/>
      <c r="N448" s="354"/>
      <c r="O448" s="354"/>
      <c r="P448" s="354"/>
      <c r="Q448" s="354"/>
      <c r="R448" s="354"/>
      <c r="S448" s="354"/>
      <c r="T448" s="354"/>
      <c r="U448" s="354"/>
      <c r="V448" s="354"/>
      <c r="W448" s="354"/>
      <c r="X448" s="354"/>
      <c r="Y448" s="354"/>
      <c r="Z448" s="354"/>
      <c r="AA448" s="354"/>
      <c r="AB448" s="354"/>
      <c r="AC448" s="354"/>
      <c r="AD448" s="462"/>
    </row>
    <row r="449" spans="1:35" ht="24" customHeight="1">
      <c r="A449" s="107"/>
      <c r="B449" s="144"/>
      <c r="C449" s="354" t="s">
        <v>269</v>
      </c>
      <c r="D449" s="354"/>
      <c r="E449" s="354"/>
      <c r="F449" s="354"/>
      <c r="G449" s="354"/>
      <c r="H449" s="354"/>
      <c r="I449" s="354"/>
      <c r="J449" s="354"/>
      <c r="K449" s="354"/>
      <c r="L449" s="354"/>
      <c r="M449" s="354"/>
      <c r="N449" s="354"/>
      <c r="O449" s="354"/>
      <c r="P449" s="354"/>
      <c r="Q449" s="354"/>
      <c r="R449" s="354"/>
      <c r="S449" s="354"/>
      <c r="T449" s="354"/>
      <c r="U449" s="354"/>
      <c r="V449" s="354"/>
      <c r="W449" s="354"/>
      <c r="X449" s="354"/>
      <c r="Y449" s="354"/>
      <c r="Z449" s="354"/>
      <c r="AA449" s="354"/>
      <c r="AB449" s="354"/>
      <c r="AC449" s="354"/>
      <c r="AD449" s="462"/>
    </row>
    <row r="450" spans="1:35" ht="36" customHeight="1">
      <c r="A450" s="107"/>
      <c r="B450" s="100"/>
      <c r="C450" s="480" t="s">
        <v>270</v>
      </c>
      <c r="D450" s="480"/>
      <c r="E450" s="480"/>
      <c r="F450" s="480"/>
      <c r="G450" s="480"/>
      <c r="H450" s="480"/>
      <c r="I450" s="480"/>
      <c r="J450" s="480"/>
      <c r="K450" s="480"/>
      <c r="L450" s="480"/>
      <c r="M450" s="480"/>
      <c r="N450" s="480"/>
      <c r="O450" s="480"/>
      <c r="P450" s="480"/>
      <c r="Q450" s="480"/>
      <c r="R450" s="480"/>
      <c r="S450" s="480"/>
      <c r="T450" s="480"/>
      <c r="U450" s="480"/>
      <c r="V450" s="480"/>
      <c r="W450" s="480"/>
      <c r="X450" s="480"/>
      <c r="Y450" s="480"/>
      <c r="Z450" s="480"/>
      <c r="AA450" s="480"/>
      <c r="AB450" s="480"/>
      <c r="AC450" s="480"/>
      <c r="AD450" s="481"/>
    </row>
    <row r="451" spans="1:35" ht="15" customHeight="1">
      <c r="A451" s="107"/>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row>
    <row r="452" spans="1:35" ht="36" customHeight="1">
      <c r="A452" s="138" t="s">
        <v>271</v>
      </c>
      <c r="B452" s="416" t="s">
        <v>614</v>
      </c>
      <c r="C452" s="416"/>
      <c r="D452" s="416"/>
      <c r="E452" s="416"/>
      <c r="F452" s="416"/>
      <c r="G452" s="416"/>
      <c r="H452" s="416"/>
      <c r="I452" s="416"/>
      <c r="J452" s="416"/>
      <c r="K452" s="416"/>
      <c r="L452" s="416"/>
      <c r="M452" s="416"/>
      <c r="N452" s="416"/>
      <c r="O452" s="416"/>
      <c r="P452" s="416"/>
      <c r="Q452" s="416"/>
      <c r="R452" s="416"/>
      <c r="S452" s="416"/>
      <c r="T452" s="416"/>
      <c r="U452" s="416"/>
      <c r="V452" s="416"/>
      <c r="W452" s="416"/>
      <c r="X452" s="416"/>
      <c r="Y452" s="416"/>
      <c r="Z452" s="416"/>
      <c r="AA452" s="416"/>
      <c r="AB452" s="416"/>
      <c r="AC452" s="416"/>
      <c r="AD452" s="416"/>
    </row>
    <row r="453" spans="1:35" ht="36" customHeight="1">
      <c r="A453" s="138"/>
      <c r="B453" s="105"/>
      <c r="C453" s="415" t="s">
        <v>615</v>
      </c>
      <c r="D453" s="415"/>
      <c r="E453" s="415"/>
      <c r="F453" s="415"/>
      <c r="G453" s="415"/>
      <c r="H453" s="415"/>
      <c r="I453" s="415"/>
      <c r="J453" s="415"/>
      <c r="K453" s="415"/>
      <c r="L453" s="415"/>
      <c r="M453" s="415"/>
      <c r="N453" s="415"/>
      <c r="O453" s="415"/>
      <c r="P453" s="415"/>
      <c r="Q453" s="415"/>
      <c r="R453" s="415"/>
      <c r="S453" s="415"/>
      <c r="T453" s="415"/>
      <c r="U453" s="415"/>
      <c r="V453" s="415"/>
      <c r="W453" s="415"/>
      <c r="X453" s="415"/>
      <c r="Y453" s="415"/>
      <c r="Z453" s="415"/>
      <c r="AA453" s="415"/>
      <c r="AB453" s="415"/>
      <c r="AC453" s="415"/>
      <c r="AD453" s="415"/>
    </row>
    <row r="454" spans="1:35" ht="15" customHeight="1">
      <c r="A454" s="138"/>
      <c r="B454" s="145"/>
      <c r="C454" s="400" t="s">
        <v>272</v>
      </c>
      <c r="D454" s="400"/>
      <c r="E454" s="400"/>
      <c r="F454" s="400"/>
      <c r="G454" s="400"/>
      <c r="H454" s="400"/>
      <c r="I454" s="400"/>
      <c r="J454" s="400"/>
      <c r="K454" s="400"/>
      <c r="L454" s="400"/>
      <c r="M454" s="400"/>
      <c r="N454" s="400"/>
      <c r="O454" s="400"/>
      <c r="P454" s="400"/>
      <c r="Q454" s="400"/>
      <c r="R454" s="400"/>
      <c r="S454" s="400"/>
      <c r="T454" s="400"/>
      <c r="U454" s="400"/>
      <c r="V454" s="400"/>
      <c r="W454" s="400"/>
      <c r="X454" s="400"/>
      <c r="Y454" s="400"/>
      <c r="Z454" s="400"/>
      <c r="AA454" s="400"/>
      <c r="AB454" s="400"/>
      <c r="AC454" s="400"/>
      <c r="AD454" s="400"/>
    </row>
    <row r="455" spans="1:35" ht="15" customHeight="1">
      <c r="A455" s="93"/>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G455" s="86" t="s">
        <v>798</v>
      </c>
      <c r="AH455" s="86" t="s">
        <v>799</v>
      </c>
    </row>
    <row r="456" spans="1:35" ht="15" customHeight="1">
      <c r="A456" s="93"/>
      <c r="B456" s="90"/>
      <c r="C456" s="425" t="s">
        <v>164</v>
      </c>
      <c r="D456" s="425"/>
      <c r="E456" s="425"/>
      <c r="F456" s="425"/>
      <c r="G456" s="425" t="s">
        <v>616</v>
      </c>
      <c r="H456" s="425"/>
      <c r="I456" s="425"/>
      <c r="J456" s="425"/>
      <c r="K456" s="371" t="s">
        <v>273</v>
      </c>
      <c r="L456" s="371"/>
      <c r="M456" s="371"/>
      <c r="N456" s="371"/>
      <c r="O456" s="371"/>
      <c r="P456" s="371"/>
      <c r="Q456" s="371"/>
      <c r="R456" s="371"/>
      <c r="S456" s="371"/>
      <c r="T456" s="371"/>
      <c r="U456" s="371"/>
      <c r="V456" s="371"/>
      <c r="W456" s="371"/>
      <c r="X456" s="371"/>
      <c r="Y456" s="371"/>
      <c r="Z456" s="371"/>
      <c r="AA456" s="371"/>
      <c r="AB456" s="371"/>
      <c r="AC456" s="371"/>
      <c r="AD456" s="371"/>
      <c r="AG456" s="86">
        <f>COUNTBLANK(D458:AD577)</f>
        <v>3240</v>
      </c>
      <c r="AH456" s="86">
        <v>3240</v>
      </c>
    </row>
    <row r="457" spans="1:35" ht="180" customHeight="1">
      <c r="A457" s="93"/>
      <c r="B457" s="90"/>
      <c r="C457" s="426"/>
      <c r="D457" s="426"/>
      <c r="E457" s="426"/>
      <c r="F457" s="426"/>
      <c r="G457" s="426"/>
      <c r="H457" s="426"/>
      <c r="I457" s="426"/>
      <c r="J457" s="426"/>
      <c r="K457" s="427" t="s">
        <v>274</v>
      </c>
      <c r="L457" s="428"/>
      <c r="M457" s="422" t="s">
        <v>275</v>
      </c>
      <c r="N457" s="424"/>
      <c r="O457" s="422" t="s">
        <v>276</v>
      </c>
      <c r="P457" s="424"/>
      <c r="Q457" s="422" t="s">
        <v>277</v>
      </c>
      <c r="R457" s="424"/>
      <c r="S457" s="422" t="s">
        <v>278</v>
      </c>
      <c r="T457" s="424"/>
      <c r="U457" s="422" t="s">
        <v>279</v>
      </c>
      <c r="V457" s="424"/>
      <c r="W457" s="422" t="s">
        <v>531</v>
      </c>
      <c r="X457" s="424"/>
      <c r="Y457" s="422" t="s">
        <v>280</v>
      </c>
      <c r="Z457" s="424"/>
      <c r="AA457" s="422" t="s">
        <v>281</v>
      </c>
      <c r="AB457" s="424"/>
      <c r="AC457" s="422" t="s">
        <v>282</v>
      </c>
      <c r="AD457" s="424"/>
      <c r="AG457" s="86" t="s">
        <v>798</v>
      </c>
      <c r="AH457" s="86" t="s">
        <v>819</v>
      </c>
      <c r="AI457" s="86" t="s">
        <v>834</v>
      </c>
    </row>
    <row r="458" spans="1:35" ht="15" customHeight="1">
      <c r="A458" s="93"/>
      <c r="B458" s="96"/>
      <c r="C458" s="108" t="s">
        <v>86</v>
      </c>
      <c r="D458" s="369" t="str">
        <f>IF(D38="","",D38)</f>
        <v/>
      </c>
      <c r="E458" s="369"/>
      <c r="F458" s="369"/>
      <c r="G458" s="370"/>
      <c r="H458" s="370"/>
      <c r="I458" s="370"/>
      <c r="J458" s="370"/>
      <c r="K458" s="343"/>
      <c r="L458" s="343"/>
      <c r="M458" s="370"/>
      <c r="N458" s="370"/>
      <c r="O458" s="370"/>
      <c r="P458" s="370"/>
      <c r="Q458" s="370"/>
      <c r="R458" s="370"/>
      <c r="S458" s="370"/>
      <c r="T458" s="370"/>
      <c r="U458" s="370"/>
      <c r="V458" s="370"/>
      <c r="W458" s="370"/>
      <c r="X458" s="370"/>
      <c r="Y458" s="370"/>
      <c r="Z458" s="370"/>
      <c r="AA458" s="370"/>
      <c r="AB458" s="370"/>
      <c r="AC458" s="370"/>
      <c r="AD458" s="370"/>
      <c r="AG458" s="86">
        <f>COUNTBLANK(K458:AD458)</f>
        <v>20</v>
      </c>
      <c r="AH458" s="86">
        <f>IF(OR(AND(D458="", OR(G458&lt;&gt;"", AG458&lt;20)),AND(D458&lt;&gt;"", OR(G458="", AND(G458=1, AG458=20)))), 1, 0)</f>
        <v>0</v>
      </c>
      <c r="AI458" s="86">
        <f>IF(OR(AND(OR(G458=2, G458=9), AG458&lt;20)), 1, 0)</f>
        <v>0</v>
      </c>
    </row>
    <row r="459" spans="1:35" ht="15" customHeight="1">
      <c r="A459" s="93"/>
      <c r="B459" s="96"/>
      <c r="C459" s="109" t="s">
        <v>87</v>
      </c>
      <c r="D459" s="369" t="str">
        <f t="shared" ref="D459:D522" si="130">IF(D39="","",D39)</f>
        <v/>
      </c>
      <c r="E459" s="369"/>
      <c r="F459" s="369"/>
      <c r="G459" s="370"/>
      <c r="H459" s="370"/>
      <c r="I459" s="370"/>
      <c r="J459" s="370"/>
      <c r="K459" s="343"/>
      <c r="L459" s="343"/>
      <c r="M459" s="370"/>
      <c r="N459" s="370"/>
      <c r="O459" s="370"/>
      <c r="P459" s="370"/>
      <c r="Q459" s="370"/>
      <c r="R459" s="370"/>
      <c r="S459" s="370"/>
      <c r="T459" s="370"/>
      <c r="U459" s="370"/>
      <c r="V459" s="370"/>
      <c r="W459" s="370"/>
      <c r="X459" s="370"/>
      <c r="Y459" s="370"/>
      <c r="Z459" s="370"/>
      <c r="AA459" s="370"/>
      <c r="AB459" s="370"/>
      <c r="AC459" s="370"/>
      <c r="AD459" s="370"/>
      <c r="AG459" s="86">
        <f t="shared" ref="AG459:AG522" si="131">COUNTBLANK(K459:AD459)</f>
        <v>20</v>
      </c>
      <c r="AH459" s="86">
        <f t="shared" ref="AH459:AH522" si="132">IF(OR(AND(D459="", OR(G459&lt;&gt;"", AG459&lt;20)),AND(D459&lt;&gt;"", OR(G459="", AND(G459=1, AG459=20))),), 1, 0)</f>
        <v>0</v>
      </c>
      <c r="AI459" s="86">
        <f t="shared" ref="AI459:AI522" si="133">IF(OR(AND(OR(G459=2, G459=9), AG459&lt;20)), 1, 0)</f>
        <v>0</v>
      </c>
    </row>
    <row r="460" spans="1:35" ht="15" customHeight="1">
      <c r="A460" s="93"/>
      <c r="B460" s="96"/>
      <c r="C460" s="110" t="s">
        <v>88</v>
      </c>
      <c r="D460" s="369" t="str">
        <f t="shared" si="130"/>
        <v/>
      </c>
      <c r="E460" s="369"/>
      <c r="F460" s="369"/>
      <c r="G460" s="370"/>
      <c r="H460" s="370"/>
      <c r="I460" s="370"/>
      <c r="J460" s="370"/>
      <c r="K460" s="343"/>
      <c r="L460" s="343"/>
      <c r="M460" s="370"/>
      <c r="N460" s="370"/>
      <c r="O460" s="370"/>
      <c r="P460" s="370"/>
      <c r="Q460" s="370"/>
      <c r="R460" s="370"/>
      <c r="S460" s="370"/>
      <c r="T460" s="370"/>
      <c r="U460" s="370"/>
      <c r="V460" s="370"/>
      <c r="W460" s="370"/>
      <c r="X460" s="370"/>
      <c r="Y460" s="370"/>
      <c r="Z460" s="370"/>
      <c r="AA460" s="370"/>
      <c r="AB460" s="370"/>
      <c r="AC460" s="370"/>
      <c r="AD460" s="370"/>
      <c r="AG460" s="86">
        <f t="shared" si="131"/>
        <v>20</v>
      </c>
      <c r="AH460" s="86">
        <f t="shared" si="132"/>
        <v>0</v>
      </c>
      <c r="AI460" s="86">
        <f t="shared" si="133"/>
        <v>0</v>
      </c>
    </row>
    <row r="461" spans="1:35" ht="15" customHeight="1">
      <c r="A461" s="93"/>
      <c r="B461" s="96"/>
      <c r="C461" s="110" t="s">
        <v>89</v>
      </c>
      <c r="D461" s="369" t="str">
        <f t="shared" si="130"/>
        <v/>
      </c>
      <c r="E461" s="369"/>
      <c r="F461" s="369"/>
      <c r="G461" s="370"/>
      <c r="H461" s="370"/>
      <c r="I461" s="370"/>
      <c r="J461" s="370"/>
      <c r="K461" s="343"/>
      <c r="L461" s="343"/>
      <c r="M461" s="370"/>
      <c r="N461" s="370"/>
      <c r="O461" s="370"/>
      <c r="P461" s="370"/>
      <c r="Q461" s="370"/>
      <c r="R461" s="370"/>
      <c r="S461" s="370"/>
      <c r="T461" s="370"/>
      <c r="U461" s="370"/>
      <c r="V461" s="370"/>
      <c r="W461" s="370"/>
      <c r="X461" s="370"/>
      <c r="Y461" s="370"/>
      <c r="Z461" s="370"/>
      <c r="AA461" s="370"/>
      <c r="AB461" s="370"/>
      <c r="AC461" s="370"/>
      <c r="AD461" s="370"/>
      <c r="AG461" s="86">
        <f t="shared" si="131"/>
        <v>20</v>
      </c>
      <c r="AH461" s="86">
        <f t="shared" si="132"/>
        <v>0</v>
      </c>
      <c r="AI461" s="86">
        <f t="shared" si="133"/>
        <v>0</v>
      </c>
    </row>
    <row r="462" spans="1:35" ht="15" customHeight="1">
      <c r="A462" s="93"/>
      <c r="B462" s="96"/>
      <c r="C462" s="110" t="s">
        <v>90</v>
      </c>
      <c r="D462" s="369" t="str">
        <f t="shared" si="130"/>
        <v/>
      </c>
      <c r="E462" s="369"/>
      <c r="F462" s="369"/>
      <c r="G462" s="370"/>
      <c r="H462" s="370"/>
      <c r="I462" s="370"/>
      <c r="J462" s="370"/>
      <c r="K462" s="370"/>
      <c r="L462" s="370"/>
      <c r="M462" s="370"/>
      <c r="N462" s="370"/>
      <c r="O462" s="370"/>
      <c r="P462" s="370"/>
      <c r="Q462" s="370"/>
      <c r="R462" s="370"/>
      <c r="S462" s="370"/>
      <c r="T462" s="370"/>
      <c r="U462" s="370"/>
      <c r="V462" s="370"/>
      <c r="W462" s="370"/>
      <c r="X462" s="370"/>
      <c r="Y462" s="370"/>
      <c r="Z462" s="370"/>
      <c r="AA462" s="370"/>
      <c r="AB462" s="370"/>
      <c r="AC462" s="370"/>
      <c r="AD462" s="370"/>
      <c r="AG462" s="86">
        <f t="shared" si="131"/>
        <v>20</v>
      </c>
      <c r="AH462" s="86">
        <f t="shared" si="132"/>
        <v>0</v>
      </c>
      <c r="AI462" s="86">
        <f t="shared" si="133"/>
        <v>0</v>
      </c>
    </row>
    <row r="463" spans="1:35" ht="15" customHeight="1">
      <c r="A463" s="93"/>
      <c r="B463" s="96"/>
      <c r="C463" s="110" t="s">
        <v>91</v>
      </c>
      <c r="D463" s="369" t="str">
        <f t="shared" si="130"/>
        <v/>
      </c>
      <c r="E463" s="369"/>
      <c r="F463" s="369"/>
      <c r="G463" s="370"/>
      <c r="H463" s="370"/>
      <c r="I463" s="370"/>
      <c r="J463" s="370"/>
      <c r="K463" s="370"/>
      <c r="L463" s="370"/>
      <c r="M463" s="370"/>
      <c r="N463" s="370"/>
      <c r="O463" s="370"/>
      <c r="P463" s="370"/>
      <c r="Q463" s="370"/>
      <c r="R463" s="370"/>
      <c r="S463" s="370"/>
      <c r="T463" s="370"/>
      <c r="U463" s="370"/>
      <c r="V463" s="370"/>
      <c r="W463" s="370"/>
      <c r="X463" s="370"/>
      <c r="Y463" s="370"/>
      <c r="Z463" s="370"/>
      <c r="AA463" s="370"/>
      <c r="AB463" s="370"/>
      <c r="AC463" s="370"/>
      <c r="AD463" s="370"/>
      <c r="AG463" s="86">
        <f t="shared" si="131"/>
        <v>20</v>
      </c>
      <c r="AH463" s="86">
        <f t="shared" si="132"/>
        <v>0</v>
      </c>
      <c r="AI463" s="86">
        <f t="shared" si="133"/>
        <v>0</v>
      </c>
    </row>
    <row r="464" spans="1:35" ht="15" customHeight="1">
      <c r="A464" s="93"/>
      <c r="B464" s="96"/>
      <c r="C464" s="110" t="s">
        <v>92</v>
      </c>
      <c r="D464" s="369" t="str">
        <f t="shared" si="130"/>
        <v/>
      </c>
      <c r="E464" s="369"/>
      <c r="F464" s="369"/>
      <c r="G464" s="370"/>
      <c r="H464" s="370"/>
      <c r="I464" s="370"/>
      <c r="J464" s="370"/>
      <c r="K464" s="370"/>
      <c r="L464" s="370"/>
      <c r="M464" s="370"/>
      <c r="N464" s="370"/>
      <c r="O464" s="370"/>
      <c r="P464" s="370"/>
      <c r="Q464" s="370"/>
      <c r="R464" s="370"/>
      <c r="S464" s="370"/>
      <c r="T464" s="370"/>
      <c r="U464" s="370"/>
      <c r="V464" s="370"/>
      <c r="W464" s="370"/>
      <c r="X464" s="370"/>
      <c r="Y464" s="370"/>
      <c r="Z464" s="370"/>
      <c r="AA464" s="370"/>
      <c r="AB464" s="370"/>
      <c r="AC464" s="370"/>
      <c r="AD464" s="370"/>
      <c r="AG464" s="86">
        <f t="shared" si="131"/>
        <v>20</v>
      </c>
      <c r="AH464" s="86">
        <f t="shared" si="132"/>
        <v>0</v>
      </c>
      <c r="AI464" s="86">
        <f t="shared" si="133"/>
        <v>0</v>
      </c>
    </row>
    <row r="465" spans="1:35" ht="15" customHeight="1">
      <c r="A465" s="93"/>
      <c r="B465" s="96"/>
      <c r="C465" s="110" t="s">
        <v>93</v>
      </c>
      <c r="D465" s="369" t="str">
        <f t="shared" si="130"/>
        <v/>
      </c>
      <c r="E465" s="369"/>
      <c r="F465" s="369"/>
      <c r="G465" s="370"/>
      <c r="H465" s="370"/>
      <c r="I465" s="370"/>
      <c r="J465" s="370"/>
      <c r="K465" s="370"/>
      <c r="L465" s="370"/>
      <c r="M465" s="370"/>
      <c r="N465" s="370"/>
      <c r="O465" s="370"/>
      <c r="P465" s="370"/>
      <c r="Q465" s="370"/>
      <c r="R465" s="370"/>
      <c r="S465" s="370"/>
      <c r="T465" s="370"/>
      <c r="U465" s="370"/>
      <c r="V465" s="370"/>
      <c r="W465" s="370"/>
      <c r="X465" s="370"/>
      <c r="Y465" s="370"/>
      <c r="Z465" s="370"/>
      <c r="AA465" s="370"/>
      <c r="AB465" s="370"/>
      <c r="AC465" s="370"/>
      <c r="AD465" s="370"/>
      <c r="AG465" s="86">
        <f t="shared" si="131"/>
        <v>20</v>
      </c>
      <c r="AH465" s="86">
        <f t="shared" si="132"/>
        <v>0</v>
      </c>
      <c r="AI465" s="86">
        <f t="shared" si="133"/>
        <v>0</v>
      </c>
    </row>
    <row r="466" spans="1:35" ht="15" customHeight="1">
      <c r="A466" s="93"/>
      <c r="B466" s="96"/>
      <c r="C466" s="110" t="s">
        <v>94</v>
      </c>
      <c r="D466" s="369" t="str">
        <f t="shared" si="130"/>
        <v/>
      </c>
      <c r="E466" s="369"/>
      <c r="F466" s="369"/>
      <c r="G466" s="370"/>
      <c r="H466" s="370"/>
      <c r="I466" s="370"/>
      <c r="J466" s="370"/>
      <c r="K466" s="370"/>
      <c r="L466" s="370"/>
      <c r="M466" s="370"/>
      <c r="N466" s="370"/>
      <c r="O466" s="370"/>
      <c r="P466" s="370"/>
      <c r="Q466" s="370"/>
      <c r="R466" s="370"/>
      <c r="S466" s="370"/>
      <c r="T466" s="370"/>
      <c r="U466" s="370"/>
      <c r="V466" s="370"/>
      <c r="W466" s="370"/>
      <c r="X466" s="370"/>
      <c r="Y466" s="370"/>
      <c r="Z466" s="370"/>
      <c r="AA466" s="370"/>
      <c r="AB466" s="370"/>
      <c r="AC466" s="370"/>
      <c r="AD466" s="370"/>
      <c r="AG466" s="86">
        <f t="shared" si="131"/>
        <v>20</v>
      </c>
      <c r="AH466" s="86">
        <f t="shared" si="132"/>
        <v>0</v>
      </c>
      <c r="AI466" s="86">
        <f t="shared" si="133"/>
        <v>0</v>
      </c>
    </row>
    <row r="467" spans="1:35" ht="15" customHeight="1">
      <c r="A467" s="93"/>
      <c r="B467" s="96"/>
      <c r="C467" s="110" t="s">
        <v>95</v>
      </c>
      <c r="D467" s="369" t="str">
        <f t="shared" si="130"/>
        <v/>
      </c>
      <c r="E467" s="369"/>
      <c r="F467" s="369"/>
      <c r="G467" s="370"/>
      <c r="H467" s="370"/>
      <c r="I467" s="370"/>
      <c r="J467" s="370"/>
      <c r="K467" s="370"/>
      <c r="L467" s="370"/>
      <c r="M467" s="370"/>
      <c r="N467" s="370"/>
      <c r="O467" s="370"/>
      <c r="P467" s="370"/>
      <c r="Q467" s="370"/>
      <c r="R467" s="370"/>
      <c r="S467" s="370"/>
      <c r="T467" s="370"/>
      <c r="U467" s="370"/>
      <c r="V467" s="370"/>
      <c r="W467" s="370"/>
      <c r="X467" s="370"/>
      <c r="Y467" s="370"/>
      <c r="Z467" s="370"/>
      <c r="AA467" s="370"/>
      <c r="AB467" s="370"/>
      <c r="AC467" s="370"/>
      <c r="AD467" s="370"/>
      <c r="AG467" s="86">
        <f t="shared" si="131"/>
        <v>20</v>
      </c>
      <c r="AH467" s="86">
        <f t="shared" si="132"/>
        <v>0</v>
      </c>
      <c r="AI467" s="86">
        <f t="shared" si="133"/>
        <v>0</v>
      </c>
    </row>
    <row r="468" spans="1:35" ht="15" customHeight="1">
      <c r="A468" s="93"/>
      <c r="B468" s="96"/>
      <c r="C468" s="110" t="s">
        <v>96</v>
      </c>
      <c r="D468" s="369" t="str">
        <f t="shared" si="130"/>
        <v/>
      </c>
      <c r="E468" s="369"/>
      <c r="F468" s="369"/>
      <c r="G468" s="370"/>
      <c r="H468" s="370"/>
      <c r="I468" s="370"/>
      <c r="J468" s="370"/>
      <c r="K468" s="370"/>
      <c r="L468" s="370"/>
      <c r="M468" s="370"/>
      <c r="N468" s="370"/>
      <c r="O468" s="370"/>
      <c r="P468" s="370"/>
      <c r="Q468" s="370"/>
      <c r="R468" s="370"/>
      <c r="S468" s="370"/>
      <c r="T468" s="370"/>
      <c r="U468" s="370"/>
      <c r="V468" s="370"/>
      <c r="W468" s="370"/>
      <c r="X468" s="370"/>
      <c r="Y468" s="370"/>
      <c r="Z468" s="370"/>
      <c r="AA468" s="370"/>
      <c r="AB468" s="370"/>
      <c r="AC468" s="370"/>
      <c r="AD468" s="370"/>
      <c r="AG468" s="86">
        <f t="shared" si="131"/>
        <v>20</v>
      </c>
      <c r="AH468" s="86">
        <f t="shared" si="132"/>
        <v>0</v>
      </c>
      <c r="AI468" s="86">
        <f t="shared" si="133"/>
        <v>0</v>
      </c>
    </row>
    <row r="469" spans="1:35" ht="15" customHeight="1">
      <c r="A469" s="93"/>
      <c r="B469" s="96"/>
      <c r="C469" s="110" t="s">
        <v>97</v>
      </c>
      <c r="D469" s="369" t="str">
        <f t="shared" si="130"/>
        <v/>
      </c>
      <c r="E469" s="369"/>
      <c r="F469" s="369"/>
      <c r="G469" s="370"/>
      <c r="H469" s="370"/>
      <c r="I469" s="370"/>
      <c r="J469" s="370"/>
      <c r="K469" s="370"/>
      <c r="L469" s="370"/>
      <c r="M469" s="370"/>
      <c r="N469" s="370"/>
      <c r="O469" s="370"/>
      <c r="P469" s="370"/>
      <c r="Q469" s="370"/>
      <c r="R469" s="370"/>
      <c r="S469" s="370"/>
      <c r="T469" s="370"/>
      <c r="U469" s="370"/>
      <c r="V469" s="370"/>
      <c r="W469" s="370"/>
      <c r="X469" s="370"/>
      <c r="Y469" s="370"/>
      <c r="Z469" s="370"/>
      <c r="AA469" s="370"/>
      <c r="AB469" s="370"/>
      <c r="AC469" s="370"/>
      <c r="AD469" s="370"/>
      <c r="AG469" s="86">
        <f t="shared" si="131"/>
        <v>20</v>
      </c>
      <c r="AH469" s="86">
        <f t="shared" si="132"/>
        <v>0</v>
      </c>
      <c r="AI469" s="86">
        <f t="shared" si="133"/>
        <v>0</v>
      </c>
    </row>
    <row r="470" spans="1:35" ht="15" customHeight="1">
      <c r="A470" s="93"/>
      <c r="B470" s="96"/>
      <c r="C470" s="110" t="s">
        <v>98</v>
      </c>
      <c r="D470" s="369" t="str">
        <f t="shared" si="130"/>
        <v/>
      </c>
      <c r="E470" s="369"/>
      <c r="F470" s="369"/>
      <c r="G470" s="370"/>
      <c r="H470" s="370"/>
      <c r="I470" s="370"/>
      <c r="J470" s="370"/>
      <c r="K470" s="370"/>
      <c r="L470" s="370"/>
      <c r="M470" s="370"/>
      <c r="N470" s="370"/>
      <c r="O470" s="370"/>
      <c r="P470" s="370"/>
      <c r="Q470" s="370"/>
      <c r="R470" s="370"/>
      <c r="S470" s="370"/>
      <c r="T470" s="370"/>
      <c r="U470" s="370"/>
      <c r="V470" s="370"/>
      <c r="W470" s="370"/>
      <c r="X470" s="370"/>
      <c r="Y470" s="370"/>
      <c r="Z470" s="370"/>
      <c r="AA470" s="370"/>
      <c r="AB470" s="370"/>
      <c r="AC470" s="370"/>
      <c r="AD470" s="370"/>
      <c r="AG470" s="86">
        <f t="shared" si="131"/>
        <v>20</v>
      </c>
      <c r="AH470" s="86">
        <f t="shared" si="132"/>
        <v>0</v>
      </c>
      <c r="AI470" s="86">
        <f t="shared" si="133"/>
        <v>0</v>
      </c>
    </row>
    <row r="471" spans="1:35" ht="15" customHeight="1">
      <c r="A471" s="93"/>
      <c r="B471" s="96"/>
      <c r="C471" s="110" t="s">
        <v>99</v>
      </c>
      <c r="D471" s="369" t="str">
        <f t="shared" si="130"/>
        <v/>
      </c>
      <c r="E471" s="369"/>
      <c r="F471" s="369"/>
      <c r="G471" s="370"/>
      <c r="H471" s="370"/>
      <c r="I471" s="370"/>
      <c r="J471" s="370"/>
      <c r="K471" s="370"/>
      <c r="L471" s="370"/>
      <c r="M471" s="370"/>
      <c r="N471" s="370"/>
      <c r="O471" s="370"/>
      <c r="P471" s="370"/>
      <c r="Q471" s="370"/>
      <c r="R471" s="370"/>
      <c r="S471" s="370"/>
      <c r="T471" s="370"/>
      <c r="U471" s="370"/>
      <c r="V471" s="370"/>
      <c r="W471" s="370"/>
      <c r="X471" s="370"/>
      <c r="Y471" s="370"/>
      <c r="Z471" s="370"/>
      <c r="AA471" s="370"/>
      <c r="AB471" s="370"/>
      <c r="AC471" s="370"/>
      <c r="AD471" s="370"/>
      <c r="AG471" s="86">
        <f t="shared" si="131"/>
        <v>20</v>
      </c>
      <c r="AH471" s="86">
        <f t="shared" si="132"/>
        <v>0</v>
      </c>
      <c r="AI471" s="86">
        <f t="shared" si="133"/>
        <v>0</v>
      </c>
    </row>
    <row r="472" spans="1:35" ht="15" customHeight="1">
      <c r="A472" s="93"/>
      <c r="B472" s="96"/>
      <c r="C472" s="110" t="s">
        <v>100</v>
      </c>
      <c r="D472" s="369" t="str">
        <f t="shared" si="130"/>
        <v/>
      </c>
      <c r="E472" s="369"/>
      <c r="F472" s="369"/>
      <c r="G472" s="370"/>
      <c r="H472" s="370"/>
      <c r="I472" s="370"/>
      <c r="J472" s="370"/>
      <c r="K472" s="370"/>
      <c r="L472" s="370"/>
      <c r="M472" s="370"/>
      <c r="N472" s="370"/>
      <c r="O472" s="370"/>
      <c r="P472" s="370"/>
      <c r="Q472" s="370"/>
      <c r="R472" s="370"/>
      <c r="S472" s="370"/>
      <c r="T472" s="370"/>
      <c r="U472" s="370"/>
      <c r="V472" s="370"/>
      <c r="W472" s="370"/>
      <c r="X472" s="370"/>
      <c r="Y472" s="370"/>
      <c r="Z472" s="370"/>
      <c r="AA472" s="370"/>
      <c r="AB472" s="370"/>
      <c r="AC472" s="370"/>
      <c r="AD472" s="370"/>
      <c r="AG472" s="86">
        <f t="shared" si="131"/>
        <v>20</v>
      </c>
      <c r="AH472" s="86">
        <f t="shared" si="132"/>
        <v>0</v>
      </c>
      <c r="AI472" s="86">
        <f t="shared" si="133"/>
        <v>0</v>
      </c>
    </row>
    <row r="473" spans="1:35" ht="15" customHeight="1">
      <c r="A473" s="93"/>
      <c r="B473" s="96"/>
      <c r="C473" s="110" t="s">
        <v>101</v>
      </c>
      <c r="D473" s="369" t="str">
        <f t="shared" si="130"/>
        <v/>
      </c>
      <c r="E473" s="369"/>
      <c r="F473" s="369"/>
      <c r="G473" s="370"/>
      <c r="H473" s="370"/>
      <c r="I473" s="370"/>
      <c r="J473" s="370"/>
      <c r="K473" s="370"/>
      <c r="L473" s="370"/>
      <c r="M473" s="370"/>
      <c r="N473" s="370"/>
      <c r="O473" s="370"/>
      <c r="P473" s="370"/>
      <c r="Q473" s="370"/>
      <c r="R473" s="370"/>
      <c r="S473" s="370"/>
      <c r="T473" s="370"/>
      <c r="U473" s="370"/>
      <c r="V473" s="370"/>
      <c r="W473" s="370"/>
      <c r="X473" s="370"/>
      <c r="Y473" s="370"/>
      <c r="Z473" s="370"/>
      <c r="AA473" s="370"/>
      <c r="AB473" s="370"/>
      <c r="AC473" s="370"/>
      <c r="AD473" s="370"/>
      <c r="AG473" s="86">
        <f t="shared" si="131"/>
        <v>20</v>
      </c>
      <c r="AH473" s="86">
        <f t="shared" si="132"/>
        <v>0</v>
      </c>
      <c r="AI473" s="86">
        <f t="shared" si="133"/>
        <v>0</v>
      </c>
    </row>
    <row r="474" spans="1:35" ht="15" customHeight="1">
      <c r="A474" s="93"/>
      <c r="B474" s="96"/>
      <c r="C474" s="110" t="s">
        <v>102</v>
      </c>
      <c r="D474" s="369" t="str">
        <f t="shared" si="130"/>
        <v/>
      </c>
      <c r="E474" s="369"/>
      <c r="F474" s="369"/>
      <c r="G474" s="370"/>
      <c r="H474" s="370"/>
      <c r="I474" s="370"/>
      <c r="J474" s="370"/>
      <c r="K474" s="370"/>
      <c r="L474" s="370"/>
      <c r="M474" s="370"/>
      <c r="N474" s="370"/>
      <c r="O474" s="370"/>
      <c r="P474" s="370"/>
      <c r="Q474" s="370"/>
      <c r="R474" s="370"/>
      <c r="S474" s="370"/>
      <c r="T474" s="370"/>
      <c r="U474" s="370"/>
      <c r="V474" s="370"/>
      <c r="W474" s="370"/>
      <c r="X474" s="370"/>
      <c r="Y474" s="370"/>
      <c r="Z474" s="370"/>
      <c r="AA474" s="370"/>
      <c r="AB474" s="370"/>
      <c r="AC474" s="370"/>
      <c r="AD474" s="370"/>
      <c r="AG474" s="86">
        <f t="shared" si="131"/>
        <v>20</v>
      </c>
      <c r="AH474" s="86">
        <f t="shared" si="132"/>
        <v>0</v>
      </c>
      <c r="AI474" s="86">
        <f t="shared" si="133"/>
        <v>0</v>
      </c>
    </row>
    <row r="475" spans="1:35" ht="15" customHeight="1">
      <c r="A475" s="93"/>
      <c r="B475" s="96"/>
      <c r="C475" s="110" t="s">
        <v>103</v>
      </c>
      <c r="D475" s="369" t="str">
        <f t="shared" si="130"/>
        <v/>
      </c>
      <c r="E475" s="369"/>
      <c r="F475" s="369"/>
      <c r="G475" s="370"/>
      <c r="H475" s="370"/>
      <c r="I475" s="370"/>
      <c r="J475" s="370"/>
      <c r="K475" s="370"/>
      <c r="L475" s="370"/>
      <c r="M475" s="370"/>
      <c r="N475" s="370"/>
      <c r="O475" s="370"/>
      <c r="P475" s="370"/>
      <c r="Q475" s="370"/>
      <c r="R475" s="370"/>
      <c r="S475" s="370"/>
      <c r="T475" s="370"/>
      <c r="U475" s="370"/>
      <c r="V475" s="370"/>
      <c r="W475" s="370"/>
      <c r="X475" s="370"/>
      <c r="Y475" s="370"/>
      <c r="Z475" s="370"/>
      <c r="AA475" s="370"/>
      <c r="AB475" s="370"/>
      <c r="AC475" s="370"/>
      <c r="AD475" s="370"/>
      <c r="AG475" s="86">
        <f t="shared" si="131"/>
        <v>20</v>
      </c>
      <c r="AH475" s="86">
        <f t="shared" si="132"/>
        <v>0</v>
      </c>
      <c r="AI475" s="86">
        <f t="shared" si="133"/>
        <v>0</v>
      </c>
    </row>
    <row r="476" spans="1:35" ht="15" customHeight="1">
      <c r="A476" s="93"/>
      <c r="B476" s="96"/>
      <c r="C476" s="110" t="s">
        <v>104</v>
      </c>
      <c r="D476" s="369" t="str">
        <f t="shared" si="130"/>
        <v/>
      </c>
      <c r="E476" s="369"/>
      <c r="F476" s="369"/>
      <c r="G476" s="370"/>
      <c r="H476" s="370"/>
      <c r="I476" s="370"/>
      <c r="J476" s="370"/>
      <c r="K476" s="370"/>
      <c r="L476" s="370"/>
      <c r="M476" s="370"/>
      <c r="N476" s="370"/>
      <c r="O476" s="370"/>
      <c r="P476" s="370"/>
      <c r="Q476" s="370"/>
      <c r="R476" s="370"/>
      <c r="S476" s="370"/>
      <c r="T476" s="370"/>
      <c r="U476" s="370"/>
      <c r="V476" s="370"/>
      <c r="W476" s="370"/>
      <c r="X476" s="370"/>
      <c r="Y476" s="370"/>
      <c r="Z476" s="370"/>
      <c r="AA476" s="370"/>
      <c r="AB476" s="370"/>
      <c r="AC476" s="370"/>
      <c r="AD476" s="370"/>
      <c r="AG476" s="86">
        <f t="shared" si="131"/>
        <v>20</v>
      </c>
      <c r="AH476" s="86">
        <f t="shared" si="132"/>
        <v>0</v>
      </c>
      <c r="AI476" s="86">
        <f t="shared" si="133"/>
        <v>0</v>
      </c>
    </row>
    <row r="477" spans="1:35" ht="15" customHeight="1">
      <c r="A477" s="93"/>
      <c r="B477" s="96"/>
      <c r="C477" s="110" t="s">
        <v>105</v>
      </c>
      <c r="D477" s="369" t="str">
        <f t="shared" si="130"/>
        <v/>
      </c>
      <c r="E477" s="369"/>
      <c r="F477" s="369"/>
      <c r="G477" s="370"/>
      <c r="H477" s="370"/>
      <c r="I477" s="370"/>
      <c r="J477" s="370"/>
      <c r="K477" s="370"/>
      <c r="L477" s="370"/>
      <c r="M477" s="370"/>
      <c r="N477" s="370"/>
      <c r="O477" s="370"/>
      <c r="P477" s="370"/>
      <c r="Q477" s="370"/>
      <c r="R477" s="370"/>
      <c r="S477" s="370"/>
      <c r="T477" s="370"/>
      <c r="U477" s="370"/>
      <c r="V477" s="370"/>
      <c r="W477" s="370"/>
      <c r="X477" s="370"/>
      <c r="Y477" s="370"/>
      <c r="Z477" s="370"/>
      <c r="AA477" s="370"/>
      <c r="AB477" s="370"/>
      <c r="AC477" s="370"/>
      <c r="AD477" s="370"/>
      <c r="AG477" s="86">
        <f t="shared" si="131"/>
        <v>20</v>
      </c>
      <c r="AH477" s="86">
        <f t="shared" si="132"/>
        <v>0</v>
      </c>
      <c r="AI477" s="86">
        <f t="shared" si="133"/>
        <v>0</v>
      </c>
    </row>
    <row r="478" spans="1:35" ht="15" customHeight="1">
      <c r="A478" s="93"/>
      <c r="B478" s="96"/>
      <c r="C478" s="110" t="s">
        <v>106</v>
      </c>
      <c r="D478" s="369" t="str">
        <f t="shared" si="130"/>
        <v/>
      </c>
      <c r="E478" s="369"/>
      <c r="F478" s="369"/>
      <c r="G478" s="370"/>
      <c r="H478" s="370"/>
      <c r="I478" s="370"/>
      <c r="J478" s="370"/>
      <c r="K478" s="370"/>
      <c r="L478" s="370"/>
      <c r="M478" s="370"/>
      <c r="N478" s="370"/>
      <c r="O478" s="370"/>
      <c r="P478" s="370"/>
      <c r="Q478" s="370"/>
      <c r="R478" s="370"/>
      <c r="S478" s="370"/>
      <c r="T478" s="370"/>
      <c r="U478" s="370"/>
      <c r="V478" s="370"/>
      <c r="W478" s="370"/>
      <c r="X478" s="370"/>
      <c r="Y478" s="370"/>
      <c r="Z478" s="370"/>
      <c r="AA478" s="370"/>
      <c r="AB478" s="370"/>
      <c r="AC478" s="370"/>
      <c r="AD478" s="370"/>
      <c r="AG478" s="86">
        <f t="shared" si="131"/>
        <v>20</v>
      </c>
      <c r="AH478" s="86">
        <f t="shared" si="132"/>
        <v>0</v>
      </c>
      <c r="AI478" s="86">
        <f t="shared" si="133"/>
        <v>0</v>
      </c>
    </row>
    <row r="479" spans="1:35" ht="15" customHeight="1">
      <c r="A479" s="93"/>
      <c r="B479" s="96"/>
      <c r="C479" s="110" t="s">
        <v>107</v>
      </c>
      <c r="D479" s="369" t="str">
        <f t="shared" si="130"/>
        <v/>
      </c>
      <c r="E479" s="369"/>
      <c r="F479" s="369"/>
      <c r="G479" s="370"/>
      <c r="H479" s="370"/>
      <c r="I479" s="370"/>
      <c r="J479" s="370"/>
      <c r="K479" s="370"/>
      <c r="L479" s="370"/>
      <c r="M479" s="370"/>
      <c r="N479" s="370"/>
      <c r="O479" s="370"/>
      <c r="P479" s="370"/>
      <c r="Q479" s="370"/>
      <c r="R479" s="370"/>
      <c r="S479" s="370"/>
      <c r="T479" s="370"/>
      <c r="U479" s="370"/>
      <c r="V479" s="370"/>
      <c r="W479" s="370"/>
      <c r="X479" s="370"/>
      <c r="Y479" s="370"/>
      <c r="Z479" s="370"/>
      <c r="AA479" s="370"/>
      <c r="AB479" s="370"/>
      <c r="AC479" s="370"/>
      <c r="AD479" s="370"/>
      <c r="AG479" s="86">
        <f t="shared" si="131"/>
        <v>20</v>
      </c>
      <c r="AH479" s="86">
        <f t="shared" si="132"/>
        <v>0</v>
      </c>
      <c r="AI479" s="86">
        <f t="shared" si="133"/>
        <v>0</v>
      </c>
    </row>
    <row r="480" spans="1:35" ht="15" customHeight="1">
      <c r="A480" s="93"/>
      <c r="B480" s="96"/>
      <c r="C480" s="110" t="s">
        <v>108</v>
      </c>
      <c r="D480" s="369" t="str">
        <f t="shared" si="130"/>
        <v/>
      </c>
      <c r="E480" s="369"/>
      <c r="F480" s="369"/>
      <c r="G480" s="370"/>
      <c r="H480" s="370"/>
      <c r="I480" s="370"/>
      <c r="J480" s="370"/>
      <c r="K480" s="370"/>
      <c r="L480" s="370"/>
      <c r="M480" s="370"/>
      <c r="N480" s="370"/>
      <c r="O480" s="370"/>
      <c r="P480" s="370"/>
      <c r="Q480" s="370"/>
      <c r="R480" s="370"/>
      <c r="S480" s="370"/>
      <c r="T480" s="370"/>
      <c r="U480" s="370"/>
      <c r="V480" s="370"/>
      <c r="W480" s="370"/>
      <c r="X480" s="370"/>
      <c r="Y480" s="370"/>
      <c r="Z480" s="370"/>
      <c r="AA480" s="370"/>
      <c r="AB480" s="370"/>
      <c r="AC480" s="370"/>
      <c r="AD480" s="370"/>
      <c r="AG480" s="86">
        <f t="shared" si="131"/>
        <v>20</v>
      </c>
      <c r="AH480" s="86">
        <f t="shared" si="132"/>
        <v>0</v>
      </c>
      <c r="AI480" s="86">
        <f t="shared" si="133"/>
        <v>0</v>
      </c>
    </row>
    <row r="481" spans="1:35" ht="15" customHeight="1">
      <c r="A481" s="93"/>
      <c r="B481" s="96"/>
      <c r="C481" s="110" t="s">
        <v>109</v>
      </c>
      <c r="D481" s="369" t="str">
        <f t="shared" si="130"/>
        <v/>
      </c>
      <c r="E481" s="369"/>
      <c r="F481" s="369"/>
      <c r="G481" s="370"/>
      <c r="H481" s="370"/>
      <c r="I481" s="370"/>
      <c r="J481" s="370"/>
      <c r="K481" s="370"/>
      <c r="L481" s="370"/>
      <c r="M481" s="370"/>
      <c r="N481" s="370"/>
      <c r="O481" s="370"/>
      <c r="P481" s="370"/>
      <c r="Q481" s="370"/>
      <c r="R481" s="370"/>
      <c r="S481" s="370"/>
      <c r="T481" s="370"/>
      <c r="U481" s="370"/>
      <c r="V481" s="370"/>
      <c r="W481" s="370"/>
      <c r="X481" s="370"/>
      <c r="Y481" s="370"/>
      <c r="Z481" s="370"/>
      <c r="AA481" s="370"/>
      <c r="AB481" s="370"/>
      <c r="AC481" s="370"/>
      <c r="AD481" s="370"/>
      <c r="AG481" s="86">
        <f t="shared" si="131"/>
        <v>20</v>
      </c>
      <c r="AH481" s="86">
        <f t="shared" si="132"/>
        <v>0</v>
      </c>
      <c r="AI481" s="86">
        <f t="shared" si="133"/>
        <v>0</v>
      </c>
    </row>
    <row r="482" spans="1:35" ht="15" customHeight="1">
      <c r="A482" s="93"/>
      <c r="B482" s="96"/>
      <c r="C482" s="110" t="s">
        <v>110</v>
      </c>
      <c r="D482" s="369" t="str">
        <f t="shared" si="130"/>
        <v/>
      </c>
      <c r="E482" s="369"/>
      <c r="F482" s="369"/>
      <c r="G482" s="370"/>
      <c r="H482" s="370"/>
      <c r="I482" s="370"/>
      <c r="J482" s="370"/>
      <c r="K482" s="370"/>
      <c r="L482" s="370"/>
      <c r="M482" s="370"/>
      <c r="N482" s="370"/>
      <c r="O482" s="370"/>
      <c r="P482" s="370"/>
      <c r="Q482" s="370"/>
      <c r="R482" s="370"/>
      <c r="S482" s="370"/>
      <c r="T482" s="370"/>
      <c r="U482" s="370"/>
      <c r="V482" s="370"/>
      <c r="W482" s="370"/>
      <c r="X482" s="370"/>
      <c r="Y482" s="370"/>
      <c r="Z482" s="370"/>
      <c r="AA482" s="370"/>
      <c r="AB482" s="370"/>
      <c r="AC482" s="370"/>
      <c r="AD482" s="370"/>
      <c r="AG482" s="86">
        <f t="shared" si="131"/>
        <v>20</v>
      </c>
      <c r="AH482" s="86">
        <f t="shared" si="132"/>
        <v>0</v>
      </c>
      <c r="AI482" s="86">
        <f t="shared" si="133"/>
        <v>0</v>
      </c>
    </row>
    <row r="483" spans="1:35" ht="15" customHeight="1">
      <c r="A483" s="93"/>
      <c r="B483" s="96"/>
      <c r="C483" s="110" t="s">
        <v>111</v>
      </c>
      <c r="D483" s="369" t="str">
        <f t="shared" si="130"/>
        <v/>
      </c>
      <c r="E483" s="369"/>
      <c r="F483" s="369"/>
      <c r="G483" s="370"/>
      <c r="H483" s="370"/>
      <c r="I483" s="370"/>
      <c r="J483" s="370"/>
      <c r="K483" s="370"/>
      <c r="L483" s="370"/>
      <c r="M483" s="370"/>
      <c r="N483" s="370"/>
      <c r="O483" s="370"/>
      <c r="P483" s="370"/>
      <c r="Q483" s="370"/>
      <c r="R483" s="370"/>
      <c r="S483" s="370"/>
      <c r="T483" s="370"/>
      <c r="U483" s="370"/>
      <c r="V483" s="370"/>
      <c r="W483" s="370"/>
      <c r="X483" s="370"/>
      <c r="Y483" s="370"/>
      <c r="Z483" s="370"/>
      <c r="AA483" s="370"/>
      <c r="AB483" s="370"/>
      <c r="AC483" s="370"/>
      <c r="AD483" s="370"/>
      <c r="AG483" s="86">
        <f t="shared" si="131"/>
        <v>20</v>
      </c>
      <c r="AH483" s="86">
        <f t="shared" si="132"/>
        <v>0</v>
      </c>
      <c r="AI483" s="86">
        <f t="shared" si="133"/>
        <v>0</v>
      </c>
    </row>
    <row r="484" spans="1:35" ht="15" customHeight="1">
      <c r="A484" s="93"/>
      <c r="B484" s="96"/>
      <c r="C484" s="110" t="s">
        <v>112</v>
      </c>
      <c r="D484" s="369" t="str">
        <f t="shared" si="130"/>
        <v/>
      </c>
      <c r="E484" s="369"/>
      <c r="F484" s="369"/>
      <c r="G484" s="370"/>
      <c r="H484" s="370"/>
      <c r="I484" s="370"/>
      <c r="J484" s="370"/>
      <c r="K484" s="370"/>
      <c r="L484" s="370"/>
      <c r="M484" s="370"/>
      <c r="N484" s="370"/>
      <c r="O484" s="370"/>
      <c r="P484" s="370"/>
      <c r="Q484" s="370"/>
      <c r="R484" s="370"/>
      <c r="S484" s="370"/>
      <c r="T484" s="370"/>
      <c r="U484" s="370"/>
      <c r="V484" s="370"/>
      <c r="W484" s="370"/>
      <c r="X484" s="370"/>
      <c r="Y484" s="370"/>
      <c r="Z484" s="370"/>
      <c r="AA484" s="370"/>
      <c r="AB484" s="370"/>
      <c r="AC484" s="370"/>
      <c r="AD484" s="370"/>
      <c r="AG484" s="86">
        <f t="shared" si="131"/>
        <v>20</v>
      </c>
      <c r="AH484" s="86">
        <f t="shared" si="132"/>
        <v>0</v>
      </c>
      <c r="AI484" s="86">
        <f t="shared" si="133"/>
        <v>0</v>
      </c>
    </row>
    <row r="485" spans="1:35" ht="15" customHeight="1">
      <c r="A485" s="93"/>
      <c r="B485" s="96"/>
      <c r="C485" s="110" t="s">
        <v>113</v>
      </c>
      <c r="D485" s="369" t="str">
        <f t="shared" si="130"/>
        <v/>
      </c>
      <c r="E485" s="369"/>
      <c r="F485" s="369"/>
      <c r="G485" s="370"/>
      <c r="H485" s="370"/>
      <c r="I485" s="370"/>
      <c r="J485" s="370"/>
      <c r="K485" s="370"/>
      <c r="L485" s="370"/>
      <c r="M485" s="370"/>
      <c r="N485" s="370"/>
      <c r="O485" s="370"/>
      <c r="P485" s="370"/>
      <c r="Q485" s="370"/>
      <c r="R485" s="370"/>
      <c r="S485" s="370"/>
      <c r="T485" s="370"/>
      <c r="U485" s="370"/>
      <c r="V485" s="370"/>
      <c r="W485" s="370"/>
      <c r="X485" s="370"/>
      <c r="Y485" s="370"/>
      <c r="Z485" s="370"/>
      <c r="AA485" s="370"/>
      <c r="AB485" s="370"/>
      <c r="AC485" s="370"/>
      <c r="AD485" s="370"/>
      <c r="AG485" s="86">
        <f t="shared" si="131"/>
        <v>20</v>
      </c>
      <c r="AH485" s="86">
        <f t="shared" si="132"/>
        <v>0</v>
      </c>
      <c r="AI485" s="86">
        <f t="shared" si="133"/>
        <v>0</v>
      </c>
    </row>
    <row r="486" spans="1:35" ht="15" customHeight="1">
      <c r="A486" s="93"/>
      <c r="B486" s="96"/>
      <c r="C486" s="110" t="s">
        <v>114</v>
      </c>
      <c r="D486" s="369" t="str">
        <f t="shared" si="130"/>
        <v/>
      </c>
      <c r="E486" s="369"/>
      <c r="F486" s="369"/>
      <c r="G486" s="370"/>
      <c r="H486" s="370"/>
      <c r="I486" s="370"/>
      <c r="J486" s="370"/>
      <c r="K486" s="370"/>
      <c r="L486" s="370"/>
      <c r="M486" s="370"/>
      <c r="N486" s="370"/>
      <c r="O486" s="370"/>
      <c r="P486" s="370"/>
      <c r="Q486" s="370"/>
      <c r="R486" s="370"/>
      <c r="S486" s="370"/>
      <c r="T486" s="370"/>
      <c r="U486" s="370"/>
      <c r="V486" s="370"/>
      <c r="W486" s="370"/>
      <c r="X486" s="370"/>
      <c r="Y486" s="370"/>
      <c r="Z486" s="370"/>
      <c r="AA486" s="370"/>
      <c r="AB486" s="370"/>
      <c r="AC486" s="370"/>
      <c r="AD486" s="370"/>
      <c r="AG486" s="86">
        <f t="shared" si="131"/>
        <v>20</v>
      </c>
      <c r="AH486" s="86">
        <f t="shared" si="132"/>
        <v>0</v>
      </c>
      <c r="AI486" s="86">
        <f t="shared" si="133"/>
        <v>0</v>
      </c>
    </row>
    <row r="487" spans="1:35" ht="15" customHeight="1">
      <c r="A487" s="93"/>
      <c r="B487" s="96"/>
      <c r="C487" s="110" t="s">
        <v>115</v>
      </c>
      <c r="D487" s="369" t="str">
        <f t="shared" si="130"/>
        <v/>
      </c>
      <c r="E487" s="369"/>
      <c r="F487" s="369"/>
      <c r="G487" s="370"/>
      <c r="H487" s="370"/>
      <c r="I487" s="370"/>
      <c r="J487" s="370"/>
      <c r="K487" s="370"/>
      <c r="L487" s="370"/>
      <c r="M487" s="370"/>
      <c r="N487" s="370"/>
      <c r="O487" s="370"/>
      <c r="P487" s="370"/>
      <c r="Q487" s="370"/>
      <c r="R487" s="370"/>
      <c r="S487" s="370"/>
      <c r="T487" s="370"/>
      <c r="U487" s="370"/>
      <c r="V487" s="370"/>
      <c r="W487" s="370"/>
      <c r="X487" s="370"/>
      <c r="Y487" s="370"/>
      <c r="Z487" s="370"/>
      <c r="AA487" s="370"/>
      <c r="AB487" s="370"/>
      <c r="AC487" s="370"/>
      <c r="AD487" s="370"/>
      <c r="AG487" s="86">
        <f t="shared" si="131"/>
        <v>20</v>
      </c>
      <c r="AH487" s="86">
        <f t="shared" si="132"/>
        <v>0</v>
      </c>
      <c r="AI487" s="86">
        <f t="shared" si="133"/>
        <v>0</v>
      </c>
    </row>
    <row r="488" spans="1:35" ht="15" customHeight="1">
      <c r="A488" s="93"/>
      <c r="B488" s="96"/>
      <c r="C488" s="110" t="s">
        <v>116</v>
      </c>
      <c r="D488" s="369" t="str">
        <f t="shared" si="130"/>
        <v/>
      </c>
      <c r="E488" s="369"/>
      <c r="F488" s="369"/>
      <c r="G488" s="370"/>
      <c r="H488" s="370"/>
      <c r="I488" s="370"/>
      <c r="J488" s="370"/>
      <c r="K488" s="370"/>
      <c r="L488" s="370"/>
      <c r="M488" s="370"/>
      <c r="N488" s="370"/>
      <c r="O488" s="370"/>
      <c r="P488" s="370"/>
      <c r="Q488" s="370"/>
      <c r="R488" s="370"/>
      <c r="S488" s="370"/>
      <c r="T488" s="370"/>
      <c r="U488" s="370"/>
      <c r="V488" s="370"/>
      <c r="W488" s="370"/>
      <c r="X488" s="370"/>
      <c r="Y488" s="370"/>
      <c r="Z488" s="370"/>
      <c r="AA488" s="370"/>
      <c r="AB488" s="370"/>
      <c r="AC488" s="370"/>
      <c r="AD488" s="370"/>
      <c r="AG488" s="86">
        <f t="shared" si="131"/>
        <v>20</v>
      </c>
      <c r="AH488" s="86">
        <f t="shared" si="132"/>
        <v>0</v>
      </c>
      <c r="AI488" s="86">
        <f t="shared" si="133"/>
        <v>0</v>
      </c>
    </row>
    <row r="489" spans="1:35" ht="15" customHeight="1">
      <c r="A489" s="93"/>
      <c r="B489" s="96"/>
      <c r="C489" s="110" t="s">
        <v>117</v>
      </c>
      <c r="D489" s="369" t="str">
        <f t="shared" si="130"/>
        <v/>
      </c>
      <c r="E489" s="369"/>
      <c r="F489" s="369"/>
      <c r="G489" s="370"/>
      <c r="H489" s="370"/>
      <c r="I489" s="370"/>
      <c r="J489" s="370"/>
      <c r="K489" s="370"/>
      <c r="L489" s="370"/>
      <c r="M489" s="370"/>
      <c r="N489" s="370"/>
      <c r="O489" s="370"/>
      <c r="P489" s="370"/>
      <c r="Q489" s="370"/>
      <c r="R489" s="370"/>
      <c r="S489" s="370"/>
      <c r="T489" s="370"/>
      <c r="U489" s="370"/>
      <c r="V489" s="370"/>
      <c r="W489" s="370"/>
      <c r="X489" s="370"/>
      <c r="Y489" s="370"/>
      <c r="Z489" s="370"/>
      <c r="AA489" s="370"/>
      <c r="AB489" s="370"/>
      <c r="AC489" s="370"/>
      <c r="AD489" s="370"/>
      <c r="AG489" s="86">
        <f t="shared" si="131"/>
        <v>20</v>
      </c>
      <c r="AH489" s="86">
        <f t="shared" si="132"/>
        <v>0</v>
      </c>
      <c r="AI489" s="86">
        <f t="shared" si="133"/>
        <v>0</v>
      </c>
    </row>
    <row r="490" spans="1:35" ht="15" customHeight="1">
      <c r="A490" s="93"/>
      <c r="B490" s="96"/>
      <c r="C490" s="110" t="s">
        <v>118</v>
      </c>
      <c r="D490" s="369" t="str">
        <f t="shared" si="130"/>
        <v/>
      </c>
      <c r="E490" s="369"/>
      <c r="F490" s="369"/>
      <c r="G490" s="370"/>
      <c r="H490" s="370"/>
      <c r="I490" s="370"/>
      <c r="J490" s="370"/>
      <c r="K490" s="370"/>
      <c r="L490" s="370"/>
      <c r="M490" s="370"/>
      <c r="N490" s="370"/>
      <c r="O490" s="370"/>
      <c r="P490" s="370"/>
      <c r="Q490" s="370"/>
      <c r="R490" s="370"/>
      <c r="S490" s="370"/>
      <c r="T490" s="370"/>
      <c r="U490" s="370"/>
      <c r="V490" s="370"/>
      <c r="W490" s="370"/>
      <c r="X490" s="370"/>
      <c r="Y490" s="370"/>
      <c r="Z490" s="370"/>
      <c r="AA490" s="370"/>
      <c r="AB490" s="370"/>
      <c r="AC490" s="370"/>
      <c r="AD490" s="370"/>
      <c r="AG490" s="86">
        <f t="shared" si="131"/>
        <v>20</v>
      </c>
      <c r="AH490" s="86">
        <f t="shared" si="132"/>
        <v>0</v>
      </c>
      <c r="AI490" s="86">
        <f t="shared" si="133"/>
        <v>0</v>
      </c>
    </row>
    <row r="491" spans="1:35" ht="15" customHeight="1">
      <c r="A491" s="93"/>
      <c r="B491" s="96"/>
      <c r="C491" s="110" t="s">
        <v>119</v>
      </c>
      <c r="D491" s="369" t="str">
        <f t="shared" si="130"/>
        <v/>
      </c>
      <c r="E491" s="369"/>
      <c r="F491" s="369"/>
      <c r="G491" s="370"/>
      <c r="H491" s="370"/>
      <c r="I491" s="370"/>
      <c r="J491" s="370"/>
      <c r="K491" s="370"/>
      <c r="L491" s="370"/>
      <c r="M491" s="370"/>
      <c r="N491" s="370"/>
      <c r="O491" s="370"/>
      <c r="P491" s="370"/>
      <c r="Q491" s="370"/>
      <c r="R491" s="370"/>
      <c r="S491" s="370"/>
      <c r="T491" s="370"/>
      <c r="U491" s="370"/>
      <c r="V491" s="370"/>
      <c r="W491" s="370"/>
      <c r="X491" s="370"/>
      <c r="Y491" s="370"/>
      <c r="Z491" s="370"/>
      <c r="AA491" s="370"/>
      <c r="AB491" s="370"/>
      <c r="AC491" s="370"/>
      <c r="AD491" s="370"/>
      <c r="AG491" s="86">
        <f t="shared" si="131"/>
        <v>20</v>
      </c>
      <c r="AH491" s="86">
        <f t="shared" si="132"/>
        <v>0</v>
      </c>
      <c r="AI491" s="86">
        <f t="shared" si="133"/>
        <v>0</v>
      </c>
    </row>
    <row r="492" spans="1:35" ht="15" customHeight="1">
      <c r="A492" s="93"/>
      <c r="B492" s="96"/>
      <c r="C492" s="110" t="s">
        <v>120</v>
      </c>
      <c r="D492" s="369" t="str">
        <f t="shared" si="130"/>
        <v/>
      </c>
      <c r="E492" s="369"/>
      <c r="F492" s="369"/>
      <c r="G492" s="370"/>
      <c r="H492" s="370"/>
      <c r="I492" s="370"/>
      <c r="J492" s="370"/>
      <c r="K492" s="370"/>
      <c r="L492" s="370"/>
      <c r="M492" s="370"/>
      <c r="N492" s="370"/>
      <c r="O492" s="370"/>
      <c r="P492" s="370"/>
      <c r="Q492" s="370"/>
      <c r="R492" s="370"/>
      <c r="S492" s="370"/>
      <c r="T492" s="370"/>
      <c r="U492" s="370"/>
      <c r="V492" s="370"/>
      <c r="W492" s="370"/>
      <c r="X492" s="370"/>
      <c r="Y492" s="370"/>
      <c r="Z492" s="370"/>
      <c r="AA492" s="370"/>
      <c r="AB492" s="370"/>
      <c r="AC492" s="370"/>
      <c r="AD492" s="370"/>
      <c r="AG492" s="86">
        <f t="shared" si="131"/>
        <v>20</v>
      </c>
      <c r="AH492" s="86">
        <f t="shared" si="132"/>
        <v>0</v>
      </c>
      <c r="AI492" s="86">
        <f t="shared" si="133"/>
        <v>0</v>
      </c>
    </row>
    <row r="493" spans="1:35" ht="15" customHeight="1">
      <c r="A493" s="93"/>
      <c r="B493" s="96"/>
      <c r="C493" s="110" t="s">
        <v>168</v>
      </c>
      <c r="D493" s="369" t="str">
        <f t="shared" si="130"/>
        <v/>
      </c>
      <c r="E493" s="369"/>
      <c r="F493" s="369"/>
      <c r="G493" s="370"/>
      <c r="H493" s="370"/>
      <c r="I493" s="370"/>
      <c r="J493" s="370"/>
      <c r="K493" s="370"/>
      <c r="L493" s="370"/>
      <c r="M493" s="370"/>
      <c r="N493" s="370"/>
      <c r="O493" s="370"/>
      <c r="P493" s="370"/>
      <c r="Q493" s="370"/>
      <c r="R493" s="370"/>
      <c r="S493" s="370"/>
      <c r="T493" s="370"/>
      <c r="U493" s="370"/>
      <c r="V493" s="370"/>
      <c r="W493" s="370"/>
      <c r="X493" s="370"/>
      <c r="Y493" s="370"/>
      <c r="Z493" s="370"/>
      <c r="AA493" s="370"/>
      <c r="AB493" s="370"/>
      <c r="AC493" s="370"/>
      <c r="AD493" s="370"/>
      <c r="AG493" s="86">
        <f t="shared" si="131"/>
        <v>20</v>
      </c>
      <c r="AH493" s="86">
        <f t="shared" si="132"/>
        <v>0</v>
      </c>
      <c r="AI493" s="86">
        <f t="shared" si="133"/>
        <v>0</v>
      </c>
    </row>
    <row r="494" spans="1:35" ht="15" customHeight="1">
      <c r="A494" s="93"/>
      <c r="B494" s="96"/>
      <c r="C494" s="110" t="s">
        <v>169</v>
      </c>
      <c r="D494" s="369" t="str">
        <f t="shared" si="130"/>
        <v/>
      </c>
      <c r="E494" s="369"/>
      <c r="F494" s="369"/>
      <c r="G494" s="370"/>
      <c r="H494" s="370"/>
      <c r="I494" s="370"/>
      <c r="J494" s="370"/>
      <c r="K494" s="370"/>
      <c r="L494" s="370"/>
      <c r="M494" s="370"/>
      <c r="N494" s="370"/>
      <c r="O494" s="370"/>
      <c r="P494" s="370"/>
      <c r="Q494" s="370"/>
      <c r="R494" s="370"/>
      <c r="S494" s="370"/>
      <c r="T494" s="370"/>
      <c r="U494" s="370"/>
      <c r="V494" s="370"/>
      <c r="W494" s="370"/>
      <c r="X494" s="370"/>
      <c r="Y494" s="370"/>
      <c r="Z494" s="370"/>
      <c r="AA494" s="370"/>
      <c r="AB494" s="370"/>
      <c r="AC494" s="370"/>
      <c r="AD494" s="370"/>
      <c r="AG494" s="86">
        <f t="shared" si="131"/>
        <v>20</v>
      </c>
      <c r="AH494" s="86">
        <f t="shared" si="132"/>
        <v>0</v>
      </c>
      <c r="AI494" s="86">
        <f t="shared" si="133"/>
        <v>0</v>
      </c>
    </row>
    <row r="495" spans="1:35" ht="15" customHeight="1">
      <c r="A495" s="93"/>
      <c r="B495" s="96"/>
      <c r="C495" s="110" t="s">
        <v>170</v>
      </c>
      <c r="D495" s="369" t="str">
        <f t="shared" si="130"/>
        <v/>
      </c>
      <c r="E495" s="369"/>
      <c r="F495" s="369"/>
      <c r="G495" s="370"/>
      <c r="H495" s="370"/>
      <c r="I495" s="370"/>
      <c r="J495" s="370"/>
      <c r="K495" s="370"/>
      <c r="L495" s="370"/>
      <c r="M495" s="370"/>
      <c r="N495" s="370"/>
      <c r="O495" s="370"/>
      <c r="P495" s="370"/>
      <c r="Q495" s="370"/>
      <c r="R495" s="370"/>
      <c r="S495" s="370"/>
      <c r="T495" s="370"/>
      <c r="U495" s="370"/>
      <c r="V495" s="370"/>
      <c r="W495" s="370"/>
      <c r="X495" s="370"/>
      <c r="Y495" s="370"/>
      <c r="Z495" s="370"/>
      <c r="AA495" s="370"/>
      <c r="AB495" s="370"/>
      <c r="AC495" s="370"/>
      <c r="AD495" s="370"/>
      <c r="AG495" s="86">
        <f t="shared" si="131"/>
        <v>20</v>
      </c>
      <c r="AH495" s="86">
        <f t="shared" si="132"/>
        <v>0</v>
      </c>
      <c r="AI495" s="86">
        <f t="shared" si="133"/>
        <v>0</v>
      </c>
    </row>
    <row r="496" spans="1:35" ht="15" customHeight="1">
      <c r="A496" s="93"/>
      <c r="B496" s="96"/>
      <c r="C496" s="110" t="s">
        <v>171</v>
      </c>
      <c r="D496" s="369" t="str">
        <f t="shared" si="130"/>
        <v/>
      </c>
      <c r="E496" s="369"/>
      <c r="F496" s="369"/>
      <c r="G496" s="370"/>
      <c r="H496" s="370"/>
      <c r="I496" s="370"/>
      <c r="J496" s="370"/>
      <c r="K496" s="370"/>
      <c r="L496" s="370"/>
      <c r="M496" s="370"/>
      <c r="N496" s="370"/>
      <c r="O496" s="370"/>
      <c r="P496" s="370"/>
      <c r="Q496" s="370"/>
      <c r="R496" s="370"/>
      <c r="S496" s="370"/>
      <c r="T496" s="370"/>
      <c r="U496" s="370"/>
      <c r="V496" s="370"/>
      <c r="W496" s="370"/>
      <c r="X496" s="370"/>
      <c r="Y496" s="370"/>
      <c r="Z496" s="370"/>
      <c r="AA496" s="370"/>
      <c r="AB496" s="370"/>
      <c r="AC496" s="370"/>
      <c r="AD496" s="370"/>
      <c r="AG496" s="86">
        <f t="shared" si="131"/>
        <v>20</v>
      </c>
      <c r="AH496" s="86">
        <f t="shared" si="132"/>
        <v>0</v>
      </c>
      <c r="AI496" s="86">
        <f t="shared" si="133"/>
        <v>0</v>
      </c>
    </row>
    <row r="497" spans="1:35" ht="15" customHeight="1">
      <c r="A497" s="93"/>
      <c r="B497" s="96"/>
      <c r="C497" s="110" t="s">
        <v>172</v>
      </c>
      <c r="D497" s="369" t="str">
        <f t="shared" si="130"/>
        <v/>
      </c>
      <c r="E497" s="369"/>
      <c r="F497" s="369"/>
      <c r="G497" s="370"/>
      <c r="H497" s="370"/>
      <c r="I497" s="370"/>
      <c r="J497" s="370"/>
      <c r="K497" s="370"/>
      <c r="L497" s="370"/>
      <c r="M497" s="370"/>
      <c r="N497" s="370"/>
      <c r="O497" s="370"/>
      <c r="P497" s="370"/>
      <c r="Q497" s="370"/>
      <c r="R497" s="370"/>
      <c r="S497" s="370"/>
      <c r="T497" s="370"/>
      <c r="U497" s="370"/>
      <c r="V497" s="370"/>
      <c r="W497" s="370"/>
      <c r="X497" s="370"/>
      <c r="Y497" s="370"/>
      <c r="Z497" s="370"/>
      <c r="AA497" s="370"/>
      <c r="AB497" s="370"/>
      <c r="AC497" s="370"/>
      <c r="AD497" s="370"/>
      <c r="AG497" s="86">
        <f t="shared" si="131"/>
        <v>20</v>
      </c>
      <c r="AH497" s="86">
        <f t="shared" si="132"/>
        <v>0</v>
      </c>
      <c r="AI497" s="86">
        <f t="shared" si="133"/>
        <v>0</v>
      </c>
    </row>
    <row r="498" spans="1:35" ht="15" customHeight="1">
      <c r="A498" s="93"/>
      <c r="B498" s="96"/>
      <c r="C498" s="110" t="s">
        <v>173</v>
      </c>
      <c r="D498" s="369" t="str">
        <f t="shared" si="130"/>
        <v/>
      </c>
      <c r="E498" s="369"/>
      <c r="F498" s="369"/>
      <c r="G498" s="370"/>
      <c r="H498" s="370"/>
      <c r="I498" s="370"/>
      <c r="J498" s="370"/>
      <c r="K498" s="370"/>
      <c r="L498" s="370"/>
      <c r="M498" s="370"/>
      <c r="N498" s="370"/>
      <c r="O498" s="370"/>
      <c r="P498" s="370"/>
      <c r="Q498" s="370"/>
      <c r="R498" s="370"/>
      <c r="S498" s="370"/>
      <c r="T498" s="370"/>
      <c r="U498" s="370"/>
      <c r="V498" s="370"/>
      <c r="W498" s="370"/>
      <c r="X498" s="370"/>
      <c r="Y498" s="370"/>
      <c r="Z498" s="370"/>
      <c r="AA498" s="370"/>
      <c r="AB498" s="370"/>
      <c r="AC498" s="370"/>
      <c r="AD498" s="370"/>
      <c r="AG498" s="86">
        <f t="shared" si="131"/>
        <v>20</v>
      </c>
      <c r="AH498" s="86">
        <f t="shared" si="132"/>
        <v>0</v>
      </c>
      <c r="AI498" s="86">
        <f t="shared" si="133"/>
        <v>0</v>
      </c>
    </row>
    <row r="499" spans="1:35" ht="15" customHeight="1">
      <c r="A499" s="93"/>
      <c r="B499" s="96"/>
      <c r="C499" s="110" t="s">
        <v>174</v>
      </c>
      <c r="D499" s="369" t="str">
        <f t="shared" si="130"/>
        <v/>
      </c>
      <c r="E499" s="369"/>
      <c r="F499" s="369"/>
      <c r="G499" s="370"/>
      <c r="H499" s="370"/>
      <c r="I499" s="370"/>
      <c r="J499" s="370"/>
      <c r="K499" s="370"/>
      <c r="L499" s="370"/>
      <c r="M499" s="370"/>
      <c r="N499" s="370"/>
      <c r="O499" s="370"/>
      <c r="P499" s="370"/>
      <c r="Q499" s="370"/>
      <c r="R499" s="370"/>
      <c r="S499" s="370"/>
      <c r="T499" s="370"/>
      <c r="U499" s="370"/>
      <c r="V499" s="370"/>
      <c r="W499" s="370"/>
      <c r="X499" s="370"/>
      <c r="Y499" s="370"/>
      <c r="Z499" s="370"/>
      <c r="AA499" s="370"/>
      <c r="AB499" s="370"/>
      <c r="AC499" s="370"/>
      <c r="AD499" s="370"/>
      <c r="AG499" s="86">
        <f t="shared" si="131"/>
        <v>20</v>
      </c>
      <c r="AH499" s="86">
        <f t="shared" si="132"/>
        <v>0</v>
      </c>
      <c r="AI499" s="86">
        <f t="shared" si="133"/>
        <v>0</v>
      </c>
    </row>
    <row r="500" spans="1:35" ht="15" customHeight="1">
      <c r="A500" s="93"/>
      <c r="B500" s="96"/>
      <c r="C500" s="110" t="s">
        <v>175</v>
      </c>
      <c r="D500" s="369" t="str">
        <f t="shared" si="130"/>
        <v/>
      </c>
      <c r="E500" s="369"/>
      <c r="F500" s="369"/>
      <c r="G500" s="370"/>
      <c r="H500" s="370"/>
      <c r="I500" s="370"/>
      <c r="J500" s="370"/>
      <c r="K500" s="370"/>
      <c r="L500" s="370"/>
      <c r="M500" s="370"/>
      <c r="N500" s="370"/>
      <c r="O500" s="370"/>
      <c r="P500" s="370"/>
      <c r="Q500" s="370"/>
      <c r="R500" s="370"/>
      <c r="S500" s="370"/>
      <c r="T500" s="370"/>
      <c r="U500" s="370"/>
      <c r="V500" s="370"/>
      <c r="W500" s="370"/>
      <c r="X500" s="370"/>
      <c r="Y500" s="370"/>
      <c r="Z500" s="370"/>
      <c r="AA500" s="370"/>
      <c r="AB500" s="370"/>
      <c r="AC500" s="370"/>
      <c r="AD500" s="370"/>
      <c r="AG500" s="86">
        <f t="shared" si="131"/>
        <v>20</v>
      </c>
      <c r="AH500" s="86">
        <f t="shared" si="132"/>
        <v>0</v>
      </c>
      <c r="AI500" s="86">
        <f t="shared" si="133"/>
        <v>0</v>
      </c>
    </row>
    <row r="501" spans="1:35" ht="15" customHeight="1">
      <c r="A501" s="93"/>
      <c r="B501" s="96"/>
      <c r="C501" s="110" t="s">
        <v>176</v>
      </c>
      <c r="D501" s="369" t="str">
        <f t="shared" si="130"/>
        <v/>
      </c>
      <c r="E501" s="369"/>
      <c r="F501" s="369"/>
      <c r="G501" s="370"/>
      <c r="H501" s="370"/>
      <c r="I501" s="370"/>
      <c r="J501" s="370"/>
      <c r="K501" s="370"/>
      <c r="L501" s="370"/>
      <c r="M501" s="370"/>
      <c r="N501" s="370"/>
      <c r="O501" s="370"/>
      <c r="P501" s="370"/>
      <c r="Q501" s="370"/>
      <c r="R501" s="370"/>
      <c r="S501" s="370"/>
      <c r="T501" s="370"/>
      <c r="U501" s="370"/>
      <c r="V501" s="370"/>
      <c r="W501" s="370"/>
      <c r="X501" s="370"/>
      <c r="Y501" s="370"/>
      <c r="Z501" s="370"/>
      <c r="AA501" s="370"/>
      <c r="AB501" s="370"/>
      <c r="AC501" s="370"/>
      <c r="AD501" s="370"/>
      <c r="AG501" s="86">
        <f t="shared" si="131"/>
        <v>20</v>
      </c>
      <c r="AH501" s="86">
        <f t="shared" si="132"/>
        <v>0</v>
      </c>
      <c r="AI501" s="86">
        <f t="shared" si="133"/>
        <v>0</v>
      </c>
    </row>
    <row r="502" spans="1:35" ht="15" customHeight="1">
      <c r="A502" s="93"/>
      <c r="B502" s="96"/>
      <c r="C502" s="110" t="s">
        <v>177</v>
      </c>
      <c r="D502" s="369" t="str">
        <f t="shared" si="130"/>
        <v/>
      </c>
      <c r="E502" s="369"/>
      <c r="F502" s="369"/>
      <c r="G502" s="370"/>
      <c r="H502" s="370"/>
      <c r="I502" s="370"/>
      <c r="J502" s="370"/>
      <c r="K502" s="370"/>
      <c r="L502" s="370"/>
      <c r="M502" s="370"/>
      <c r="N502" s="370"/>
      <c r="O502" s="370"/>
      <c r="P502" s="370"/>
      <c r="Q502" s="370"/>
      <c r="R502" s="370"/>
      <c r="S502" s="370"/>
      <c r="T502" s="370"/>
      <c r="U502" s="370"/>
      <c r="V502" s="370"/>
      <c r="W502" s="370"/>
      <c r="X502" s="370"/>
      <c r="Y502" s="370"/>
      <c r="Z502" s="370"/>
      <c r="AA502" s="370"/>
      <c r="AB502" s="370"/>
      <c r="AC502" s="370"/>
      <c r="AD502" s="370"/>
      <c r="AG502" s="86">
        <f t="shared" si="131"/>
        <v>20</v>
      </c>
      <c r="AH502" s="86">
        <f t="shared" si="132"/>
        <v>0</v>
      </c>
      <c r="AI502" s="86">
        <f t="shared" si="133"/>
        <v>0</v>
      </c>
    </row>
    <row r="503" spans="1:35" ht="15" customHeight="1">
      <c r="A503" s="93"/>
      <c r="B503" s="96"/>
      <c r="C503" s="110" t="s">
        <v>178</v>
      </c>
      <c r="D503" s="369" t="str">
        <f t="shared" si="130"/>
        <v/>
      </c>
      <c r="E503" s="369"/>
      <c r="F503" s="369"/>
      <c r="G503" s="370"/>
      <c r="H503" s="370"/>
      <c r="I503" s="370"/>
      <c r="J503" s="370"/>
      <c r="K503" s="370"/>
      <c r="L503" s="370"/>
      <c r="M503" s="370"/>
      <c r="N503" s="370"/>
      <c r="O503" s="370"/>
      <c r="P503" s="370"/>
      <c r="Q503" s="370"/>
      <c r="R503" s="370"/>
      <c r="S503" s="370"/>
      <c r="T503" s="370"/>
      <c r="U503" s="370"/>
      <c r="V503" s="370"/>
      <c r="W503" s="370"/>
      <c r="X503" s="370"/>
      <c r="Y503" s="370"/>
      <c r="Z503" s="370"/>
      <c r="AA503" s="370"/>
      <c r="AB503" s="370"/>
      <c r="AC503" s="370"/>
      <c r="AD503" s="370"/>
      <c r="AG503" s="86">
        <f t="shared" si="131"/>
        <v>20</v>
      </c>
      <c r="AH503" s="86">
        <f t="shared" si="132"/>
        <v>0</v>
      </c>
      <c r="AI503" s="86">
        <f t="shared" si="133"/>
        <v>0</v>
      </c>
    </row>
    <row r="504" spans="1:35" ht="15" customHeight="1">
      <c r="A504" s="93"/>
      <c r="B504" s="96"/>
      <c r="C504" s="110" t="s">
        <v>179</v>
      </c>
      <c r="D504" s="369" t="str">
        <f t="shared" si="130"/>
        <v/>
      </c>
      <c r="E504" s="369"/>
      <c r="F504" s="369"/>
      <c r="G504" s="370"/>
      <c r="H504" s="370"/>
      <c r="I504" s="370"/>
      <c r="J504" s="370"/>
      <c r="K504" s="370"/>
      <c r="L504" s="370"/>
      <c r="M504" s="370"/>
      <c r="N504" s="370"/>
      <c r="O504" s="370"/>
      <c r="P504" s="370"/>
      <c r="Q504" s="370"/>
      <c r="R504" s="370"/>
      <c r="S504" s="370"/>
      <c r="T504" s="370"/>
      <c r="U504" s="370"/>
      <c r="V504" s="370"/>
      <c r="W504" s="370"/>
      <c r="X504" s="370"/>
      <c r="Y504" s="370"/>
      <c r="Z504" s="370"/>
      <c r="AA504" s="370"/>
      <c r="AB504" s="370"/>
      <c r="AC504" s="370"/>
      <c r="AD504" s="370"/>
      <c r="AG504" s="86">
        <f t="shared" si="131"/>
        <v>20</v>
      </c>
      <c r="AH504" s="86">
        <f t="shared" si="132"/>
        <v>0</v>
      </c>
      <c r="AI504" s="86">
        <f t="shared" si="133"/>
        <v>0</v>
      </c>
    </row>
    <row r="505" spans="1:35" ht="15" customHeight="1">
      <c r="A505" s="93"/>
      <c r="B505" s="96"/>
      <c r="C505" s="110" t="s">
        <v>180</v>
      </c>
      <c r="D505" s="369" t="str">
        <f t="shared" si="130"/>
        <v/>
      </c>
      <c r="E505" s="369"/>
      <c r="F505" s="369"/>
      <c r="G505" s="370"/>
      <c r="H505" s="370"/>
      <c r="I505" s="370"/>
      <c r="J505" s="370"/>
      <c r="K505" s="370"/>
      <c r="L505" s="370"/>
      <c r="M505" s="370"/>
      <c r="N505" s="370"/>
      <c r="O505" s="370"/>
      <c r="P505" s="370"/>
      <c r="Q505" s="370"/>
      <c r="R505" s="370"/>
      <c r="S505" s="370"/>
      <c r="T505" s="370"/>
      <c r="U505" s="370"/>
      <c r="V505" s="370"/>
      <c r="W505" s="370"/>
      <c r="X505" s="370"/>
      <c r="Y505" s="370"/>
      <c r="Z505" s="370"/>
      <c r="AA505" s="370"/>
      <c r="AB505" s="370"/>
      <c r="AC505" s="370"/>
      <c r="AD505" s="370"/>
      <c r="AG505" s="86">
        <f t="shared" si="131"/>
        <v>20</v>
      </c>
      <c r="AH505" s="86">
        <f t="shared" si="132"/>
        <v>0</v>
      </c>
      <c r="AI505" s="86">
        <f t="shared" si="133"/>
        <v>0</v>
      </c>
    </row>
    <row r="506" spans="1:35" ht="15" customHeight="1">
      <c r="A506" s="93"/>
      <c r="B506" s="96"/>
      <c r="C506" s="110" t="s">
        <v>181</v>
      </c>
      <c r="D506" s="369" t="str">
        <f t="shared" si="130"/>
        <v/>
      </c>
      <c r="E506" s="369"/>
      <c r="F506" s="369"/>
      <c r="G506" s="370"/>
      <c r="H506" s="370"/>
      <c r="I506" s="370"/>
      <c r="J506" s="370"/>
      <c r="K506" s="370"/>
      <c r="L506" s="370"/>
      <c r="M506" s="370"/>
      <c r="N506" s="370"/>
      <c r="O506" s="370"/>
      <c r="P506" s="370"/>
      <c r="Q506" s="370"/>
      <c r="R506" s="370"/>
      <c r="S506" s="370"/>
      <c r="T506" s="370"/>
      <c r="U506" s="370"/>
      <c r="V506" s="370"/>
      <c r="W506" s="370"/>
      <c r="X506" s="370"/>
      <c r="Y506" s="370"/>
      <c r="Z506" s="370"/>
      <c r="AA506" s="370"/>
      <c r="AB506" s="370"/>
      <c r="AC506" s="370"/>
      <c r="AD506" s="370"/>
      <c r="AG506" s="86">
        <f t="shared" si="131"/>
        <v>20</v>
      </c>
      <c r="AH506" s="86">
        <f t="shared" si="132"/>
        <v>0</v>
      </c>
      <c r="AI506" s="86">
        <f t="shared" si="133"/>
        <v>0</v>
      </c>
    </row>
    <row r="507" spans="1:35" ht="15" customHeight="1">
      <c r="A507" s="93"/>
      <c r="B507" s="96"/>
      <c r="C507" s="110" t="s">
        <v>182</v>
      </c>
      <c r="D507" s="369" t="str">
        <f t="shared" si="130"/>
        <v/>
      </c>
      <c r="E507" s="369"/>
      <c r="F507" s="369"/>
      <c r="G507" s="370"/>
      <c r="H507" s="370"/>
      <c r="I507" s="370"/>
      <c r="J507" s="370"/>
      <c r="K507" s="370"/>
      <c r="L507" s="370"/>
      <c r="M507" s="370"/>
      <c r="N507" s="370"/>
      <c r="O507" s="370"/>
      <c r="P507" s="370"/>
      <c r="Q507" s="370"/>
      <c r="R507" s="370"/>
      <c r="S507" s="370"/>
      <c r="T507" s="370"/>
      <c r="U507" s="370"/>
      <c r="V507" s="370"/>
      <c r="W507" s="370"/>
      <c r="X507" s="370"/>
      <c r="Y507" s="370"/>
      <c r="Z507" s="370"/>
      <c r="AA507" s="370"/>
      <c r="AB507" s="370"/>
      <c r="AC507" s="370"/>
      <c r="AD507" s="370"/>
      <c r="AG507" s="86">
        <f t="shared" si="131"/>
        <v>20</v>
      </c>
      <c r="AH507" s="86">
        <f t="shared" si="132"/>
        <v>0</v>
      </c>
      <c r="AI507" s="86">
        <f t="shared" si="133"/>
        <v>0</v>
      </c>
    </row>
    <row r="508" spans="1:35" ht="15" customHeight="1">
      <c r="A508" s="93"/>
      <c r="B508" s="96"/>
      <c r="C508" s="110" t="s">
        <v>183</v>
      </c>
      <c r="D508" s="369" t="str">
        <f t="shared" si="130"/>
        <v/>
      </c>
      <c r="E508" s="369"/>
      <c r="F508" s="369"/>
      <c r="G508" s="370"/>
      <c r="H508" s="370"/>
      <c r="I508" s="370"/>
      <c r="J508" s="370"/>
      <c r="K508" s="370"/>
      <c r="L508" s="370"/>
      <c r="M508" s="370"/>
      <c r="N508" s="370"/>
      <c r="O508" s="370"/>
      <c r="P508" s="370"/>
      <c r="Q508" s="370"/>
      <c r="R508" s="370"/>
      <c r="S508" s="370"/>
      <c r="T508" s="370"/>
      <c r="U508" s="370"/>
      <c r="V508" s="370"/>
      <c r="W508" s="370"/>
      <c r="X508" s="370"/>
      <c r="Y508" s="370"/>
      <c r="Z508" s="370"/>
      <c r="AA508" s="370"/>
      <c r="AB508" s="370"/>
      <c r="AC508" s="370"/>
      <c r="AD508" s="370"/>
      <c r="AG508" s="86">
        <f t="shared" si="131"/>
        <v>20</v>
      </c>
      <c r="AH508" s="86">
        <f t="shared" si="132"/>
        <v>0</v>
      </c>
      <c r="AI508" s="86">
        <f t="shared" si="133"/>
        <v>0</v>
      </c>
    </row>
    <row r="509" spans="1:35" ht="15" customHeight="1">
      <c r="A509" s="93"/>
      <c r="B509" s="96"/>
      <c r="C509" s="110" t="s">
        <v>184</v>
      </c>
      <c r="D509" s="369" t="str">
        <f t="shared" si="130"/>
        <v/>
      </c>
      <c r="E509" s="369"/>
      <c r="F509" s="369"/>
      <c r="G509" s="370"/>
      <c r="H509" s="370"/>
      <c r="I509" s="370"/>
      <c r="J509" s="370"/>
      <c r="K509" s="370"/>
      <c r="L509" s="370"/>
      <c r="M509" s="370"/>
      <c r="N509" s="370"/>
      <c r="O509" s="370"/>
      <c r="P509" s="370"/>
      <c r="Q509" s="370"/>
      <c r="R509" s="370"/>
      <c r="S509" s="370"/>
      <c r="T509" s="370"/>
      <c r="U509" s="370"/>
      <c r="V509" s="370"/>
      <c r="W509" s="370"/>
      <c r="X509" s="370"/>
      <c r="Y509" s="370"/>
      <c r="Z509" s="370"/>
      <c r="AA509" s="370"/>
      <c r="AB509" s="370"/>
      <c r="AC509" s="370"/>
      <c r="AD509" s="370"/>
      <c r="AG509" s="86">
        <f t="shared" si="131"/>
        <v>20</v>
      </c>
      <c r="AH509" s="86">
        <f t="shared" si="132"/>
        <v>0</v>
      </c>
      <c r="AI509" s="86">
        <f t="shared" si="133"/>
        <v>0</v>
      </c>
    </row>
    <row r="510" spans="1:35" ht="15" customHeight="1">
      <c r="A510" s="93"/>
      <c r="B510" s="96"/>
      <c r="C510" s="110" t="s">
        <v>185</v>
      </c>
      <c r="D510" s="369" t="str">
        <f t="shared" si="130"/>
        <v/>
      </c>
      <c r="E510" s="369"/>
      <c r="F510" s="369"/>
      <c r="G510" s="370"/>
      <c r="H510" s="370"/>
      <c r="I510" s="370"/>
      <c r="J510" s="370"/>
      <c r="K510" s="370"/>
      <c r="L510" s="370"/>
      <c r="M510" s="370"/>
      <c r="N510" s="370"/>
      <c r="O510" s="370"/>
      <c r="P510" s="370"/>
      <c r="Q510" s="370"/>
      <c r="R510" s="370"/>
      <c r="S510" s="370"/>
      <c r="T510" s="370"/>
      <c r="U510" s="370"/>
      <c r="V510" s="370"/>
      <c r="W510" s="370"/>
      <c r="X510" s="370"/>
      <c r="Y510" s="370"/>
      <c r="Z510" s="370"/>
      <c r="AA510" s="370"/>
      <c r="AB510" s="370"/>
      <c r="AC510" s="370"/>
      <c r="AD510" s="370"/>
      <c r="AG510" s="86">
        <f t="shared" si="131"/>
        <v>20</v>
      </c>
      <c r="AH510" s="86">
        <f t="shared" si="132"/>
        <v>0</v>
      </c>
      <c r="AI510" s="86">
        <f t="shared" si="133"/>
        <v>0</v>
      </c>
    </row>
    <row r="511" spans="1:35" ht="15" customHeight="1">
      <c r="A511" s="93"/>
      <c r="B511" s="96"/>
      <c r="C511" s="110" t="s">
        <v>186</v>
      </c>
      <c r="D511" s="369" t="str">
        <f t="shared" si="130"/>
        <v/>
      </c>
      <c r="E511" s="369"/>
      <c r="F511" s="369"/>
      <c r="G511" s="370"/>
      <c r="H511" s="370"/>
      <c r="I511" s="370"/>
      <c r="J511" s="370"/>
      <c r="K511" s="370"/>
      <c r="L511" s="370"/>
      <c r="M511" s="370"/>
      <c r="N511" s="370"/>
      <c r="O511" s="370"/>
      <c r="P511" s="370"/>
      <c r="Q511" s="370"/>
      <c r="R511" s="370"/>
      <c r="S511" s="370"/>
      <c r="T511" s="370"/>
      <c r="U511" s="370"/>
      <c r="V511" s="370"/>
      <c r="W511" s="370"/>
      <c r="X511" s="370"/>
      <c r="Y511" s="370"/>
      <c r="Z511" s="370"/>
      <c r="AA511" s="370"/>
      <c r="AB511" s="370"/>
      <c r="AC511" s="370"/>
      <c r="AD511" s="370"/>
      <c r="AG511" s="86">
        <f t="shared" si="131"/>
        <v>20</v>
      </c>
      <c r="AH511" s="86">
        <f t="shared" si="132"/>
        <v>0</v>
      </c>
      <c r="AI511" s="86">
        <f t="shared" si="133"/>
        <v>0</v>
      </c>
    </row>
    <row r="512" spans="1:35" ht="15" customHeight="1">
      <c r="A512" s="93"/>
      <c r="B512" s="96"/>
      <c r="C512" s="110" t="s">
        <v>187</v>
      </c>
      <c r="D512" s="369" t="str">
        <f t="shared" si="130"/>
        <v/>
      </c>
      <c r="E512" s="369"/>
      <c r="F512" s="369"/>
      <c r="G512" s="370"/>
      <c r="H512" s="370"/>
      <c r="I512" s="370"/>
      <c r="J512" s="370"/>
      <c r="K512" s="370"/>
      <c r="L512" s="370"/>
      <c r="M512" s="370"/>
      <c r="N512" s="370"/>
      <c r="O512" s="370"/>
      <c r="P512" s="370"/>
      <c r="Q512" s="370"/>
      <c r="R512" s="370"/>
      <c r="S512" s="370"/>
      <c r="T512" s="370"/>
      <c r="U512" s="370"/>
      <c r="V512" s="370"/>
      <c r="W512" s="370"/>
      <c r="X512" s="370"/>
      <c r="Y512" s="370"/>
      <c r="Z512" s="370"/>
      <c r="AA512" s="370"/>
      <c r="AB512" s="370"/>
      <c r="AC512" s="370"/>
      <c r="AD512" s="370"/>
      <c r="AG512" s="86">
        <f t="shared" si="131"/>
        <v>20</v>
      </c>
      <c r="AH512" s="86">
        <f t="shared" si="132"/>
        <v>0</v>
      </c>
      <c r="AI512" s="86">
        <f t="shared" si="133"/>
        <v>0</v>
      </c>
    </row>
    <row r="513" spans="1:35" ht="15" customHeight="1">
      <c r="A513" s="93"/>
      <c r="B513" s="96"/>
      <c r="C513" s="110" t="s">
        <v>188</v>
      </c>
      <c r="D513" s="369" t="str">
        <f t="shared" si="130"/>
        <v/>
      </c>
      <c r="E513" s="369"/>
      <c r="F513" s="369"/>
      <c r="G513" s="370"/>
      <c r="H513" s="370"/>
      <c r="I513" s="370"/>
      <c r="J513" s="370"/>
      <c r="K513" s="370"/>
      <c r="L513" s="370"/>
      <c r="M513" s="370"/>
      <c r="N513" s="370"/>
      <c r="O513" s="370"/>
      <c r="P513" s="370"/>
      <c r="Q513" s="370"/>
      <c r="R513" s="370"/>
      <c r="S513" s="370"/>
      <c r="T513" s="370"/>
      <c r="U513" s="370"/>
      <c r="V513" s="370"/>
      <c r="W513" s="370"/>
      <c r="X513" s="370"/>
      <c r="Y513" s="370"/>
      <c r="Z513" s="370"/>
      <c r="AA513" s="370"/>
      <c r="AB513" s="370"/>
      <c r="AC513" s="370"/>
      <c r="AD513" s="370"/>
      <c r="AG513" s="86">
        <f t="shared" si="131"/>
        <v>20</v>
      </c>
      <c r="AH513" s="86">
        <f t="shared" si="132"/>
        <v>0</v>
      </c>
      <c r="AI513" s="86">
        <f t="shared" si="133"/>
        <v>0</v>
      </c>
    </row>
    <row r="514" spans="1:35" ht="15" customHeight="1">
      <c r="A514" s="93"/>
      <c r="B514" s="96"/>
      <c r="C514" s="110" t="s">
        <v>189</v>
      </c>
      <c r="D514" s="369" t="str">
        <f t="shared" si="130"/>
        <v/>
      </c>
      <c r="E514" s="369"/>
      <c r="F514" s="369"/>
      <c r="G514" s="370"/>
      <c r="H514" s="370"/>
      <c r="I514" s="370"/>
      <c r="J514" s="370"/>
      <c r="K514" s="370"/>
      <c r="L514" s="370"/>
      <c r="M514" s="370"/>
      <c r="N514" s="370"/>
      <c r="O514" s="370"/>
      <c r="P514" s="370"/>
      <c r="Q514" s="370"/>
      <c r="R514" s="370"/>
      <c r="S514" s="370"/>
      <c r="T514" s="370"/>
      <c r="U514" s="370"/>
      <c r="V514" s="370"/>
      <c r="W514" s="370"/>
      <c r="X514" s="370"/>
      <c r="Y514" s="370"/>
      <c r="Z514" s="370"/>
      <c r="AA514" s="370"/>
      <c r="AB514" s="370"/>
      <c r="AC514" s="370"/>
      <c r="AD514" s="370"/>
      <c r="AG514" s="86">
        <f t="shared" si="131"/>
        <v>20</v>
      </c>
      <c r="AH514" s="86">
        <f t="shared" si="132"/>
        <v>0</v>
      </c>
      <c r="AI514" s="86">
        <f t="shared" si="133"/>
        <v>0</v>
      </c>
    </row>
    <row r="515" spans="1:35" ht="15" customHeight="1">
      <c r="A515" s="93"/>
      <c r="B515" s="96"/>
      <c r="C515" s="110" t="s">
        <v>190</v>
      </c>
      <c r="D515" s="369" t="str">
        <f t="shared" si="130"/>
        <v/>
      </c>
      <c r="E515" s="369"/>
      <c r="F515" s="369"/>
      <c r="G515" s="370"/>
      <c r="H515" s="370"/>
      <c r="I515" s="370"/>
      <c r="J515" s="370"/>
      <c r="K515" s="370"/>
      <c r="L515" s="370"/>
      <c r="M515" s="370"/>
      <c r="N515" s="370"/>
      <c r="O515" s="370"/>
      <c r="P515" s="370"/>
      <c r="Q515" s="370"/>
      <c r="R515" s="370"/>
      <c r="S515" s="370"/>
      <c r="T515" s="370"/>
      <c r="U515" s="370"/>
      <c r="V515" s="370"/>
      <c r="W515" s="370"/>
      <c r="X515" s="370"/>
      <c r="Y515" s="370"/>
      <c r="Z515" s="370"/>
      <c r="AA515" s="370"/>
      <c r="AB515" s="370"/>
      <c r="AC515" s="370"/>
      <c r="AD515" s="370"/>
      <c r="AG515" s="86">
        <f t="shared" si="131"/>
        <v>20</v>
      </c>
      <c r="AH515" s="86">
        <f t="shared" si="132"/>
        <v>0</v>
      </c>
      <c r="AI515" s="86">
        <f t="shared" si="133"/>
        <v>0</v>
      </c>
    </row>
    <row r="516" spans="1:35" ht="15" customHeight="1">
      <c r="A516" s="93"/>
      <c r="B516" s="96"/>
      <c r="C516" s="110" t="s">
        <v>191</v>
      </c>
      <c r="D516" s="369" t="str">
        <f t="shared" si="130"/>
        <v/>
      </c>
      <c r="E516" s="369"/>
      <c r="F516" s="369"/>
      <c r="G516" s="370"/>
      <c r="H516" s="370"/>
      <c r="I516" s="370"/>
      <c r="J516" s="370"/>
      <c r="K516" s="370"/>
      <c r="L516" s="370"/>
      <c r="M516" s="370"/>
      <c r="N516" s="370"/>
      <c r="O516" s="370"/>
      <c r="P516" s="370"/>
      <c r="Q516" s="370"/>
      <c r="R516" s="370"/>
      <c r="S516" s="370"/>
      <c r="T516" s="370"/>
      <c r="U516" s="370"/>
      <c r="V516" s="370"/>
      <c r="W516" s="370"/>
      <c r="X516" s="370"/>
      <c r="Y516" s="370"/>
      <c r="Z516" s="370"/>
      <c r="AA516" s="370"/>
      <c r="AB516" s="370"/>
      <c r="AC516" s="370"/>
      <c r="AD516" s="370"/>
      <c r="AG516" s="86">
        <f t="shared" si="131"/>
        <v>20</v>
      </c>
      <c r="AH516" s="86">
        <f t="shared" si="132"/>
        <v>0</v>
      </c>
      <c r="AI516" s="86">
        <f t="shared" si="133"/>
        <v>0</v>
      </c>
    </row>
    <row r="517" spans="1:35" ht="15" customHeight="1">
      <c r="A517" s="93"/>
      <c r="B517" s="96"/>
      <c r="C517" s="110" t="s">
        <v>192</v>
      </c>
      <c r="D517" s="369" t="str">
        <f t="shared" si="130"/>
        <v/>
      </c>
      <c r="E517" s="369"/>
      <c r="F517" s="369"/>
      <c r="G517" s="370"/>
      <c r="H517" s="370"/>
      <c r="I517" s="370"/>
      <c r="J517" s="370"/>
      <c r="K517" s="370"/>
      <c r="L517" s="370"/>
      <c r="M517" s="370"/>
      <c r="N517" s="370"/>
      <c r="O517" s="370"/>
      <c r="P517" s="370"/>
      <c r="Q517" s="370"/>
      <c r="R517" s="370"/>
      <c r="S517" s="370"/>
      <c r="T517" s="370"/>
      <c r="U517" s="370"/>
      <c r="V517" s="370"/>
      <c r="W517" s="370"/>
      <c r="X517" s="370"/>
      <c r="Y517" s="370"/>
      <c r="Z517" s="370"/>
      <c r="AA517" s="370"/>
      <c r="AB517" s="370"/>
      <c r="AC517" s="370"/>
      <c r="AD517" s="370"/>
      <c r="AG517" s="86">
        <f t="shared" si="131"/>
        <v>20</v>
      </c>
      <c r="AH517" s="86">
        <f t="shared" si="132"/>
        <v>0</v>
      </c>
      <c r="AI517" s="86">
        <f t="shared" si="133"/>
        <v>0</v>
      </c>
    </row>
    <row r="518" spans="1:35" ht="15" customHeight="1">
      <c r="A518" s="93"/>
      <c r="B518" s="96"/>
      <c r="C518" s="110" t="s">
        <v>193</v>
      </c>
      <c r="D518" s="369" t="str">
        <f t="shared" si="130"/>
        <v/>
      </c>
      <c r="E518" s="369"/>
      <c r="F518" s="369"/>
      <c r="G518" s="370"/>
      <c r="H518" s="370"/>
      <c r="I518" s="370"/>
      <c r="J518" s="370"/>
      <c r="K518" s="370"/>
      <c r="L518" s="370"/>
      <c r="M518" s="370"/>
      <c r="N518" s="370"/>
      <c r="O518" s="370"/>
      <c r="P518" s="370"/>
      <c r="Q518" s="370"/>
      <c r="R518" s="370"/>
      <c r="S518" s="370"/>
      <c r="T518" s="370"/>
      <c r="U518" s="370"/>
      <c r="V518" s="370"/>
      <c r="W518" s="370"/>
      <c r="X518" s="370"/>
      <c r="Y518" s="370"/>
      <c r="Z518" s="370"/>
      <c r="AA518" s="370"/>
      <c r="AB518" s="370"/>
      <c r="AC518" s="370"/>
      <c r="AD518" s="370"/>
      <c r="AG518" s="86">
        <f t="shared" si="131"/>
        <v>20</v>
      </c>
      <c r="AH518" s="86">
        <f t="shared" si="132"/>
        <v>0</v>
      </c>
      <c r="AI518" s="86">
        <f t="shared" si="133"/>
        <v>0</v>
      </c>
    </row>
    <row r="519" spans="1:35" ht="15" customHeight="1">
      <c r="A519" s="93"/>
      <c r="B519" s="96"/>
      <c r="C519" s="110" t="s">
        <v>194</v>
      </c>
      <c r="D519" s="369" t="str">
        <f t="shared" si="130"/>
        <v/>
      </c>
      <c r="E519" s="369"/>
      <c r="F519" s="369"/>
      <c r="G519" s="370"/>
      <c r="H519" s="370"/>
      <c r="I519" s="370"/>
      <c r="J519" s="370"/>
      <c r="K519" s="370"/>
      <c r="L519" s="370"/>
      <c r="M519" s="370"/>
      <c r="N519" s="370"/>
      <c r="O519" s="370"/>
      <c r="P519" s="370"/>
      <c r="Q519" s="370"/>
      <c r="R519" s="370"/>
      <c r="S519" s="370"/>
      <c r="T519" s="370"/>
      <c r="U519" s="370"/>
      <c r="V519" s="370"/>
      <c r="W519" s="370"/>
      <c r="X519" s="370"/>
      <c r="Y519" s="370"/>
      <c r="Z519" s="370"/>
      <c r="AA519" s="370"/>
      <c r="AB519" s="370"/>
      <c r="AC519" s="370"/>
      <c r="AD519" s="370"/>
      <c r="AG519" s="86">
        <f t="shared" si="131"/>
        <v>20</v>
      </c>
      <c r="AH519" s="86">
        <f t="shared" si="132"/>
        <v>0</v>
      </c>
      <c r="AI519" s="86">
        <f t="shared" si="133"/>
        <v>0</v>
      </c>
    </row>
    <row r="520" spans="1:35" ht="15" customHeight="1">
      <c r="A520" s="93"/>
      <c r="B520" s="96"/>
      <c r="C520" s="110" t="s">
        <v>195</v>
      </c>
      <c r="D520" s="369" t="str">
        <f t="shared" si="130"/>
        <v/>
      </c>
      <c r="E520" s="369"/>
      <c r="F520" s="369"/>
      <c r="G520" s="370"/>
      <c r="H520" s="370"/>
      <c r="I520" s="370"/>
      <c r="J520" s="370"/>
      <c r="K520" s="370"/>
      <c r="L520" s="370"/>
      <c r="M520" s="370"/>
      <c r="N520" s="370"/>
      <c r="O520" s="370"/>
      <c r="P520" s="370"/>
      <c r="Q520" s="370"/>
      <c r="R520" s="370"/>
      <c r="S520" s="370"/>
      <c r="T520" s="370"/>
      <c r="U520" s="370"/>
      <c r="V520" s="370"/>
      <c r="W520" s="370"/>
      <c r="X520" s="370"/>
      <c r="Y520" s="370"/>
      <c r="Z520" s="370"/>
      <c r="AA520" s="370"/>
      <c r="AB520" s="370"/>
      <c r="AC520" s="370"/>
      <c r="AD520" s="370"/>
      <c r="AG520" s="86">
        <f t="shared" si="131"/>
        <v>20</v>
      </c>
      <c r="AH520" s="86">
        <f t="shared" si="132"/>
        <v>0</v>
      </c>
      <c r="AI520" s="86">
        <f t="shared" si="133"/>
        <v>0</v>
      </c>
    </row>
    <row r="521" spans="1:35" ht="15" customHeight="1">
      <c r="A521" s="93"/>
      <c r="B521" s="96"/>
      <c r="C521" s="110" t="s">
        <v>196</v>
      </c>
      <c r="D521" s="369" t="str">
        <f t="shared" si="130"/>
        <v/>
      </c>
      <c r="E521" s="369"/>
      <c r="F521" s="369"/>
      <c r="G521" s="370"/>
      <c r="H521" s="370"/>
      <c r="I521" s="370"/>
      <c r="J521" s="370"/>
      <c r="K521" s="370"/>
      <c r="L521" s="370"/>
      <c r="M521" s="370"/>
      <c r="N521" s="370"/>
      <c r="O521" s="370"/>
      <c r="P521" s="370"/>
      <c r="Q521" s="370"/>
      <c r="R521" s="370"/>
      <c r="S521" s="370"/>
      <c r="T521" s="370"/>
      <c r="U521" s="370"/>
      <c r="V521" s="370"/>
      <c r="W521" s="370"/>
      <c r="X521" s="370"/>
      <c r="Y521" s="370"/>
      <c r="Z521" s="370"/>
      <c r="AA521" s="370"/>
      <c r="AB521" s="370"/>
      <c r="AC521" s="370"/>
      <c r="AD521" s="370"/>
      <c r="AG521" s="86">
        <f t="shared" si="131"/>
        <v>20</v>
      </c>
      <c r="AH521" s="86">
        <f t="shared" si="132"/>
        <v>0</v>
      </c>
      <c r="AI521" s="86">
        <f t="shared" si="133"/>
        <v>0</v>
      </c>
    </row>
    <row r="522" spans="1:35" ht="15" customHeight="1">
      <c r="A522" s="93"/>
      <c r="B522" s="96"/>
      <c r="C522" s="110" t="s">
        <v>197</v>
      </c>
      <c r="D522" s="369" t="str">
        <f t="shared" si="130"/>
        <v/>
      </c>
      <c r="E522" s="369"/>
      <c r="F522" s="369"/>
      <c r="G522" s="370"/>
      <c r="H522" s="370"/>
      <c r="I522" s="370"/>
      <c r="J522" s="370"/>
      <c r="K522" s="370"/>
      <c r="L522" s="370"/>
      <c r="M522" s="370"/>
      <c r="N522" s="370"/>
      <c r="O522" s="370"/>
      <c r="P522" s="370"/>
      <c r="Q522" s="370"/>
      <c r="R522" s="370"/>
      <c r="S522" s="370"/>
      <c r="T522" s="370"/>
      <c r="U522" s="370"/>
      <c r="V522" s="370"/>
      <c r="W522" s="370"/>
      <c r="X522" s="370"/>
      <c r="Y522" s="370"/>
      <c r="Z522" s="370"/>
      <c r="AA522" s="370"/>
      <c r="AB522" s="370"/>
      <c r="AC522" s="370"/>
      <c r="AD522" s="370"/>
      <c r="AG522" s="86">
        <f t="shared" si="131"/>
        <v>20</v>
      </c>
      <c r="AH522" s="86">
        <f t="shared" si="132"/>
        <v>0</v>
      </c>
      <c r="AI522" s="86">
        <f t="shared" si="133"/>
        <v>0</v>
      </c>
    </row>
    <row r="523" spans="1:35" ht="15" customHeight="1">
      <c r="A523" s="93"/>
      <c r="B523" s="96"/>
      <c r="C523" s="110" t="s">
        <v>198</v>
      </c>
      <c r="D523" s="369" t="str">
        <f t="shared" ref="D523:D577" si="134">IF(D103="","",D103)</f>
        <v/>
      </c>
      <c r="E523" s="369"/>
      <c r="F523" s="369"/>
      <c r="G523" s="370"/>
      <c r="H523" s="370"/>
      <c r="I523" s="370"/>
      <c r="J523" s="370"/>
      <c r="K523" s="370"/>
      <c r="L523" s="370"/>
      <c r="M523" s="370"/>
      <c r="N523" s="370"/>
      <c r="O523" s="370"/>
      <c r="P523" s="370"/>
      <c r="Q523" s="370"/>
      <c r="R523" s="370"/>
      <c r="S523" s="370"/>
      <c r="T523" s="370"/>
      <c r="U523" s="370"/>
      <c r="V523" s="370"/>
      <c r="W523" s="370"/>
      <c r="X523" s="370"/>
      <c r="Y523" s="370"/>
      <c r="Z523" s="370"/>
      <c r="AA523" s="370"/>
      <c r="AB523" s="370"/>
      <c r="AC523" s="370"/>
      <c r="AD523" s="370"/>
      <c r="AG523" s="86">
        <f t="shared" ref="AG523:AG577" si="135">COUNTBLANK(K523:AD523)</f>
        <v>20</v>
      </c>
      <c r="AH523" s="86">
        <f t="shared" ref="AH523:AH577" si="136">IF(OR(AND(D523="", OR(G523&lt;&gt;"", AG523&lt;20)),AND(D523&lt;&gt;"", OR(G523="", AND(G523=1, AG523=20))),), 1, 0)</f>
        <v>0</v>
      </c>
      <c r="AI523" s="86">
        <f t="shared" ref="AI523:AI577" si="137">IF(OR(AND(OR(G523=2, G523=9), AG523&lt;20)), 1, 0)</f>
        <v>0</v>
      </c>
    </row>
    <row r="524" spans="1:35" ht="15" customHeight="1">
      <c r="A524" s="93"/>
      <c r="B524" s="96"/>
      <c r="C524" s="110" t="s">
        <v>199</v>
      </c>
      <c r="D524" s="369" t="str">
        <f t="shared" si="134"/>
        <v/>
      </c>
      <c r="E524" s="369"/>
      <c r="F524" s="369"/>
      <c r="G524" s="370"/>
      <c r="H524" s="370"/>
      <c r="I524" s="370"/>
      <c r="J524" s="370"/>
      <c r="K524" s="370"/>
      <c r="L524" s="370"/>
      <c r="M524" s="370"/>
      <c r="N524" s="370"/>
      <c r="O524" s="370"/>
      <c r="P524" s="370"/>
      <c r="Q524" s="370"/>
      <c r="R524" s="370"/>
      <c r="S524" s="370"/>
      <c r="T524" s="370"/>
      <c r="U524" s="370"/>
      <c r="V524" s="370"/>
      <c r="W524" s="370"/>
      <c r="X524" s="370"/>
      <c r="Y524" s="370"/>
      <c r="Z524" s="370"/>
      <c r="AA524" s="370"/>
      <c r="AB524" s="370"/>
      <c r="AC524" s="370"/>
      <c r="AD524" s="370"/>
      <c r="AG524" s="86">
        <f t="shared" si="135"/>
        <v>20</v>
      </c>
      <c r="AH524" s="86">
        <f t="shared" si="136"/>
        <v>0</v>
      </c>
      <c r="AI524" s="86">
        <f t="shared" si="137"/>
        <v>0</v>
      </c>
    </row>
    <row r="525" spans="1:35" ht="15" customHeight="1">
      <c r="A525" s="93"/>
      <c r="B525" s="96"/>
      <c r="C525" s="110" t="s">
        <v>200</v>
      </c>
      <c r="D525" s="369" t="str">
        <f t="shared" si="134"/>
        <v/>
      </c>
      <c r="E525" s="369"/>
      <c r="F525" s="369"/>
      <c r="G525" s="370"/>
      <c r="H525" s="370"/>
      <c r="I525" s="370"/>
      <c r="J525" s="370"/>
      <c r="K525" s="370"/>
      <c r="L525" s="370"/>
      <c r="M525" s="370"/>
      <c r="N525" s="370"/>
      <c r="O525" s="370"/>
      <c r="P525" s="370"/>
      <c r="Q525" s="370"/>
      <c r="R525" s="370"/>
      <c r="S525" s="370"/>
      <c r="T525" s="370"/>
      <c r="U525" s="370"/>
      <c r="V525" s="370"/>
      <c r="W525" s="370"/>
      <c r="X525" s="370"/>
      <c r="Y525" s="370"/>
      <c r="Z525" s="370"/>
      <c r="AA525" s="370"/>
      <c r="AB525" s="370"/>
      <c r="AC525" s="370"/>
      <c r="AD525" s="370"/>
      <c r="AG525" s="86">
        <f t="shared" si="135"/>
        <v>20</v>
      </c>
      <c r="AH525" s="86">
        <f t="shared" si="136"/>
        <v>0</v>
      </c>
      <c r="AI525" s="86">
        <f t="shared" si="137"/>
        <v>0</v>
      </c>
    </row>
    <row r="526" spans="1:35" ht="15" customHeight="1">
      <c r="A526" s="93"/>
      <c r="B526" s="96"/>
      <c r="C526" s="110" t="s">
        <v>201</v>
      </c>
      <c r="D526" s="369" t="str">
        <f t="shared" si="134"/>
        <v/>
      </c>
      <c r="E526" s="369"/>
      <c r="F526" s="369"/>
      <c r="G526" s="370"/>
      <c r="H526" s="370"/>
      <c r="I526" s="370"/>
      <c r="J526" s="370"/>
      <c r="K526" s="370"/>
      <c r="L526" s="370"/>
      <c r="M526" s="370"/>
      <c r="N526" s="370"/>
      <c r="O526" s="370"/>
      <c r="P526" s="370"/>
      <c r="Q526" s="370"/>
      <c r="R526" s="370"/>
      <c r="S526" s="370"/>
      <c r="T526" s="370"/>
      <c r="U526" s="370"/>
      <c r="V526" s="370"/>
      <c r="W526" s="370"/>
      <c r="X526" s="370"/>
      <c r="Y526" s="370"/>
      <c r="Z526" s="370"/>
      <c r="AA526" s="370"/>
      <c r="AB526" s="370"/>
      <c r="AC526" s="370"/>
      <c r="AD526" s="370"/>
      <c r="AG526" s="86">
        <f t="shared" si="135"/>
        <v>20</v>
      </c>
      <c r="AH526" s="86">
        <f t="shared" si="136"/>
        <v>0</v>
      </c>
      <c r="AI526" s="86">
        <f t="shared" si="137"/>
        <v>0</v>
      </c>
    </row>
    <row r="527" spans="1:35" ht="15" customHeight="1">
      <c r="A527" s="93"/>
      <c r="B527" s="96"/>
      <c r="C527" s="110" t="s">
        <v>202</v>
      </c>
      <c r="D527" s="369" t="str">
        <f t="shared" si="134"/>
        <v/>
      </c>
      <c r="E527" s="369"/>
      <c r="F527" s="369"/>
      <c r="G527" s="370"/>
      <c r="H527" s="370"/>
      <c r="I527" s="370"/>
      <c r="J527" s="370"/>
      <c r="K527" s="370"/>
      <c r="L527" s="370"/>
      <c r="M527" s="370"/>
      <c r="N527" s="370"/>
      <c r="O527" s="370"/>
      <c r="P527" s="370"/>
      <c r="Q527" s="370"/>
      <c r="R527" s="370"/>
      <c r="S527" s="370"/>
      <c r="T527" s="370"/>
      <c r="U527" s="370"/>
      <c r="V527" s="370"/>
      <c r="W527" s="370"/>
      <c r="X527" s="370"/>
      <c r="Y527" s="370"/>
      <c r="Z527" s="370"/>
      <c r="AA527" s="370"/>
      <c r="AB527" s="370"/>
      <c r="AC527" s="370"/>
      <c r="AD527" s="370"/>
      <c r="AG527" s="86">
        <f t="shared" si="135"/>
        <v>20</v>
      </c>
      <c r="AH527" s="86">
        <f t="shared" si="136"/>
        <v>0</v>
      </c>
      <c r="AI527" s="86">
        <f t="shared" si="137"/>
        <v>0</v>
      </c>
    </row>
    <row r="528" spans="1:35" ht="15" customHeight="1">
      <c r="A528" s="93"/>
      <c r="B528" s="96"/>
      <c r="C528" s="110" t="s">
        <v>203</v>
      </c>
      <c r="D528" s="369" t="str">
        <f t="shared" si="134"/>
        <v/>
      </c>
      <c r="E528" s="369"/>
      <c r="F528" s="369"/>
      <c r="G528" s="370"/>
      <c r="H528" s="370"/>
      <c r="I528" s="370"/>
      <c r="J528" s="370"/>
      <c r="K528" s="370"/>
      <c r="L528" s="370"/>
      <c r="M528" s="370"/>
      <c r="N528" s="370"/>
      <c r="O528" s="370"/>
      <c r="P528" s="370"/>
      <c r="Q528" s="370"/>
      <c r="R528" s="370"/>
      <c r="S528" s="370"/>
      <c r="T528" s="370"/>
      <c r="U528" s="370"/>
      <c r="V528" s="370"/>
      <c r="W528" s="370"/>
      <c r="X528" s="370"/>
      <c r="Y528" s="370"/>
      <c r="Z528" s="370"/>
      <c r="AA528" s="370"/>
      <c r="AB528" s="370"/>
      <c r="AC528" s="370"/>
      <c r="AD528" s="370"/>
      <c r="AG528" s="86">
        <f t="shared" si="135"/>
        <v>20</v>
      </c>
      <c r="AH528" s="86">
        <f t="shared" si="136"/>
        <v>0</v>
      </c>
      <c r="AI528" s="86">
        <f t="shared" si="137"/>
        <v>0</v>
      </c>
    </row>
    <row r="529" spans="1:35" ht="15" customHeight="1">
      <c r="A529" s="93"/>
      <c r="B529" s="96"/>
      <c r="C529" s="110" t="s">
        <v>204</v>
      </c>
      <c r="D529" s="369" t="str">
        <f t="shared" si="134"/>
        <v/>
      </c>
      <c r="E529" s="369"/>
      <c r="F529" s="369"/>
      <c r="G529" s="370"/>
      <c r="H529" s="370"/>
      <c r="I529" s="370"/>
      <c r="J529" s="370"/>
      <c r="K529" s="370"/>
      <c r="L529" s="370"/>
      <c r="M529" s="370"/>
      <c r="N529" s="370"/>
      <c r="O529" s="370"/>
      <c r="P529" s="370"/>
      <c r="Q529" s="370"/>
      <c r="R529" s="370"/>
      <c r="S529" s="370"/>
      <c r="T529" s="370"/>
      <c r="U529" s="370"/>
      <c r="V529" s="370"/>
      <c r="W529" s="370"/>
      <c r="X529" s="370"/>
      <c r="Y529" s="370"/>
      <c r="Z529" s="370"/>
      <c r="AA529" s="370"/>
      <c r="AB529" s="370"/>
      <c r="AC529" s="370"/>
      <c r="AD529" s="370"/>
      <c r="AG529" s="86">
        <f t="shared" si="135"/>
        <v>20</v>
      </c>
      <c r="AH529" s="86">
        <f t="shared" si="136"/>
        <v>0</v>
      </c>
      <c r="AI529" s="86">
        <f t="shared" si="137"/>
        <v>0</v>
      </c>
    </row>
    <row r="530" spans="1:35" ht="15" customHeight="1">
      <c r="A530" s="93"/>
      <c r="B530" s="96"/>
      <c r="C530" s="110" t="s">
        <v>205</v>
      </c>
      <c r="D530" s="369" t="str">
        <f t="shared" si="134"/>
        <v/>
      </c>
      <c r="E530" s="369"/>
      <c r="F530" s="369"/>
      <c r="G530" s="370"/>
      <c r="H530" s="370"/>
      <c r="I530" s="370"/>
      <c r="J530" s="370"/>
      <c r="K530" s="370"/>
      <c r="L530" s="370"/>
      <c r="M530" s="370"/>
      <c r="N530" s="370"/>
      <c r="O530" s="370"/>
      <c r="P530" s="370"/>
      <c r="Q530" s="370"/>
      <c r="R530" s="370"/>
      <c r="S530" s="370"/>
      <c r="T530" s="370"/>
      <c r="U530" s="370"/>
      <c r="V530" s="370"/>
      <c r="W530" s="370"/>
      <c r="X530" s="370"/>
      <c r="Y530" s="370"/>
      <c r="Z530" s="370"/>
      <c r="AA530" s="370"/>
      <c r="AB530" s="370"/>
      <c r="AC530" s="370"/>
      <c r="AD530" s="370"/>
      <c r="AG530" s="86">
        <f t="shared" si="135"/>
        <v>20</v>
      </c>
      <c r="AH530" s="86">
        <f t="shared" si="136"/>
        <v>0</v>
      </c>
      <c r="AI530" s="86">
        <f t="shared" si="137"/>
        <v>0</v>
      </c>
    </row>
    <row r="531" spans="1:35" ht="15" customHeight="1">
      <c r="A531" s="93"/>
      <c r="B531" s="96"/>
      <c r="C531" s="110" t="s">
        <v>206</v>
      </c>
      <c r="D531" s="369" t="str">
        <f t="shared" si="134"/>
        <v/>
      </c>
      <c r="E531" s="369"/>
      <c r="F531" s="369"/>
      <c r="G531" s="370"/>
      <c r="H531" s="370"/>
      <c r="I531" s="370"/>
      <c r="J531" s="370"/>
      <c r="K531" s="370"/>
      <c r="L531" s="370"/>
      <c r="M531" s="370"/>
      <c r="N531" s="370"/>
      <c r="O531" s="370"/>
      <c r="P531" s="370"/>
      <c r="Q531" s="370"/>
      <c r="R531" s="370"/>
      <c r="S531" s="370"/>
      <c r="T531" s="370"/>
      <c r="U531" s="370"/>
      <c r="V531" s="370"/>
      <c r="W531" s="370"/>
      <c r="X531" s="370"/>
      <c r="Y531" s="370"/>
      <c r="Z531" s="370"/>
      <c r="AA531" s="370"/>
      <c r="AB531" s="370"/>
      <c r="AC531" s="370"/>
      <c r="AD531" s="370"/>
      <c r="AG531" s="86">
        <f t="shared" si="135"/>
        <v>20</v>
      </c>
      <c r="AH531" s="86">
        <f t="shared" si="136"/>
        <v>0</v>
      </c>
      <c r="AI531" s="86">
        <f t="shared" si="137"/>
        <v>0</v>
      </c>
    </row>
    <row r="532" spans="1:35" ht="15" customHeight="1">
      <c r="A532" s="93"/>
      <c r="B532" s="96"/>
      <c r="C532" s="110" t="s">
        <v>207</v>
      </c>
      <c r="D532" s="369" t="str">
        <f t="shared" si="134"/>
        <v/>
      </c>
      <c r="E532" s="369"/>
      <c r="F532" s="369"/>
      <c r="G532" s="370"/>
      <c r="H532" s="370"/>
      <c r="I532" s="370"/>
      <c r="J532" s="370"/>
      <c r="K532" s="370"/>
      <c r="L532" s="370"/>
      <c r="M532" s="370"/>
      <c r="N532" s="370"/>
      <c r="O532" s="370"/>
      <c r="P532" s="370"/>
      <c r="Q532" s="370"/>
      <c r="R532" s="370"/>
      <c r="S532" s="370"/>
      <c r="T532" s="370"/>
      <c r="U532" s="370"/>
      <c r="V532" s="370"/>
      <c r="W532" s="370"/>
      <c r="X532" s="370"/>
      <c r="Y532" s="370"/>
      <c r="Z532" s="370"/>
      <c r="AA532" s="370"/>
      <c r="AB532" s="370"/>
      <c r="AC532" s="370"/>
      <c r="AD532" s="370"/>
      <c r="AG532" s="86">
        <f t="shared" si="135"/>
        <v>20</v>
      </c>
      <c r="AH532" s="86">
        <f t="shared" si="136"/>
        <v>0</v>
      </c>
      <c r="AI532" s="86">
        <f t="shared" si="137"/>
        <v>0</v>
      </c>
    </row>
    <row r="533" spans="1:35" ht="15" customHeight="1">
      <c r="A533" s="93"/>
      <c r="B533" s="96"/>
      <c r="C533" s="110" t="s">
        <v>208</v>
      </c>
      <c r="D533" s="369" t="str">
        <f t="shared" si="134"/>
        <v/>
      </c>
      <c r="E533" s="369"/>
      <c r="F533" s="369"/>
      <c r="G533" s="370"/>
      <c r="H533" s="370"/>
      <c r="I533" s="370"/>
      <c r="J533" s="370"/>
      <c r="K533" s="370"/>
      <c r="L533" s="370"/>
      <c r="M533" s="370"/>
      <c r="N533" s="370"/>
      <c r="O533" s="370"/>
      <c r="P533" s="370"/>
      <c r="Q533" s="370"/>
      <c r="R533" s="370"/>
      <c r="S533" s="370"/>
      <c r="T533" s="370"/>
      <c r="U533" s="370"/>
      <c r="V533" s="370"/>
      <c r="W533" s="370"/>
      <c r="X533" s="370"/>
      <c r="Y533" s="370"/>
      <c r="Z533" s="370"/>
      <c r="AA533" s="370"/>
      <c r="AB533" s="370"/>
      <c r="AC533" s="370"/>
      <c r="AD533" s="370"/>
      <c r="AG533" s="86">
        <f t="shared" si="135"/>
        <v>20</v>
      </c>
      <c r="AH533" s="86">
        <f t="shared" si="136"/>
        <v>0</v>
      </c>
      <c r="AI533" s="86">
        <f t="shared" si="137"/>
        <v>0</v>
      </c>
    </row>
    <row r="534" spans="1:35" ht="15" customHeight="1">
      <c r="A534" s="93"/>
      <c r="B534" s="96"/>
      <c r="C534" s="110" t="s">
        <v>209</v>
      </c>
      <c r="D534" s="369" t="str">
        <f t="shared" si="134"/>
        <v/>
      </c>
      <c r="E534" s="369"/>
      <c r="F534" s="369"/>
      <c r="G534" s="370"/>
      <c r="H534" s="370"/>
      <c r="I534" s="370"/>
      <c r="J534" s="370"/>
      <c r="K534" s="370"/>
      <c r="L534" s="370"/>
      <c r="M534" s="370"/>
      <c r="N534" s="370"/>
      <c r="O534" s="370"/>
      <c r="P534" s="370"/>
      <c r="Q534" s="370"/>
      <c r="R534" s="370"/>
      <c r="S534" s="370"/>
      <c r="T534" s="370"/>
      <c r="U534" s="370"/>
      <c r="V534" s="370"/>
      <c r="W534" s="370"/>
      <c r="X534" s="370"/>
      <c r="Y534" s="370"/>
      <c r="Z534" s="370"/>
      <c r="AA534" s="370"/>
      <c r="AB534" s="370"/>
      <c r="AC534" s="370"/>
      <c r="AD534" s="370"/>
      <c r="AG534" s="86">
        <f t="shared" si="135"/>
        <v>20</v>
      </c>
      <c r="AH534" s="86">
        <f t="shared" si="136"/>
        <v>0</v>
      </c>
      <c r="AI534" s="86">
        <f t="shared" si="137"/>
        <v>0</v>
      </c>
    </row>
    <row r="535" spans="1:35" ht="15" customHeight="1">
      <c r="A535" s="93"/>
      <c r="B535" s="96"/>
      <c r="C535" s="110" t="s">
        <v>210</v>
      </c>
      <c r="D535" s="369" t="str">
        <f t="shared" si="134"/>
        <v/>
      </c>
      <c r="E535" s="369"/>
      <c r="F535" s="369"/>
      <c r="G535" s="370"/>
      <c r="H535" s="370"/>
      <c r="I535" s="370"/>
      <c r="J535" s="370"/>
      <c r="K535" s="370"/>
      <c r="L535" s="370"/>
      <c r="M535" s="370"/>
      <c r="N535" s="370"/>
      <c r="O535" s="370"/>
      <c r="P535" s="370"/>
      <c r="Q535" s="370"/>
      <c r="R535" s="370"/>
      <c r="S535" s="370"/>
      <c r="T535" s="370"/>
      <c r="U535" s="370"/>
      <c r="V535" s="370"/>
      <c r="W535" s="370"/>
      <c r="X535" s="370"/>
      <c r="Y535" s="370"/>
      <c r="Z535" s="370"/>
      <c r="AA535" s="370"/>
      <c r="AB535" s="370"/>
      <c r="AC535" s="370"/>
      <c r="AD535" s="370"/>
      <c r="AG535" s="86">
        <f t="shared" si="135"/>
        <v>20</v>
      </c>
      <c r="AH535" s="86">
        <f t="shared" si="136"/>
        <v>0</v>
      </c>
      <c r="AI535" s="86">
        <f t="shared" si="137"/>
        <v>0</v>
      </c>
    </row>
    <row r="536" spans="1:35" ht="15" customHeight="1">
      <c r="A536" s="93"/>
      <c r="B536" s="96"/>
      <c r="C536" s="111" t="s">
        <v>211</v>
      </c>
      <c r="D536" s="369" t="str">
        <f t="shared" si="134"/>
        <v/>
      </c>
      <c r="E536" s="369"/>
      <c r="F536" s="369"/>
      <c r="G536" s="370"/>
      <c r="H536" s="370"/>
      <c r="I536" s="370"/>
      <c r="J536" s="370"/>
      <c r="K536" s="370"/>
      <c r="L536" s="370"/>
      <c r="M536" s="370"/>
      <c r="N536" s="370"/>
      <c r="O536" s="370"/>
      <c r="P536" s="370"/>
      <c r="Q536" s="370"/>
      <c r="R536" s="370"/>
      <c r="S536" s="370"/>
      <c r="T536" s="370"/>
      <c r="U536" s="370"/>
      <c r="V536" s="370"/>
      <c r="W536" s="370"/>
      <c r="X536" s="370"/>
      <c r="Y536" s="370"/>
      <c r="Z536" s="370"/>
      <c r="AA536" s="370"/>
      <c r="AB536" s="370"/>
      <c r="AC536" s="370"/>
      <c r="AD536" s="370"/>
      <c r="AG536" s="86">
        <f t="shared" si="135"/>
        <v>20</v>
      </c>
      <c r="AH536" s="86">
        <f t="shared" si="136"/>
        <v>0</v>
      </c>
      <c r="AI536" s="86">
        <f t="shared" si="137"/>
        <v>0</v>
      </c>
    </row>
    <row r="537" spans="1:35" ht="15" customHeight="1">
      <c r="A537" s="93"/>
      <c r="B537" s="96"/>
      <c r="C537" s="110" t="s">
        <v>212</v>
      </c>
      <c r="D537" s="369" t="str">
        <f t="shared" si="134"/>
        <v/>
      </c>
      <c r="E537" s="369"/>
      <c r="F537" s="369"/>
      <c r="G537" s="370"/>
      <c r="H537" s="370"/>
      <c r="I537" s="370"/>
      <c r="J537" s="370"/>
      <c r="K537" s="370"/>
      <c r="L537" s="370"/>
      <c r="M537" s="370"/>
      <c r="N537" s="370"/>
      <c r="O537" s="370"/>
      <c r="P537" s="370"/>
      <c r="Q537" s="370"/>
      <c r="R537" s="370"/>
      <c r="S537" s="370"/>
      <c r="T537" s="370"/>
      <c r="U537" s="370"/>
      <c r="V537" s="370"/>
      <c r="W537" s="370"/>
      <c r="X537" s="370"/>
      <c r="Y537" s="370"/>
      <c r="Z537" s="370"/>
      <c r="AA537" s="370"/>
      <c r="AB537" s="370"/>
      <c r="AC537" s="370"/>
      <c r="AD537" s="370"/>
      <c r="AG537" s="86">
        <f t="shared" si="135"/>
        <v>20</v>
      </c>
      <c r="AH537" s="86">
        <f t="shared" si="136"/>
        <v>0</v>
      </c>
      <c r="AI537" s="86">
        <f t="shared" si="137"/>
        <v>0</v>
      </c>
    </row>
    <row r="538" spans="1:35" ht="15" customHeight="1">
      <c r="A538" s="93"/>
      <c r="B538" s="96"/>
      <c r="C538" s="110" t="s">
        <v>213</v>
      </c>
      <c r="D538" s="369" t="str">
        <f t="shared" si="134"/>
        <v/>
      </c>
      <c r="E538" s="369"/>
      <c r="F538" s="369"/>
      <c r="G538" s="370"/>
      <c r="H538" s="370"/>
      <c r="I538" s="370"/>
      <c r="J538" s="370"/>
      <c r="K538" s="370"/>
      <c r="L538" s="370"/>
      <c r="M538" s="370"/>
      <c r="N538" s="370"/>
      <c r="O538" s="370"/>
      <c r="P538" s="370"/>
      <c r="Q538" s="370"/>
      <c r="R538" s="370"/>
      <c r="S538" s="370"/>
      <c r="T538" s="370"/>
      <c r="U538" s="370"/>
      <c r="V538" s="370"/>
      <c r="W538" s="370"/>
      <c r="X538" s="370"/>
      <c r="Y538" s="370"/>
      <c r="Z538" s="370"/>
      <c r="AA538" s="370"/>
      <c r="AB538" s="370"/>
      <c r="AC538" s="370"/>
      <c r="AD538" s="370"/>
      <c r="AG538" s="86">
        <f t="shared" si="135"/>
        <v>20</v>
      </c>
      <c r="AH538" s="86">
        <f t="shared" si="136"/>
        <v>0</v>
      </c>
      <c r="AI538" s="86">
        <f t="shared" si="137"/>
        <v>0</v>
      </c>
    </row>
    <row r="539" spans="1:35" ht="15" customHeight="1">
      <c r="A539" s="93"/>
      <c r="B539" s="96"/>
      <c r="C539" s="110" t="s">
        <v>214</v>
      </c>
      <c r="D539" s="369" t="str">
        <f t="shared" si="134"/>
        <v/>
      </c>
      <c r="E539" s="369"/>
      <c r="F539" s="369"/>
      <c r="G539" s="370"/>
      <c r="H539" s="370"/>
      <c r="I539" s="370"/>
      <c r="J539" s="370"/>
      <c r="K539" s="370"/>
      <c r="L539" s="370"/>
      <c r="M539" s="370"/>
      <c r="N539" s="370"/>
      <c r="O539" s="370"/>
      <c r="P539" s="370"/>
      <c r="Q539" s="370"/>
      <c r="R539" s="370"/>
      <c r="S539" s="370"/>
      <c r="T539" s="370"/>
      <c r="U539" s="370"/>
      <c r="V539" s="370"/>
      <c r="W539" s="370"/>
      <c r="X539" s="370"/>
      <c r="Y539" s="370"/>
      <c r="Z539" s="370"/>
      <c r="AA539" s="370"/>
      <c r="AB539" s="370"/>
      <c r="AC539" s="370"/>
      <c r="AD539" s="370"/>
      <c r="AG539" s="86">
        <f t="shared" si="135"/>
        <v>20</v>
      </c>
      <c r="AH539" s="86">
        <f t="shared" si="136"/>
        <v>0</v>
      </c>
      <c r="AI539" s="86">
        <f t="shared" si="137"/>
        <v>0</v>
      </c>
    </row>
    <row r="540" spans="1:35" ht="15" customHeight="1">
      <c r="A540" s="93"/>
      <c r="B540" s="96"/>
      <c r="C540" s="110" t="s">
        <v>215</v>
      </c>
      <c r="D540" s="369" t="str">
        <f t="shared" si="134"/>
        <v/>
      </c>
      <c r="E540" s="369"/>
      <c r="F540" s="369"/>
      <c r="G540" s="370"/>
      <c r="H540" s="370"/>
      <c r="I540" s="370"/>
      <c r="J540" s="370"/>
      <c r="K540" s="370"/>
      <c r="L540" s="370"/>
      <c r="M540" s="370"/>
      <c r="N540" s="370"/>
      <c r="O540" s="370"/>
      <c r="P540" s="370"/>
      <c r="Q540" s="370"/>
      <c r="R540" s="370"/>
      <c r="S540" s="370"/>
      <c r="T540" s="370"/>
      <c r="U540" s="370"/>
      <c r="V540" s="370"/>
      <c r="W540" s="370"/>
      <c r="X540" s="370"/>
      <c r="Y540" s="370"/>
      <c r="Z540" s="370"/>
      <c r="AA540" s="370"/>
      <c r="AB540" s="370"/>
      <c r="AC540" s="370"/>
      <c r="AD540" s="370"/>
      <c r="AG540" s="86">
        <f t="shared" si="135"/>
        <v>20</v>
      </c>
      <c r="AH540" s="86">
        <f t="shared" si="136"/>
        <v>0</v>
      </c>
      <c r="AI540" s="86">
        <f t="shared" si="137"/>
        <v>0</v>
      </c>
    </row>
    <row r="541" spans="1:35" ht="15" customHeight="1">
      <c r="A541" s="93"/>
      <c r="B541" s="96"/>
      <c r="C541" s="110" t="s">
        <v>216</v>
      </c>
      <c r="D541" s="369" t="str">
        <f t="shared" si="134"/>
        <v/>
      </c>
      <c r="E541" s="369"/>
      <c r="F541" s="369"/>
      <c r="G541" s="370"/>
      <c r="H541" s="370"/>
      <c r="I541" s="370"/>
      <c r="J541" s="370"/>
      <c r="K541" s="370"/>
      <c r="L541" s="370"/>
      <c r="M541" s="370"/>
      <c r="N541" s="370"/>
      <c r="O541" s="370"/>
      <c r="P541" s="370"/>
      <c r="Q541" s="370"/>
      <c r="R541" s="370"/>
      <c r="S541" s="370"/>
      <c r="T541" s="370"/>
      <c r="U541" s="370"/>
      <c r="V541" s="370"/>
      <c r="W541" s="370"/>
      <c r="X541" s="370"/>
      <c r="Y541" s="370"/>
      <c r="Z541" s="370"/>
      <c r="AA541" s="370"/>
      <c r="AB541" s="370"/>
      <c r="AC541" s="370"/>
      <c r="AD541" s="370"/>
      <c r="AG541" s="86">
        <f t="shared" si="135"/>
        <v>20</v>
      </c>
      <c r="AH541" s="86">
        <f t="shared" si="136"/>
        <v>0</v>
      </c>
      <c r="AI541" s="86">
        <f t="shared" si="137"/>
        <v>0</v>
      </c>
    </row>
    <row r="542" spans="1:35" ht="15" customHeight="1">
      <c r="A542" s="93"/>
      <c r="B542" s="96"/>
      <c r="C542" s="110" t="s">
        <v>217</v>
      </c>
      <c r="D542" s="369" t="str">
        <f t="shared" si="134"/>
        <v/>
      </c>
      <c r="E542" s="369"/>
      <c r="F542" s="369"/>
      <c r="G542" s="370"/>
      <c r="H542" s="370"/>
      <c r="I542" s="370"/>
      <c r="J542" s="370"/>
      <c r="K542" s="370"/>
      <c r="L542" s="370"/>
      <c r="M542" s="370"/>
      <c r="N542" s="370"/>
      <c r="O542" s="370"/>
      <c r="P542" s="370"/>
      <c r="Q542" s="370"/>
      <c r="R542" s="370"/>
      <c r="S542" s="370"/>
      <c r="T542" s="370"/>
      <c r="U542" s="370"/>
      <c r="V542" s="370"/>
      <c r="W542" s="370"/>
      <c r="X542" s="370"/>
      <c r="Y542" s="370"/>
      <c r="Z542" s="370"/>
      <c r="AA542" s="370"/>
      <c r="AB542" s="370"/>
      <c r="AC542" s="370"/>
      <c r="AD542" s="370"/>
      <c r="AG542" s="86">
        <f t="shared" si="135"/>
        <v>20</v>
      </c>
      <c r="AH542" s="86">
        <f t="shared" si="136"/>
        <v>0</v>
      </c>
      <c r="AI542" s="86">
        <f t="shared" si="137"/>
        <v>0</v>
      </c>
    </row>
    <row r="543" spans="1:35" ht="15" customHeight="1">
      <c r="A543" s="93"/>
      <c r="B543" s="96"/>
      <c r="C543" s="110" t="s">
        <v>218</v>
      </c>
      <c r="D543" s="369" t="str">
        <f t="shared" si="134"/>
        <v/>
      </c>
      <c r="E543" s="369"/>
      <c r="F543" s="369"/>
      <c r="G543" s="370"/>
      <c r="H543" s="370"/>
      <c r="I543" s="370"/>
      <c r="J543" s="370"/>
      <c r="K543" s="370"/>
      <c r="L543" s="370"/>
      <c r="M543" s="370"/>
      <c r="N543" s="370"/>
      <c r="O543" s="370"/>
      <c r="P543" s="370"/>
      <c r="Q543" s="370"/>
      <c r="R543" s="370"/>
      <c r="S543" s="370"/>
      <c r="T543" s="370"/>
      <c r="U543" s="370"/>
      <c r="V543" s="370"/>
      <c r="W543" s="370"/>
      <c r="X543" s="370"/>
      <c r="Y543" s="370"/>
      <c r="Z543" s="370"/>
      <c r="AA543" s="370"/>
      <c r="AB543" s="370"/>
      <c r="AC543" s="370"/>
      <c r="AD543" s="370"/>
      <c r="AG543" s="86">
        <f t="shared" si="135"/>
        <v>20</v>
      </c>
      <c r="AH543" s="86">
        <f t="shared" si="136"/>
        <v>0</v>
      </c>
      <c r="AI543" s="86">
        <f t="shared" si="137"/>
        <v>0</v>
      </c>
    </row>
    <row r="544" spans="1:35" ht="15" customHeight="1">
      <c r="A544" s="93"/>
      <c r="B544" s="96"/>
      <c r="C544" s="110" t="s">
        <v>219</v>
      </c>
      <c r="D544" s="369" t="str">
        <f t="shared" si="134"/>
        <v/>
      </c>
      <c r="E544" s="369"/>
      <c r="F544" s="369"/>
      <c r="G544" s="370"/>
      <c r="H544" s="370"/>
      <c r="I544" s="370"/>
      <c r="J544" s="370"/>
      <c r="K544" s="370"/>
      <c r="L544" s="370"/>
      <c r="M544" s="370"/>
      <c r="N544" s="370"/>
      <c r="O544" s="370"/>
      <c r="P544" s="370"/>
      <c r="Q544" s="370"/>
      <c r="R544" s="370"/>
      <c r="S544" s="370"/>
      <c r="T544" s="370"/>
      <c r="U544" s="370"/>
      <c r="V544" s="370"/>
      <c r="W544" s="370"/>
      <c r="X544" s="370"/>
      <c r="Y544" s="370"/>
      <c r="Z544" s="370"/>
      <c r="AA544" s="370"/>
      <c r="AB544" s="370"/>
      <c r="AC544" s="370"/>
      <c r="AD544" s="370"/>
      <c r="AG544" s="86">
        <f t="shared" si="135"/>
        <v>20</v>
      </c>
      <c r="AH544" s="86">
        <f t="shared" si="136"/>
        <v>0</v>
      </c>
      <c r="AI544" s="86">
        <f t="shared" si="137"/>
        <v>0</v>
      </c>
    </row>
    <row r="545" spans="1:35" ht="15" customHeight="1">
      <c r="A545" s="93"/>
      <c r="B545" s="96"/>
      <c r="C545" s="110" t="s">
        <v>220</v>
      </c>
      <c r="D545" s="369" t="str">
        <f t="shared" si="134"/>
        <v/>
      </c>
      <c r="E545" s="369"/>
      <c r="F545" s="369"/>
      <c r="G545" s="370"/>
      <c r="H545" s="370"/>
      <c r="I545" s="370"/>
      <c r="J545" s="370"/>
      <c r="K545" s="370"/>
      <c r="L545" s="370"/>
      <c r="M545" s="370"/>
      <c r="N545" s="370"/>
      <c r="O545" s="370"/>
      <c r="P545" s="370"/>
      <c r="Q545" s="370"/>
      <c r="R545" s="370"/>
      <c r="S545" s="370"/>
      <c r="T545" s="370"/>
      <c r="U545" s="370"/>
      <c r="V545" s="370"/>
      <c r="W545" s="370"/>
      <c r="X545" s="370"/>
      <c r="Y545" s="370"/>
      <c r="Z545" s="370"/>
      <c r="AA545" s="370"/>
      <c r="AB545" s="370"/>
      <c r="AC545" s="370"/>
      <c r="AD545" s="370"/>
      <c r="AG545" s="86">
        <f t="shared" si="135"/>
        <v>20</v>
      </c>
      <c r="AH545" s="86">
        <f t="shared" si="136"/>
        <v>0</v>
      </c>
      <c r="AI545" s="86">
        <f t="shared" si="137"/>
        <v>0</v>
      </c>
    </row>
    <row r="546" spans="1:35" ht="15" customHeight="1">
      <c r="A546" s="93"/>
      <c r="B546" s="96"/>
      <c r="C546" s="110" t="s">
        <v>221</v>
      </c>
      <c r="D546" s="369" t="str">
        <f t="shared" si="134"/>
        <v/>
      </c>
      <c r="E546" s="369"/>
      <c r="F546" s="369"/>
      <c r="G546" s="370"/>
      <c r="H546" s="370"/>
      <c r="I546" s="370"/>
      <c r="J546" s="370"/>
      <c r="K546" s="370"/>
      <c r="L546" s="370"/>
      <c r="M546" s="370"/>
      <c r="N546" s="370"/>
      <c r="O546" s="370"/>
      <c r="P546" s="370"/>
      <c r="Q546" s="370"/>
      <c r="R546" s="370"/>
      <c r="S546" s="370"/>
      <c r="T546" s="370"/>
      <c r="U546" s="370"/>
      <c r="V546" s="370"/>
      <c r="W546" s="370"/>
      <c r="X546" s="370"/>
      <c r="Y546" s="370"/>
      <c r="Z546" s="370"/>
      <c r="AA546" s="370"/>
      <c r="AB546" s="370"/>
      <c r="AC546" s="370"/>
      <c r="AD546" s="370"/>
      <c r="AG546" s="86">
        <f t="shared" si="135"/>
        <v>20</v>
      </c>
      <c r="AH546" s="86">
        <f t="shared" si="136"/>
        <v>0</v>
      </c>
      <c r="AI546" s="86">
        <f t="shared" si="137"/>
        <v>0</v>
      </c>
    </row>
    <row r="547" spans="1:35" ht="15" customHeight="1">
      <c r="A547" s="93"/>
      <c r="B547" s="96"/>
      <c r="C547" s="110" t="s">
        <v>222</v>
      </c>
      <c r="D547" s="369" t="str">
        <f t="shared" si="134"/>
        <v/>
      </c>
      <c r="E547" s="369"/>
      <c r="F547" s="369"/>
      <c r="G547" s="370"/>
      <c r="H547" s="370"/>
      <c r="I547" s="370"/>
      <c r="J547" s="370"/>
      <c r="K547" s="370"/>
      <c r="L547" s="370"/>
      <c r="M547" s="370"/>
      <c r="N547" s="370"/>
      <c r="O547" s="370"/>
      <c r="P547" s="370"/>
      <c r="Q547" s="370"/>
      <c r="R547" s="370"/>
      <c r="S547" s="370"/>
      <c r="T547" s="370"/>
      <c r="U547" s="370"/>
      <c r="V547" s="370"/>
      <c r="W547" s="370"/>
      <c r="X547" s="370"/>
      <c r="Y547" s="370"/>
      <c r="Z547" s="370"/>
      <c r="AA547" s="370"/>
      <c r="AB547" s="370"/>
      <c r="AC547" s="370"/>
      <c r="AD547" s="370"/>
      <c r="AG547" s="86">
        <f t="shared" si="135"/>
        <v>20</v>
      </c>
      <c r="AH547" s="86">
        <f t="shared" si="136"/>
        <v>0</v>
      </c>
      <c r="AI547" s="86">
        <f t="shared" si="137"/>
        <v>0</v>
      </c>
    </row>
    <row r="548" spans="1:35" ht="15" customHeight="1">
      <c r="A548" s="93"/>
      <c r="B548" s="96"/>
      <c r="C548" s="110" t="s">
        <v>223</v>
      </c>
      <c r="D548" s="369" t="str">
        <f t="shared" si="134"/>
        <v/>
      </c>
      <c r="E548" s="369"/>
      <c r="F548" s="369"/>
      <c r="G548" s="370"/>
      <c r="H548" s="370"/>
      <c r="I548" s="370"/>
      <c r="J548" s="370"/>
      <c r="K548" s="370"/>
      <c r="L548" s="370"/>
      <c r="M548" s="370"/>
      <c r="N548" s="370"/>
      <c r="O548" s="370"/>
      <c r="P548" s="370"/>
      <c r="Q548" s="370"/>
      <c r="R548" s="370"/>
      <c r="S548" s="370"/>
      <c r="T548" s="370"/>
      <c r="U548" s="370"/>
      <c r="V548" s="370"/>
      <c r="W548" s="370"/>
      <c r="X548" s="370"/>
      <c r="Y548" s="370"/>
      <c r="Z548" s="370"/>
      <c r="AA548" s="370"/>
      <c r="AB548" s="370"/>
      <c r="AC548" s="370"/>
      <c r="AD548" s="370"/>
      <c r="AG548" s="86">
        <f t="shared" si="135"/>
        <v>20</v>
      </c>
      <c r="AH548" s="86">
        <f t="shared" si="136"/>
        <v>0</v>
      </c>
      <c r="AI548" s="86">
        <f t="shared" si="137"/>
        <v>0</v>
      </c>
    </row>
    <row r="549" spans="1:35" ht="15" customHeight="1">
      <c r="A549" s="93"/>
      <c r="B549" s="96"/>
      <c r="C549" s="110" t="s">
        <v>224</v>
      </c>
      <c r="D549" s="369" t="str">
        <f t="shared" si="134"/>
        <v/>
      </c>
      <c r="E549" s="369"/>
      <c r="F549" s="369"/>
      <c r="G549" s="370"/>
      <c r="H549" s="370"/>
      <c r="I549" s="370"/>
      <c r="J549" s="370"/>
      <c r="K549" s="370"/>
      <c r="L549" s="370"/>
      <c r="M549" s="370"/>
      <c r="N549" s="370"/>
      <c r="O549" s="370"/>
      <c r="P549" s="370"/>
      <c r="Q549" s="370"/>
      <c r="R549" s="370"/>
      <c r="S549" s="370"/>
      <c r="T549" s="370"/>
      <c r="U549" s="370"/>
      <c r="V549" s="370"/>
      <c r="W549" s="370"/>
      <c r="X549" s="370"/>
      <c r="Y549" s="370"/>
      <c r="Z549" s="370"/>
      <c r="AA549" s="370"/>
      <c r="AB549" s="370"/>
      <c r="AC549" s="370"/>
      <c r="AD549" s="370"/>
      <c r="AG549" s="86">
        <f t="shared" si="135"/>
        <v>20</v>
      </c>
      <c r="AH549" s="86">
        <f t="shared" si="136"/>
        <v>0</v>
      </c>
      <c r="AI549" s="86">
        <f t="shared" si="137"/>
        <v>0</v>
      </c>
    </row>
    <row r="550" spans="1:35" ht="15" customHeight="1">
      <c r="A550" s="93"/>
      <c r="B550" s="96"/>
      <c r="C550" s="110" t="s">
        <v>225</v>
      </c>
      <c r="D550" s="369" t="str">
        <f t="shared" si="134"/>
        <v/>
      </c>
      <c r="E550" s="369"/>
      <c r="F550" s="369"/>
      <c r="G550" s="370"/>
      <c r="H550" s="370"/>
      <c r="I550" s="370"/>
      <c r="J550" s="370"/>
      <c r="K550" s="370"/>
      <c r="L550" s="370"/>
      <c r="M550" s="370"/>
      <c r="N550" s="370"/>
      <c r="O550" s="370"/>
      <c r="P550" s="370"/>
      <c r="Q550" s="370"/>
      <c r="R550" s="370"/>
      <c r="S550" s="370"/>
      <c r="T550" s="370"/>
      <c r="U550" s="370"/>
      <c r="V550" s="370"/>
      <c r="W550" s="370"/>
      <c r="X550" s="370"/>
      <c r="Y550" s="370"/>
      <c r="Z550" s="370"/>
      <c r="AA550" s="370"/>
      <c r="AB550" s="370"/>
      <c r="AC550" s="370"/>
      <c r="AD550" s="370"/>
      <c r="AG550" s="86">
        <f t="shared" si="135"/>
        <v>20</v>
      </c>
      <c r="AH550" s="86">
        <f t="shared" si="136"/>
        <v>0</v>
      </c>
      <c r="AI550" s="86">
        <f t="shared" si="137"/>
        <v>0</v>
      </c>
    </row>
    <row r="551" spans="1:35" ht="15" customHeight="1">
      <c r="A551" s="93"/>
      <c r="B551" s="96"/>
      <c r="C551" s="110" t="s">
        <v>226</v>
      </c>
      <c r="D551" s="369" t="str">
        <f t="shared" si="134"/>
        <v/>
      </c>
      <c r="E551" s="369"/>
      <c r="F551" s="369"/>
      <c r="G551" s="370"/>
      <c r="H551" s="370"/>
      <c r="I551" s="370"/>
      <c r="J551" s="370"/>
      <c r="K551" s="370"/>
      <c r="L551" s="370"/>
      <c r="M551" s="370"/>
      <c r="N551" s="370"/>
      <c r="O551" s="370"/>
      <c r="P551" s="370"/>
      <c r="Q551" s="370"/>
      <c r="R551" s="370"/>
      <c r="S551" s="370"/>
      <c r="T551" s="370"/>
      <c r="U551" s="370"/>
      <c r="V551" s="370"/>
      <c r="W551" s="370"/>
      <c r="X551" s="370"/>
      <c r="Y551" s="370"/>
      <c r="Z551" s="370"/>
      <c r="AA551" s="370"/>
      <c r="AB551" s="370"/>
      <c r="AC551" s="370"/>
      <c r="AD551" s="370"/>
      <c r="AG551" s="86">
        <f t="shared" si="135"/>
        <v>20</v>
      </c>
      <c r="AH551" s="86">
        <f t="shared" si="136"/>
        <v>0</v>
      </c>
      <c r="AI551" s="86">
        <f t="shared" si="137"/>
        <v>0</v>
      </c>
    </row>
    <row r="552" spans="1:35" ht="15" customHeight="1">
      <c r="A552" s="93"/>
      <c r="B552" s="96"/>
      <c r="C552" s="110" t="s">
        <v>227</v>
      </c>
      <c r="D552" s="369" t="str">
        <f t="shared" si="134"/>
        <v/>
      </c>
      <c r="E552" s="369"/>
      <c r="F552" s="369"/>
      <c r="G552" s="370"/>
      <c r="H552" s="370"/>
      <c r="I552" s="370"/>
      <c r="J552" s="370"/>
      <c r="K552" s="370"/>
      <c r="L552" s="370"/>
      <c r="M552" s="370"/>
      <c r="N552" s="370"/>
      <c r="O552" s="370"/>
      <c r="P552" s="370"/>
      <c r="Q552" s="370"/>
      <c r="R552" s="370"/>
      <c r="S552" s="370"/>
      <c r="T552" s="370"/>
      <c r="U552" s="370"/>
      <c r="V552" s="370"/>
      <c r="W552" s="370"/>
      <c r="X552" s="370"/>
      <c r="Y552" s="370"/>
      <c r="Z552" s="370"/>
      <c r="AA552" s="370"/>
      <c r="AB552" s="370"/>
      <c r="AC552" s="370"/>
      <c r="AD552" s="370"/>
      <c r="AG552" s="86">
        <f t="shared" si="135"/>
        <v>20</v>
      </c>
      <c r="AH552" s="86">
        <f t="shared" si="136"/>
        <v>0</v>
      </c>
      <c r="AI552" s="86">
        <f t="shared" si="137"/>
        <v>0</v>
      </c>
    </row>
    <row r="553" spans="1:35" ht="15" customHeight="1">
      <c r="A553" s="93"/>
      <c r="B553" s="96"/>
      <c r="C553" s="110" t="s">
        <v>228</v>
      </c>
      <c r="D553" s="369" t="str">
        <f t="shared" si="134"/>
        <v/>
      </c>
      <c r="E553" s="369"/>
      <c r="F553" s="369"/>
      <c r="G553" s="370"/>
      <c r="H553" s="370"/>
      <c r="I553" s="370"/>
      <c r="J553" s="370"/>
      <c r="K553" s="370"/>
      <c r="L553" s="370"/>
      <c r="M553" s="370"/>
      <c r="N553" s="370"/>
      <c r="O553" s="370"/>
      <c r="P553" s="370"/>
      <c r="Q553" s="370"/>
      <c r="R553" s="370"/>
      <c r="S553" s="370"/>
      <c r="T553" s="370"/>
      <c r="U553" s="370"/>
      <c r="V553" s="370"/>
      <c r="W553" s="370"/>
      <c r="X553" s="370"/>
      <c r="Y553" s="370"/>
      <c r="Z553" s="370"/>
      <c r="AA553" s="370"/>
      <c r="AB553" s="370"/>
      <c r="AC553" s="370"/>
      <c r="AD553" s="370"/>
      <c r="AG553" s="86">
        <f t="shared" si="135"/>
        <v>20</v>
      </c>
      <c r="AH553" s="86">
        <f t="shared" si="136"/>
        <v>0</v>
      </c>
      <c r="AI553" s="86">
        <f t="shared" si="137"/>
        <v>0</v>
      </c>
    </row>
    <row r="554" spans="1:35" ht="15" customHeight="1">
      <c r="A554" s="93"/>
      <c r="B554" s="96"/>
      <c r="C554" s="110" t="s">
        <v>229</v>
      </c>
      <c r="D554" s="369" t="str">
        <f t="shared" si="134"/>
        <v/>
      </c>
      <c r="E554" s="369"/>
      <c r="F554" s="369"/>
      <c r="G554" s="370"/>
      <c r="H554" s="370"/>
      <c r="I554" s="370"/>
      <c r="J554" s="370"/>
      <c r="K554" s="370"/>
      <c r="L554" s="370"/>
      <c r="M554" s="370"/>
      <c r="N554" s="370"/>
      <c r="O554" s="370"/>
      <c r="P554" s="370"/>
      <c r="Q554" s="370"/>
      <c r="R554" s="370"/>
      <c r="S554" s="370"/>
      <c r="T554" s="370"/>
      <c r="U554" s="370"/>
      <c r="V554" s="370"/>
      <c r="W554" s="370"/>
      <c r="X554" s="370"/>
      <c r="Y554" s="370"/>
      <c r="Z554" s="370"/>
      <c r="AA554" s="370"/>
      <c r="AB554" s="370"/>
      <c r="AC554" s="370"/>
      <c r="AD554" s="370"/>
      <c r="AG554" s="86">
        <f t="shared" si="135"/>
        <v>20</v>
      </c>
      <c r="AH554" s="86">
        <f t="shared" si="136"/>
        <v>0</v>
      </c>
      <c r="AI554" s="86">
        <f t="shared" si="137"/>
        <v>0</v>
      </c>
    </row>
    <row r="555" spans="1:35" ht="15" customHeight="1">
      <c r="A555" s="93"/>
      <c r="B555" s="96"/>
      <c r="C555" s="110" t="s">
        <v>230</v>
      </c>
      <c r="D555" s="369" t="str">
        <f t="shared" si="134"/>
        <v/>
      </c>
      <c r="E555" s="369"/>
      <c r="F555" s="369"/>
      <c r="G555" s="370"/>
      <c r="H555" s="370"/>
      <c r="I555" s="370"/>
      <c r="J555" s="370"/>
      <c r="K555" s="370"/>
      <c r="L555" s="370"/>
      <c r="M555" s="370"/>
      <c r="N555" s="370"/>
      <c r="O555" s="370"/>
      <c r="P555" s="370"/>
      <c r="Q555" s="370"/>
      <c r="R555" s="370"/>
      <c r="S555" s="370"/>
      <c r="T555" s="370"/>
      <c r="U555" s="370"/>
      <c r="V555" s="370"/>
      <c r="W555" s="370"/>
      <c r="X555" s="370"/>
      <c r="Y555" s="370"/>
      <c r="Z555" s="370"/>
      <c r="AA555" s="370"/>
      <c r="AB555" s="370"/>
      <c r="AC555" s="370"/>
      <c r="AD555" s="370"/>
      <c r="AG555" s="86">
        <f t="shared" si="135"/>
        <v>20</v>
      </c>
      <c r="AH555" s="86">
        <f t="shared" si="136"/>
        <v>0</v>
      </c>
      <c r="AI555" s="86">
        <f t="shared" si="137"/>
        <v>0</v>
      </c>
    </row>
    <row r="556" spans="1:35" ht="15" customHeight="1">
      <c r="A556" s="93"/>
      <c r="B556" s="96"/>
      <c r="C556" s="110" t="s">
        <v>231</v>
      </c>
      <c r="D556" s="369" t="str">
        <f t="shared" si="134"/>
        <v/>
      </c>
      <c r="E556" s="369"/>
      <c r="F556" s="369"/>
      <c r="G556" s="370"/>
      <c r="H556" s="370"/>
      <c r="I556" s="370"/>
      <c r="J556" s="370"/>
      <c r="K556" s="370"/>
      <c r="L556" s="370"/>
      <c r="M556" s="370"/>
      <c r="N556" s="370"/>
      <c r="O556" s="370"/>
      <c r="P556" s="370"/>
      <c r="Q556" s="370"/>
      <c r="R556" s="370"/>
      <c r="S556" s="370"/>
      <c r="T556" s="370"/>
      <c r="U556" s="370"/>
      <c r="V556" s="370"/>
      <c r="W556" s="370"/>
      <c r="X556" s="370"/>
      <c r="Y556" s="370"/>
      <c r="Z556" s="370"/>
      <c r="AA556" s="370"/>
      <c r="AB556" s="370"/>
      <c r="AC556" s="370"/>
      <c r="AD556" s="370"/>
      <c r="AG556" s="86">
        <f t="shared" si="135"/>
        <v>20</v>
      </c>
      <c r="AH556" s="86">
        <f t="shared" si="136"/>
        <v>0</v>
      </c>
      <c r="AI556" s="86">
        <f t="shared" si="137"/>
        <v>0</v>
      </c>
    </row>
    <row r="557" spans="1:35" ht="15" customHeight="1">
      <c r="A557" s="93"/>
      <c r="B557" s="96"/>
      <c r="C557" s="112" t="s">
        <v>232</v>
      </c>
      <c r="D557" s="369" t="str">
        <f t="shared" si="134"/>
        <v/>
      </c>
      <c r="E557" s="369"/>
      <c r="F557" s="369"/>
      <c r="G557" s="370"/>
      <c r="H557" s="370"/>
      <c r="I557" s="370"/>
      <c r="J557" s="370"/>
      <c r="K557" s="370"/>
      <c r="L557" s="370"/>
      <c r="M557" s="370"/>
      <c r="N557" s="370"/>
      <c r="O557" s="370"/>
      <c r="P557" s="370"/>
      <c r="Q557" s="370"/>
      <c r="R557" s="370"/>
      <c r="S557" s="370"/>
      <c r="T557" s="370"/>
      <c r="U557" s="370"/>
      <c r="V557" s="370"/>
      <c r="W557" s="370"/>
      <c r="X557" s="370"/>
      <c r="Y557" s="370"/>
      <c r="Z557" s="370"/>
      <c r="AA557" s="370"/>
      <c r="AB557" s="370"/>
      <c r="AC557" s="370"/>
      <c r="AD557" s="370"/>
      <c r="AG557" s="86">
        <f t="shared" si="135"/>
        <v>20</v>
      </c>
      <c r="AH557" s="86">
        <f t="shared" si="136"/>
        <v>0</v>
      </c>
      <c r="AI557" s="86">
        <f t="shared" si="137"/>
        <v>0</v>
      </c>
    </row>
    <row r="558" spans="1:35" ht="15" customHeight="1">
      <c r="A558" s="93"/>
      <c r="B558" s="96"/>
      <c r="C558" s="112" t="s">
        <v>233</v>
      </c>
      <c r="D558" s="369" t="str">
        <f t="shared" si="134"/>
        <v/>
      </c>
      <c r="E558" s="369"/>
      <c r="F558" s="369"/>
      <c r="G558" s="370"/>
      <c r="H558" s="370"/>
      <c r="I558" s="370"/>
      <c r="J558" s="370"/>
      <c r="K558" s="370"/>
      <c r="L558" s="370"/>
      <c r="M558" s="370"/>
      <c r="N558" s="370"/>
      <c r="O558" s="370"/>
      <c r="P558" s="370"/>
      <c r="Q558" s="370"/>
      <c r="R558" s="370"/>
      <c r="S558" s="370"/>
      <c r="T558" s="370"/>
      <c r="U558" s="370"/>
      <c r="V558" s="370"/>
      <c r="W558" s="370"/>
      <c r="X558" s="370"/>
      <c r="Y558" s="370"/>
      <c r="Z558" s="370"/>
      <c r="AA558" s="370"/>
      <c r="AB558" s="370"/>
      <c r="AC558" s="370"/>
      <c r="AD558" s="370"/>
      <c r="AG558" s="86">
        <f t="shared" si="135"/>
        <v>20</v>
      </c>
      <c r="AH558" s="86">
        <f t="shared" si="136"/>
        <v>0</v>
      </c>
      <c r="AI558" s="86">
        <f t="shared" si="137"/>
        <v>0</v>
      </c>
    </row>
    <row r="559" spans="1:35" ht="15" customHeight="1">
      <c r="A559" s="93"/>
      <c r="B559" s="96"/>
      <c r="C559" s="112" t="s">
        <v>234</v>
      </c>
      <c r="D559" s="369" t="str">
        <f t="shared" si="134"/>
        <v/>
      </c>
      <c r="E559" s="369"/>
      <c r="F559" s="369"/>
      <c r="G559" s="370"/>
      <c r="H559" s="370"/>
      <c r="I559" s="370"/>
      <c r="J559" s="370"/>
      <c r="K559" s="370"/>
      <c r="L559" s="370"/>
      <c r="M559" s="370"/>
      <c r="N559" s="370"/>
      <c r="O559" s="370"/>
      <c r="P559" s="370"/>
      <c r="Q559" s="370"/>
      <c r="R559" s="370"/>
      <c r="S559" s="370"/>
      <c r="T559" s="370"/>
      <c r="U559" s="370"/>
      <c r="V559" s="370"/>
      <c r="W559" s="370"/>
      <c r="X559" s="370"/>
      <c r="Y559" s="370"/>
      <c r="Z559" s="370"/>
      <c r="AA559" s="370"/>
      <c r="AB559" s="370"/>
      <c r="AC559" s="370"/>
      <c r="AD559" s="370"/>
      <c r="AG559" s="86">
        <f t="shared" si="135"/>
        <v>20</v>
      </c>
      <c r="AH559" s="86">
        <f t="shared" si="136"/>
        <v>0</v>
      </c>
      <c r="AI559" s="86">
        <f t="shared" si="137"/>
        <v>0</v>
      </c>
    </row>
    <row r="560" spans="1:35" ht="15" customHeight="1">
      <c r="A560" s="93"/>
      <c r="B560" s="96"/>
      <c r="C560" s="112" t="s">
        <v>235</v>
      </c>
      <c r="D560" s="369" t="str">
        <f t="shared" si="134"/>
        <v/>
      </c>
      <c r="E560" s="369"/>
      <c r="F560" s="369"/>
      <c r="G560" s="370"/>
      <c r="H560" s="370"/>
      <c r="I560" s="370"/>
      <c r="J560" s="370"/>
      <c r="K560" s="370"/>
      <c r="L560" s="370"/>
      <c r="M560" s="370"/>
      <c r="N560" s="370"/>
      <c r="O560" s="370"/>
      <c r="P560" s="370"/>
      <c r="Q560" s="370"/>
      <c r="R560" s="370"/>
      <c r="S560" s="370"/>
      <c r="T560" s="370"/>
      <c r="U560" s="370"/>
      <c r="V560" s="370"/>
      <c r="W560" s="370"/>
      <c r="X560" s="370"/>
      <c r="Y560" s="370"/>
      <c r="Z560" s="370"/>
      <c r="AA560" s="370"/>
      <c r="AB560" s="370"/>
      <c r="AC560" s="370"/>
      <c r="AD560" s="370"/>
      <c r="AG560" s="86">
        <f t="shared" si="135"/>
        <v>20</v>
      </c>
      <c r="AH560" s="86">
        <f t="shared" si="136"/>
        <v>0</v>
      </c>
      <c r="AI560" s="86">
        <f t="shared" si="137"/>
        <v>0</v>
      </c>
    </row>
    <row r="561" spans="1:35" ht="15" customHeight="1">
      <c r="A561" s="93"/>
      <c r="B561" s="96"/>
      <c r="C561" s="112" t="s">
        <v>236</v>
      </c>
      <c r="D561" s="369" t="str">
        <f t="shared" si="134"/>
        <v/>
      </c>
      <c r="E561" s="369"/>
      <c r="F561" s="369"/>
      <c r="G561" s="370"/>
      <c r="H561" s="370"/>
      <c r="I561" s="370"/>
      <c r="J561" s="370"/>
      <c r="K561" s="370"/>
      <c r="L561" s="370"/>
      <c r="M561" s="370"/>
      <c r="N561" s="370"/>
      <c r="O561" s="370"/>
      <c r="P561" s="370"/>
      <c r="Q561" s="370"/>
      <c r="R561" s="370"/>
      <c r="S561" s="370"/>
      <c r="T561" s="370"/>
      <c r="U561" s="370"/>
      <c r="V561" s="370"/>
      <c r="W561" s="370"/>
      <c r="X561" s="370"/>
      <c r="Y561" s="370"/>
      <c r="Z561" s="370"/>
      <c r="AA561" s="370"/>
      <c r="AB561" s="370"/>
      <c r="AC561" s="370"/>
      <c r="AD561" s="370"/>
      <c r="AG561" s="86">
        <f t="shared" si="135"/>
        <v>20</v>
      </c>
      <c r="AH561" s="86">
        <f t="shared" si="136"/>
        <v>0</v>
      </c>
      <c r="AI561" s="86">
        <f t="shared" si="137"/>
        <v>0</v>
      </c>
    </row>
    <row r="562" spans="1:35" ht="15" customHeight="1">
      <c r="A562" s="93"/>
      <c r="B562" s="96"/>
      <c r="C562" s="112" t="s">
        <v>237</v>
      </c>
      <c r="D562" s="369" t="str">
        <f t="shared" si="134"/>
        <v/>
      </c>
      <c r="E562" s="369"/>
      <c r="F562" s="369"/>
      <c r="G562" s="370"/>
      <c r="H562" s="370"/>
      <c r="I562" s="370"/>
      <c r="J562" s="370"/>
      <c r="K562" s="370"/>
      <c r="L562" s="370"/>
      <c r="M562" s="370"/>
      <c r="N562" s="370"/>
      <c r="O562" s="370"/>
      <c r="P562" s="370"/>
      <c r="Q562" s="370"/>
      <c r="R562" s="370"/>
      <c r="S562" s="370"/>
      <c r="T562" s="370"/>
      <c r="U562" s="370"/>
      <c r="V562" s="370"/>
      <c r="W562" s="370"/>
      <c r="X562" s="370"/>
      <c r="Y562" s="370"/>
      <c r="Z562" s="370"/>
      <c r="AA562" s="370"/>
      <c r="AB562" s="370"/>
      <c r="AC562" s="370"/>
      <c r="AD562" s="370"/>
      <c r="AG562" s="86">
        <f t="shared" si="135"/>
        <v>20</v>
      </c>
      <c r="AH562" s="86">
        <f t="shared" si="136"/>
        <v>0</v>
      </c>
      <c r="AI562" s="86">
        <f t="shared" si="137"/>
        <v>0</v>
      </c>
    </row>
    <row r="563" spans="1:35" ht="15" customHeight="1">
      <c r="A563" s="93"/>
      <c r="B563" s="96"/>
      <c r="C563" s="112" t="s">
        <v>238</v>
      </c>
      <c r="D563" s="369" t="str">
        <f t="shared" si="134"/>
        <v/>
      </c>
      <c r="E563" s="369"/>
      <c r="F563" s="369"/>
      <c r="G563" s="370"/>
      <c r="H563" s="370"/>
      <c r="I563" s="370"/>
      <c r="J563" s="370"/>
      <c r="K563" s="370"/>
      <c r="L563" s="370"/>
      <c r="M563" s="370"/>
      <c r="N563" s="370"/>
      <c r="O563" s="370"/>
      <c r="P563" s="370"/>
      <c r="Q563" s="370"/>
      <c r="R563" s="370"/>
      <c r="S563" s="370"/>
      <c r="T563" s="370"/>
      <c r="U563" s="370"/>
      <c r="V563" s="370"/>
      <c r="W563" s="370"/>
      <c r="X563" s="370"/>
      <c r="Y563" s="370"/>
      <c r="Z563" s="370"/>
      <c r="AA563" s="370"/>
      <c r="AB563" s="370"/>
      <c r="AC563" s="370"/>
      <c r="AD563" s="370"/>
      <c r="AG563" s="86">
        <f t="shared" si="135"/>
        <v>20</v>
      </c>
      <c r="AH563" s="86">
        <f t="shared" si="136"/>
        <v>0</v>
      </c>
      <c r="AI563" s="86">
        <f t="shared" si="137"/>
        <v>0</v>
      </c>
    </row>
    <row r="564" spans="1:35" ht="15" customHeight="1">
      <c r="A564" s="93"/>
      <c r="B564" s="96"/>
      <c r="C564" s="112" t="s">
        <v>239</v>
      </c>
      <c r="D564" s="369" t="str">
        <f t="shared" si="134"/>
        <v/>
      </c>
      <c r="E564" s="369"/>
      <c r="F564" s="369"/>
      <c r="G564" s="370"/>
      <c r="H564" s="370"/>
      <c r="I564" s="370"/>
      <c r="J564" s="370"/>
      <c r="K564" s="370"/>
      <c r="L564" s="370"/>
      <c r="M564" s="370"/>
      <c r="N564" s="370"/>
      <c r="O564" s="370"/>
      <c r="P564" s="370"/>
      <c r="Q564" s="370"/>
      <c r="R564" s="370"/>
      <c r="S564" s="370"/>
      <c r="T564" s="370"/>
      <c r="U564" s="370"/>
      <c r="V564" s="370"/>
      <c r="W564" s="370"/>
      <c r="X564" s="370"/>
      <c r="Y564" s="370"/>
      <c r="Z564" s="370"/>
      <c r="AA564" s="370"/>
      <c r="AB564" s="370"/>
      <c r="AC564" s="370"/>
      <c r="AD564" s="370"/>
      <c r="AG564" s="86">
        <f t="shared" si="135"/>
        <v>20</v>
      </c>
      <c r="AH564" s="86">
        <f t="shared" si="136"/>
        <v>0</v>
      </c>
      <c r="AI564" s="86">
        <f t="shared" si="137"/>
        <v>0</v>
      </c>
    </row>
    <row r="565" spans="1:35" ht="15" customHeight="1">
      <c r="A565" s="93"/>
      <c r="B565" s="96"/>
      <c r="C565" s="112" t="s">
        <v>240</v>
      </c>
      <c r="D565" s="369" t="str">
        <f t="shared" si="134"/>
        <v/>
      </c>
      <c r="E565" s="369"/>
      <c r="F565" s="369"/>
      <c r="G565" s="370"/>
      <c r="H565" s="370"/>
      <c r="I565" s="370"/>
      <c r="J565" s="370"/>
      <c r="K565" s="370"/>
      <c r="L565" s="370"/>
      <c r="M565" s="370"/>
      <c r="N565" s="370"/>
      <c r="O565" s="370"/>
      <c r="P565" s="370"/>
      <c r="Q565" s="370"/>
      <c r="R565" s="370"/>
      <c r="S565" s="370"/>
      <c r="T565" s="370"/>
      <c r="U565" s="370"/>
      <c r="V565" s="370"/>
      <c r="W565" s="370"/>
      <c r="X565" s="370"/>
      <c r="Y565" s="370"/>
      <c r="Z565" s="370"/>
      <c r="AA565" s="370"/>
      <c r="AB565" s="370"/>
      <c r="AC565" s="370"/>
      <c r="AD565" s="370"/>
      <c r="AG565" s="86">
        <f t="shared" si="135"/>
        <v>20</v>
      </c>
      <c r="AH565" s="86">
        <f t="shared" si="136"/>
        <v>0</v>
      </c>
      <c r="AI565" s="86">
        <f t="shared" si="137"/>
        <v>0</v>
      </c>
    </row>
    <row r="566" spans="1:35" ht="15" customHeight="1">
      <c r="A566" s="93"/>
      <c r="B566" s="96"/>
      <c r="C566" s="112" t="s">
        <v>241</v>
      </c>
      <c r="D566" s="369" t="str">
        <f t="shared" si="134"/>
        <v/>
      </c>
      <c r="E566" s="369"/>
      <c r="F566" s="369"/>
      <c r="G566" s="370"/>
      <c r="H566" s="370"/>
      <c r="I566" s="370"/>
      <c r="J566" s="370"/>
      <c r="K566" s="370"/>
      <c r="L566" s="370"/>
      <c r="M566" s="370"/>
      <c r="N566" s="370"/>
      <c r="O566" s="370"/>
      <c r="P566" s="370"/>
      <c r="Q566" s="370"/>
      <c r="R566" s="370"/>
      <c r="S566" s="370"/>
      <c r="T566" s="370"/>
      <c r="U566" s="370"/>
      <c r="V566" s="370"/>
      <c r="W566" s="370"/>
      <c r="X566" s="370"/>
      <c r="Y566" s="370"/>
      <c r="Z566" s="370"/>
      <c r="AA566" s="370"/>
      <c r="AB566" s="370"/>
      <c r="AC566" s="370"/>
      <c r="AD566" s="370"/>
      <c r="AG566" s="86">
        <f t="shared" si="135"/>
        <v>20</v>
      </c>
      <c r="AH566" s="86">
        <f t="shared" si="136"/>
        <v>0</v>
      </c>
      <c r="AI566" s="86">
        <f t="shared" si="137"/>
        <v>0</v>
      </c>
    </row>
    <row r="567" spans="1:35" ht="15" customHeight="1">
      <c r="A567" s="93"/>
      <c r="B567" s="96"/>
      <c r="C567" s="112" t="s">
        <v>242</v>
      </c>
      <c r="D567" s="369" t="str">
        <f t="shared" si="134"/>
        <v/>
      </c>
      <c r="E567" s="369"/>
      <c r="F567" s="369"/>
      <c r="G567" s="370"/>
      <c r="H567" s="370"/>
      <c r="I567" s="370"/>
      <c r="J567" s="370"/>
      <c r="K567" s="370"/>
      <c r="L567" s="370"/>
      <c r="M567" s="370"/>
      <c r="N567" s="370"/>
      <c r="O567" s="370"/>
      <c r="P567" s="370"/>
      <c r="Q567" s="370"/>
      <c r="R567" s="370"/>
      <c r="S567" s="370"/>
      <c r="T567" s="370"/>
      <c r="U567" s="370"/>
      <c r="V567" s="370"/>
      <c r="W567" s="370"/>
      <c r="X567" s="370"/>
      <c r="Y567" s="370"/>
      <c r="Z567" s="370"/>
      <c r="AA567" s="370"/>
      <c r="AB567" s="370"/>
      <c r="AC567" s="370"/>
      <c r="AD567" s="370"/>
      <c r="AG567" s="86">
        <f t="shared" si="135"/>
        <v>20</v>
      </c>
      <c r="AH567" s="86">
        <f t="shared" si="136"/>
        <v>0</v>
      </c>
      <c r="AI567" s="86">
        <f t="shared" si="137"/>
        <v>0</v>
      </c>
    </row>
    <row r="568" spans="1:35" ht="15" customHeight="1">
      <c r="A568" s="93"/>
      <c r="B568" s="96"/>
      <c r="C568" s="112" t="s">
        <v>243</v>
      </c>
      <c r="D568" s="369" t="str">
        <f t="shared" si="134"/>
        <v/>
      </c>
      <c r="E568" s="369"/>
      <c r="F568" s="369"/>
      <c r="G568" s="370"/>
      <c r="H568" s="370"/>
      <c r="I568" s="370"/>
      <c r="J568" s="370"/>
      <c r="K568" s="370"/>
      <c r="L568" s="370"/>
      <c r="M568" s="370"/>
      <c r="N568" s="370"/>
      <c r="O568" s="370"/>
      <c r="P568" s="370"/>
      <c r="Q568" s="370"/>
      <c r="R568" s="370"/>
      <c r="S568" s="370"/>
      <c r="T568" s="370"/>
      <c r="U568" s="370"/>
      <c r="V568" s="370"/>
      <c r="W568" s="370"/>
      <c r="X568" s="370"/>
      <c r="Y568" s="370"/>
      <c r="Z568" s="370"/>
      <c r="AA568" s="370"/>
      <c r="AB568" s="370"/>
      <c r="AC568" s="370"/>
      <c r="AD568" s="370"/>
      <c r="AG568" s="86">
        <f t="shared" si="135"/>
        <v>20</v>
      </c>
      <c r="AH568" s="86">
        <f t="shared" si="136"/>
        <v>0</v>
      </c>
      <c r="AI568" s="86">
        <f t="shared" si="137"/>
        <v>0</v>
      </c>
    </row>
    <row r="569" spans="1:35" ht="15" customHeight="1">
      <c r="A569" s="93"/>
      <c r="B569" s="96"/>
      <c r="C569" s="112" t="s">
        <v>244</v>
      </c>
      <c r="D569" s="369" t="str">
        <f t="shared" si="134"/>
        <v/>
      </c>
      <c r="E569" s="369"/>
      <c r="F569" s="369"/>
      <c r="G569" s="370"/>
      <c r="H569" s="370"/>
      <c r="I569" s="370"/>
      <c r="J569" s="370"/>
      <c r="K569" s="370"/>
      <c r="L569" s="370"/>
      <c r="M569" s="370"/>
      <c r="N569" s="370"/>
      <c r="O569" s="370"/>
      <c r="P569" s="370"/>
      <c r="Q569" s="370"/>
      <c r="R569" s="370"/>
      <c r="S569" s="370"/>
      <c r="T569" s="370"/>
      <c r="U569" s="370"/>
      <c r="V569" s="370"/>
      <c r="W569" s="370"/>
      <c r="X569" s="370"/>
      <c r="Y569" s="370"/>
      <c r="Z569" s="370"/>
      <c r="AA569" s="370"/>
      <c r="AB569" s="370"/>
      <c r="AC569" s="370"/>
      <c r="AD569" s="370"/>
      <c r="AG569" s="86">
        <f t="shared" si="135"/>
        <v>20</v>
      </c>
      <c r="AH569" s="86">
        <f t="shared" si="136"/>
        <v>0</v>
      </c>
      <c r="AI569" s="86">
        <f t="shared" si="137"/>
        <v>0</v>
      </c>
    </row>
    <row r="570" spans="1:35" ht="15" customHeight="1">
      <c r="A570" s="93"/>
      <c r="B570" s="96"/>
      <c r="C570" s="112" t="s">
        <v>245</v>
      </c>
      <c r="D570" s="369" t="str">
        <f t="shared" si="134"/>
        <v/>
      </c>
      <c r="E570" s="369"/>
      <c r="F570" s="369"/>
      <c r="G570" s="370"/>
      <c r="H570" s="370"/>
      <c r="I570" s="370"/>
      <c r="J570" s="370"/>
      <c r="K570" s="370"/>
      <c r="L570" s="370"/>
      <c r="M570" s="370"/>
      <c r="N570" s="370"/>
      <c r="O570" s="370"/>
      <c r="P570" s="370"/>
      <c r="Q570" s="370"/>
      <c r="R570" s="370"/>
      <c r="S570" s="370"/>
      <c r="T570" s="370"/>
      <c r="U570" s="370"/>
      <c r="V570" s="370"/>
      <c r="W570" s="370"/>
      <c r="X570" s="370"/>
      <c r="Y570" s="370"/>
      <c r="Z570" s="370"/>
      <c r="AA570" s="370"/>
      <c r="AB570" s="370"/>
      <c r="AC570" s="370"/>
      <c r="AD570" s="370"/>
      <c r="AG570" s="86">
        <f t="shared" si="135"/>
        <v>20</v>
      </c>
      <c r="AH570" s="86">
        <f t="shared" si="136"/>
        <v>0</v>
      </c>
      <c r="AI570" s="86">
        <f t="shared" si="137"/>
        <v>0</v>
      </c>
    </row>
    <row r="571" spans="1:35" ht="15" customHeight="1">
      <c r="A571" s="93"/>
      <c r="B571" s="96"/>
      <c r="C571" s="112" t="s">
        <v>246</v>
      </c>
      <c r="D571" s="369" t="str">
        <f t="shared" si="134"/>
        <v/>
      </c>
      <c r="E571" s="369"/>
      <c r="F571" s="369"/>
      <c r="G571" s="370"/>
      <c r="H571" s="370"/>
      <c r="I571" s="370"/>
      <c r="J571" s="370"/>
      <c r="K571" s="370"/>
      <c r="L571" s="370"/>
      <c r="M571" s="370"/>
      <c r="N571" s="370"/>
      <c r="O571" s="370"/>
      <c r="P571" s="370"/>
      <c r="Q571" s="370"/>
      <c r="R571" s="370"/>
      <c r="S571" s="370"/>
      <c r="T571" s="370"/>
      <c r="U571" s="370"/>
      <c r="V571" s="370"/>
      <c r="W571" s="370"/>
      <c r="X571" s="370"/>
      <c r="Y571" s="370"/>
      <c r="Z571" s="370"/>
      <c r="AA571" s="370"/>
      <c r="AB571" s="370"/>
      <c r="AC571" s="370"/>
      <c r="AD571" s="370"/>
      <c r="AG571" s="86">
        <f t="shared" si="135"/>
        <v>20</v>
      </c>
      <c r="AH571" s="86">
        <f t="shared" si="136"/>
        <v>0</v>
      </c>
      <c r="AI571" s="86">
        <f t="shared" si="137"/>
        <v>0</v>
      </c>
    </row>
    <row r="572" spans="1:35" ht="15" customHeight="1">
      <c r="A572" s="93"/>
      <c r="B572" s="96"/>
      <c r="C572" s="112" t="s">
        <v>247</v>
      </c>
      <c r="D572" s="369" t="str">
        <f t="shared" si="134"/>
        <v/>
      </c>
      <c r="E572" s="369"/>
      <c r="F572" s="369"/>
      <c r="G572" s="370"/>
      <c r="H572" s="370"/>
      <c r="I572" s="370"/>
      <c r="J572" s="370"/>
      <c r="K572" s="370"/>
      <c r="L572" s="370"/>
      <c r="M572" s="370"/>
      <c r="N572" s="370"/>
      <c r="O572" s="370"/>
      <c r="P572" s="370"/>
      <c r="Q572" s="370"/>
      <c r="R572" s="370"/>
      <c r="S572" s="370"/>
      <c r="T572" s="370"/>
      <c r="U572" s="370"/>
      <c r="V572" s="370"/>
      <c r="W572" s="370"/>
      <c r="X572" s="370"/>
      <c r="Y572" s="370"/>
      <c r="Z572" s="370"/>
      <c r="AA572" s="370"/>
      <c r="AB572" s="370"/>
      <c r="AC572" s="370"/>
      <c r="AD572" s="370"/>
      <c r="AG572" s="86">
        <f t="shared" si="135"/>
        <v>20</v>
      </c>
      <c r="AH572" s="86">
        <f t="shared" si="136"/>
        <v>0</v>
      </c>
      <c r="AI572" s="86">
        <f t="shared" si="137"/>
        <v>0</v>
      </c>
    </row>
    <row r="573" spans="1:35" ht="15" customHeight="1">
      <c r="A573" s="93"/>
      <c r="B573" s="96"/>
      <c r="C573" s="112" t="s">
        <v>248</v>
      </c>
      <c r="D573" s="369" t="str">
        <f t="shared" si="134"/>
        <v/>
      </c>
      <c r="E573" s="369"/>
      <c r="F573" s="369"/>
      <c r="G573" s="370"/>
      <c r="H573" s="370"/>
      <c r="I573" s="370"/>
      <c r="J573" s="370"/>
      <c r="K573" s="370"/>
      <c r="L573" s="370"/>
      <c r="M573" s="370"/>
      <c r="N573" s="370"/>
      <c r="O573" s="370"/>
      <c r="P573" s="370"/>
      <c r="Q573" s="370"/>
      <c r="R573" s="370"/>
      <c r="S573" s="370"/>
      <c r="T573" s="370"/>
      <c r="U573" s="370"/>
      <c r="V573" s="370"/>
      <c r="W573" s="370"/>
      <c r="X573" s="370"/>
      <c r="Y573" s="370"/>
      <c r="Z573" s="370"/>
      <c r="AA573" s="370"/>
      <c r="AB573" s="370"/>
      <c r="AC573" s="370"/>
      <c r="AD573" s="370"/>
      <c r="AG573" s="86">
        <f t="shared" si="135"/>
        <v>20</v>
      </c>
      <c r="AH573" s="86">
        <f t="shared" si="136"/>
        <v>0</v>
      </c>
      <c r="AI573" s="86">
        <f t="shared" si="137"/>
        <v>0</v>
      </c>
    </row>
    <row r="574" spans="1:35" ht="15" customHeight="1">
      <c r="A574" s="93"/>
      <c r="B574" s="96"/>
      <c r="C574" s="112" t="s">
        <v>249</v>
      </c>
      <c r="D574" s="369" t="str">
        <f t="shared" si="134"/>
        <v/>
      </c>
      <c r="E574" s="369"/>
      <c r="F574" s="369"/>
      <c r="G574" s="370"/>
      <c r="H574" s="370"/>
      <c r="I574" s="370"/>
      <c r="J574" s="370"/>
      <c r="K574" s="370"/>
      <c r="L574" s="370"/>
      <c r="M574" s="370"/>
      <c r="N574" s="370"/>
      <c r="O574" s="370"/>
      <c r="P574" s="370"/>
      <c r="Q574" s="370"/>
      <c r="R574" s="370"/>
      <c r="S574" s="370"/>
      <c r="T574" s="370"/>
      <c r="U574" s="370"/>
      <c r="V574" s="370"/>
      <c r="W574" s="370"/>
      <c r="X574" s="370"/>
      <c r="Y574" s="370"/>
      <c r="Z574" s="370"/>
      <c r="AA574" s="370"/>
      <c r="AB574" s="370"/>
      <c r="AC574" s="370"/>
      <c r="AD574" s="370"/>
      <c r="AG574" s="86">
        <f t="shared" si="135"/>
        <v>20</v>
      </c>
      <c r="AH574" s="86">
        <f t="shared" si="136"/>
        <v>0</v>
      </c>
      <c r="AI574" s="86">
        <f t="shared" si="137"/>
        <v>0</v>
      </c>
    </row>
    <row r="575" spans="1:35" ht="15" customHeight="1">
      <c r="A575" s="93"/>
      <c r="B575" s="96"/>
      <c r="C575" s="112" t="s">
        <v>250</v>
      </c>
      <c r="D575" s="369" t="str">
        <f t="shared" si="134"/>
        <v/>
      </c>
      <c r="E575" s="369"/>
      <c r="F575" s="369"/>
      <c r="G575" s="370"/>
      <c r="H575" s="370"/>
      <c r="I575" s="370"/>
      <c r="J575" s="370"/>
      <c r="K575" s="370"/>
      <c r="L575" s="370"/>
      <c r="M575" s="370"/>
      <c r="N575" s="370"/>
      <c r="O575" s="370"/>
      <c r="P575" s="370"/>
      <c r="Q575" s="370"/>
      <c r="R575" s="370"/>
      <c r="S575" s="370"/>
      <c r="T575" s="370"/>
      <c r="U575" s="370"/>
      <c r="V575" s="370"/>
      <c r="W575" s="370"/>
      <c r="X575" s="370"/>
      <c r="Y575" s="370"/>
      <c r="Z575" s="370"/>
      <c r="AA575" s="370"/>
      <c r="AB575" s="370"/>
      <c r="AC575" s="370"/>
      <c r="AD575" s="370"/>
      <c r="AG575" s="86">
        <f t="shared" si="135"/>
        <v>20</v>
      </c>
      <c r="AH575" s="86">
        <f t="shared" si="136"/>
        <v>0</v>
      </c>
      <c r="AI575" s="86">
        <f t="shared" si="137"/>
        <v>0</v>
      </c>
    </row>
    <row r="576" spans="1:35" ht="15" customHeight="1">
      <c r="A576" s="93"/>
      <c r="B576" s="96"/>
      <c r="C576" s="112" t="s">
        <v>251</v>
      </c>
      <c r="D576" s="369" t="str">
        <f t="shared" si="134"/>
        <v/>
      </c>
      <c r="E576" s="369"/>
      <c r="F576" s="369"/>
      <c r="G576" s="370"/>
      <c r="H576" s="370"/>
      <c r="I576" s="370"/>
      <c r="J576" s="370"/>
      <c r="K576" s="370"/>
      <c r="L576" s="370"/>
      <c r="M576" s="370"/>
      <c r="N576" s="370"/>
      <c r="O576" s="370"/>
      <c r="P576" s="370"/>
      <c r="Q576" s="370"/>
      <c r="R576" s="370"/>
      <c r="S576" s="370"/>
      <c r="T576" s="370"/>
      <c r="U576" s="370"/>
      <c r="V576" s="370"/>
      <c r="W576" s="370"/>
      <c r="X576" s="370"/>
      <c r="Y576" s="370"/>
      <c r="Z576" s="370"/>
      <c r="AA576" s="370"/>
      <c r="AB576" s="370"/>
      <c r="AC576" s="370"/>
      <c r="AD576" s="370"/>
      <c r="AG576" s="86">
        <f t="shared" si="135"/>
        <v>20</v>
      </c>
      <c r="AH576" s="86">
        <f t="shared" si="136"/>
        <v>0</v>
      </c>
      <c r="AI576" s="86">
        <f t="shared" si="137"/>
        <v>0</v>
      </c>
    </row>
    <row r="577" spans="1:36" ht="15" customHeight="1">
      <c r="A577" s="93"/>
      <c r="B577" s="96"/>
      <c r="C577" s="112" t="s">
        <v>252</v>
      </c>
      <c r="D577" s="369" t="str">
        <f t="shared" si="134"/>
        <v/>
      </c>
      <c r="E577" s="369"/>
      <c r="F577" s="369"/>
      <c r="G577" s="370"/>
      <c r="H577" s="370"/>
      <c r="I577" s="370"/>
      <c r="J577" s="370"/>
      <c r="K577" s="370"/>
      <c r="L577" s="370"/>
      <c r="M577" s="370"/>
      <c r="N577" s="370"/>
      <c r="O577" s="370"/>
      <c r="P577" s="370"/>
      <c r="Q577" s="370"/>
      <c r="R577" s="370"/>
      <c r="S577" s="370"/>
      <c r="T577" s="370"/>
      <c r="U577" s="370"/>
      <c r="V577" s="370"/>
      <c r="W577" s="370"/>
      <c r="X577" s="370"/>
      <c r="Y577" s="370"/>
      <c r="Z577" s="370"/>
      <c r="AA577" s="370"/>
      <c r="AB577" s="370"/>
      <c r="AC577" s="370"/>
      <c r="AD577" s="370"/>
      <c r="AG577" s="86">
        <f t="shared" si="135"/>
        <v>20</v>
      </c>
      <c r="AH577" s="86">
        <f t="shared" si="136"/>
        <v>0</v>
      </c>
      <c r="AI577" s="86">
        <f t="shared" si="137"/>
        <v>0</v>
      </c>
    </row>
    <row r="578" spans="1:36" ht="15" customHeight="1">
      <c r="A578" s="107"/>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93"/>
      <c r="AH578" s="115">
        <f>SUM(AH458:AH577)</f>
        <v>0</v>
      </c>
      <c r="AI578" s="115">
        <f>SUM(AI458:AI577)</f>
        <v>0</v>
      </c>
    </row>
    <row r="579" spans="1:36" ht="24" customHeight="1">
      <c r="A579" s="107"/>
      <c r="B579" s="93"/>
      <c r="C579" s="354" t="s">
        <v>254</v>
      </c>
      <c r="D579" s="354"/>
      <c r="E579" s="354"/>
      <c r="F579" s="354"/>
      <c r="G579" s="354"/>
      <c r="H579" s="354"/>
      <c r="I579" s="354"/>
      <c r="J579" s="354"/>
      <c r="K579" s="354"/>
      <c r="L579" s="354"/>
      <c r="M579" s="354"/>
      <c r="N579" s="354"/>
      <c r="O579" s="354"/>
      <c r="P579" s="354"/>
      <c r="Q579" s="354"/>
      <c r="R579" s="354"/>
      <c r="S579" s="354"/>
      <c r="T579" s="354"/>
      <c r="U579" s="354"/>
      <c r="V579" s="354"/>
      <c r="W579" s="354"/>
      <c r="X579" s="354"/>
      <c r="Y579" s="354"/>
      <c r="Z579" s="354"/>
      <c r="AA579" s="354"/>
      <c r="AB579" s="354"/>
      <c r="AC579" s="354"/>
      <c r="AD579" s="354"/>
    </row>
    <row r="580" spans="1:36" ht="60" customHeight="1">
      <c r="A580" s="107"/>
      <c r="B580" s="93"/>
      <c r="C580" s="355"/>
      <c r="D580" s="356"/>
      <c r="E580" s="356"/>
      <c r="F580" s="356"/>
      <c r="G580" s="356"/>
      <c r="H580" s="356"/>
      <c r="I580" s="356"/>
      <c r="J580" s="356"/>
      <c r="K580" s="356"/>
      <c r="L580" s="356"/>
      <c r="M580" s="356"/>
      <c r="N580" s="356"/>
      <c r="O580" s="356"/>
      <c r="P580" s="356"/>
      <c r="Q580" s="356"/>
      <c r="R580" s="356"/>
      <c r="S580" s="356"/>
      <c r="T580" s="356"/>
      <c r="U580" s="356"/>
      <c r="V580" s="356"/>
      <c r="W580" s="356"/>
      <c r="X580" s="356"/>
      <c r="Y580" s="356"/>
      <c r="Z580" s="356"/>
      <c r="AA580" s="356"/>
      <c r="AB580" s="356"/>
      <c r="AC580" s="356"/>
      <c r="AD580" s="357"/>
    </row>
    <row r="581" spans="1:36" ht="15" customHeight="1">
      <c r="A581" s="107"/>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93"/>
    </row>
    <row r="582" spans="1:36" ht="15" customHeight="1">
      <c r="A582" s="107"/>
      <c r="B582" s="325" t="str">
        <f>IF(AI578=0,"","Error: Debe verificar la consistencia de las respuestas con código 2 o 9.")</f>
        <v/>
      </c>
      <c r="C582" s="325"/>
      <c r="D582" s="325"/>
      <c r="E582" s="325"/>
      <c r="F582" s="325"/>
      <c r="G582" s="325"/>
      <c r="H582" s="325"/>
      <c r="I582" s="325"/>
      <c r="J582" s="325"/>
      <c r="K582" s="325"/>
      <c r="L582" s="325"/>
      <c r="M582" s="325"/>
      <c r="N582" s="325"/>
      <c r="O582" s="325"/>
      <c r="P582" s="325"/>
      <c r="Q582" s="325"/>
      <c r="R582" s="325"/>
      <c r="S582" s="325"/>
      <c r="T582" s="325"/>
      <c r="U582" s="325"/>
      <c r="V582" s="325"/>
      <c r="W582" s="325"/>
      <c r="X582" s="325"/>
      <c r="Y582" s="325"/>
      <c r="Z582" s="325"/>
      <c r="AA582" s="325"/>
      <c r="AB582" s="325"/>
      <c r="AC582" s="325"/>
      <c r="AD582" s="325"/>
    </row>
    <row r="583" spans="1:36" ht="15" customHeight="1">
      <c r="A583" s="107"/>
      <c r="B583" s="324" t="str">
        <f>IF(AH578=0,"","Error: Debe completar toda la información requerida.")</f>
        <v/>
      </c>
      <c r="C583" s="324"/>
      <c r="D583" s="324"/>
      <c r="E583" s="324"/>
      <c r="F583" s="324"/>
      <c r="G583" s="324"/>
      <c r="H583" s="324"/>
      <c r="I583" s="324"/>
      <c r="J583" s="324"/>
      <c r="K583" s="324"/>
      <c r="L583" s="324"/>
      <c r="M583" s="324"/>
      <c r="N583" s="324"/>
      <c r="O583" s="324"/>
      <c r="P583" s="324"/>
      <c r="Q583" s="324"/>
      <c r="R583" s="324"/>
      <c r="S583" s="324"/>
      <c r="T583" s="324"/>
      <c r="U583" s="324"/>
      <c r="V583" s="324"/>
      <c r="W583" s="324"/>
      <c r="X583" s="324"/>
      <c r="Y583" s="324"/>
      <c r="Z583" s="324"/>
      <c r="AA583" s="324"/>
      <c r="AB583" s="324"/>
      <c r="AC583" s="324"/>
      <c r="AD583" s="324"/>
    </row>
    <row r="584" spans="1:36" ht="15" customHeight="1">
      <c r="A584" s="107"/>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93"/>
    </row>
    <row r="585" spans="1:36" ht="15" customHeight="1">
      <c r="A585" s="107"/>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row>
    <row r="586" spans="1:36" ht="15" customHeight="1">
      <c r="A586" s="107"/>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93"/>
    </row>
    <row r="587" spans="1:36" ht="36" customHeight="1">
      <c r="A587" s="138" t="s">
        <v>283</v>
      </c>
      <c r="B587" s="416" t="s">
        <v>617</v>
      </c>
      <c r="C587" s="416"/>
      <c r="D587" s="416"/>
      <c r="E587" s="416"/>
      <c r="F587" s="416"/>
      <c r="G587" s="416"/>
      <c r="H587" s="416"/>
      <c r="I587" s="416"/>
      <c r="J587" s="416"/>
      <c r="K587" s="416"/>
      <c r="L587" s="416"/>
      <c r="M587" s="416"/>
      <c r="N587" s="416"/>
      <c r="O587" s="416"/>
      <c r="P587" s="416"/>
      <c r="Q587" s="416"/>
      <c r="R587" s="416"/>
      <c r="S587" s="416"/>
      <c r="T587" s="416"/>
      <c r="U587" s="416"/>
      <c r="V587" s="416"/>
      <c r="W587" s="416"/>
      <c r="X587" s="416"/>
      <c r="Y587" s="416"/>
      <c r="Z587" s="416"/>
      <c r="AA587" s="416"/>
      <c r="AB587" s="416"/>
      <c r="AC587" s="416"/>
      <c r="AD587" s="416"/>
    </row>
    <row r="588" spans="1:36" ht="36" customHeight="1">
      <c r="A588" s="107"/>
      <c r="B588" s="92"/>
      <c r="C588" s="415" t="s">
        <v>618</v>
      </c>
      <c r="D588" s="415"/>
      <c r="E588" s="415"/>
      <c r="F588" s="415"/>
      <c r="G588" s="415"/>
      <c r="H588" s="415"/>
      <c r="I588" s="415"/>
      <c r="J588" s="415"/>
      <c r="K588" s="415"/>
      <c r="L588" s="415"/>
      <c r="M588" s="415"/>
      <c r="N588" s="415"/>
      <c r="O588" s="415"/>
      <c r="P588" s="415"/>
      <c r="Q588" s="415"/>
      <c r="R588" s="415"/>
      <c r="S588" s="415"/>
      <c r="T588" s="415"/>
      <c r="U588" s="415"/>
      <c r="V588" s="415"/>
      <c r="W588" s="415"/>
      <c r="X588" s="415"/>
      <c r="Y588" s="415"/>
      <c r="Z588" s="415"/>
      <c r="AA588" s="415"/>
      <c r="AB588" s="415"/>
      <c r="AC588" s="415"/>
      <c r="AD588" s="415"/>
    </row>
    <row r="589" spans="1:36" ht="15" customHeight="1">
      <c r="A589" s="107"/>
      <c r="B589" s="93"/>
      <c r="C589" s="400" t="s">
        <v>272</v>
      </c>
      <c r="D589" s="400"/>
      <c r="E589" s="400"/>
      <c r="F589" s="400"/>
      <c r="G589" s="400"/>
      <c r="H589" s="400"/>
      <c r="I589" s="400"/>
      <c r="J589" s="400"/>
      <c r="K589" s="400"/>
      <c r="L589" s="400"/>
      <c r="M589" s="400"/>
      <c r="N589" s="400"/>
      <c r="O589" s="400"/>
      <c r="P589" s="400"/>
      <c r="Q589" s="400"/>
      <c r="R589" s="400"/>
      <c r="S589" s="400"/>
      <c r="T589" s="400"/>
      <c r="U589" s="400"/>
      <c r="V589" s="400"/>
      <c r="W589" s="400"/>
      <c r="X589" s="400"/>
      <c r="Y589" s="400"/>
      <c r="Z589" s="400"/>
      <c r="AA589" s="400"/>
      <c r="AB589" s="400"/>
      <c r="AC589" s="400"/>
      <c r="AD589" s="400"/>
    </row>
    <row r="590" spans="1:36" ht="15" customHeight="1">
      <c r="A590" s="107"/>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G590" s="86" t="s">
        <v>798</v>
      </c>
      <c r="AH590" s="86" t="s">
        <v>799</v>
      </c>
    </row>
    <row r="591" spans="1:36" ht="24" customHeight="1">
      <c r="A591" s="107"/>
      <c r="B591" s="93"/>
      <c r="C591" s="348" t="s">
        <v>164</v>
      </c>
      <c r="D591" s="348"/>
      <c r="E591" s="348"/>
      <c r="F591" s="348"/>
      <c r="G591" s="348"/>
      <c r="H591" s="348"/>
      <c r="I591" s="421" t="s">
        <v>619</v>
      </c>
      <c r="J591" s="421"/>
      <c r="K591" s="421"/>
      <c r="L591" s="421"/>
      <c r="M591" s="349" t="s">
        <v>532</v>
      </c>
      <c r="N591" s="350"/>
      <c r="O591" s="350"/>
      <c r="P591" s="350"/>
      <c r="Q591" s="350"/>
      <c r="R591" s="350"/>
      <c r="S591" s="350"/>
      <c r="T591" s="350"/>
      <c r="U591" s="350"/>
      <c r="V591" s="350"/>
      <c r="W591" s="350"/>
      <c r="X591" s="350"/>
      <c r="Y591" s="350"/>
      <c r="Z591" s="350"/>
      <c r="AA591" s="350"/>
      <c r="AB591" s="350"/>
      <c r="AC591" s="350"/>
      <c r="AD591" s="351"/>
      <c r="AG591" s="86">
        <f>COUNTBLANK(D593:AD712)</f>
        <v>3240</v>
      </c>
      <c r="AH591" s="86">
        <v>3240</v>
      </c>
    </row>
    <row r="592" spans="1:36" ht="132" customHeight="1">
      <c r="A592" s="107"/>
      <c r="B592" s="93"/>
      <c r="C592" s="348"/>
      <c r="D592" s="348"/>
      <c r="E592" s="348"/>
      <c r="F592" s="348"/>
      <c r="G592" s="348"/>
      <c r="H592" s="348"/>
      <c r="I592" s="421"/>
      <c r="J592" s="421"/>
      <c r="K592" s="421"/>
      <c r="L592" s="421"/>
      <c r="M592" s="422" t="s">
        <v>285</v>
      </c>
      <c r="N592" s="423"/>
      <c r="O592" s="424"/>
      <c r="P592" s="422" t="s">
        <v>286</v>
      </c>
      <c r="Q592" s="423"/>
      <c r="R592" s="424"/>
      <c r="S592" s="422" t="s">
        <v>287</v>
      </c>
      <c r="T592" s="423"/>
      <c r="U592" s="424"/>
      <c r="V592" s="422" t="s">
        <v>288</v>
      </c>
      <c r="W592" s="423"/>
      <c r="X592" s="424"/>
      <c r="Y592" s="422" t="s">
        <v>289</v>
      </c>
      <c r="Z592" s="423"/>
      <c r="AA592" s="424"/>
      <c r="AB592" s="422" t="s">
        <v>290</v>
      </c>
      <c r="AC592" s="423"/>
      <c r="AD592" s="424"/>
      <c r="AG592" s="86" t="s">
        <v>798</v>
      </c>
      <c r="AH592" s="86" t="s">
        <v>819</v>
      </c>
      <c r="AI592" s="86" t="s">
        <v>834</v>
      </c>
      <c r="AJ592" s="234" t="s">
        <v>887</v>
      </c>
    </row>
    <row r="593" spans="1:36" ht="15" customHeight="1">
      <c r="A593" s="107"/>
      <c r="B593" s="93"/>
      <c r="C593" s="108" t="s">
        <v>86</v>
      </c>
      <c r="D593" s="369" t="str">
        <f>IF(D38="","",D38)</f>
        <v/>
      </c>
      <c r="E593" s="369"/>
      <c r="F593" s="369"/>
      <c r="G593" s="369"/>
      <c r="H593" s="369"/>
      <c r="I593" s="370"/>
      <c r="J593" s="370"/>
      <c r="K593" s="370"/>
      <c r="L593" s="370"/>
      <c r="M593" s="370"/>
      <c r="N593" s="370"/>
      <c r="O593" s="370"/>
      <c r="P593" s="370"/>
      <c r="Q593" s="370"/>
      <c r="R593" s="370"/>
      <c r="S593" s="370"/>
      <c r="T593" s="370"/>
      <c r="U593" s="370"/>
      <c r="V593" s="370"/>
      <c r="W593" s="370"/>
      <c r="X593" s="370"/>
      <c r="Y593" s="370"/>
      <c r="Z593" s="370"/>
      <c r="AA593" s="370"/>
      <c r="AB593" s="370"/>
      <c r="AC593" s="370"/>
      <c r="AD593" s="370"/>
      <c r="AG593" s="86">
        <f>COUNTBLANK(M593:AD593)</f>
        <v>18</v>
      </c>
      <c r="AH593" s="86">
        <f>IF(K458="",0,IF(OR(AND(D593="", OR(I593&lt;&gt;"", AG593&lt;18)),AND(D593&lt;&gt;"", OR(I593="", AND(I593=1, AG593=18)))), 1, 0))</f>
        <v>0</v>
      </c>
      <c r="AI593" s="86">
        <f>IF(OR(AND(OR(I593=2, I593=9), AG593&lt;18)), 1, 0)</f>
        <v>0</v>
      </c>
      <c r="AJ593" s="86">
        <f>IF(AND(K458="",COUNTA(I593:AD593)&gt;=1),1,0)</f>
        <v>0</v>
      </c>
    </row>
    <row r="594" spans="1:36" ht="15" customHeight="1">
      <c r="A594" s="107"/>
      <c r="B594" s="93"/>
      <c r="C594" s="109" t="s">
        <v>87</v>
      </c>
      <c r="D594" s="369" t="str">
        <f t="shared" ref="D594:D657" si="138">IF(D39="","",D39)</f>
        <v/>
      </c>
      <c r="E594" s="369"/>
      <c r="F594" s="369"/>
      <c r="G594" s="369"/>
      <c r="H594" s="369"/>
      <c r="I594" s="370"/>
      <c r="J594" s="370"/>
      <c r="K594" s="370"/>
      <c r="L594" s="370"/>
      <c r="M594" s="370"/>
      <c r="N594" s="370"/>
      <c r="O594" s="370"/>
      <c r="P594" s="370"/>
      <c r="Q594" s="370"/>
      <c r="R594" s="370"/>
      <c r="S594" s="370"/>
      <c r="T594" s="370"/>
      <c r="U594" s="370"/>
      <c r="V594" s="370"/>
      <c r="W594" s="370"/>
      <c r="X594" s="370"/>
      <c r="Y594" s="370"/>
      <c r="Z594" s="370"/>
      <c r="AA594" s="370"/>
      <c r="AB594" s="370"/>
      <c r="AC594" s="370"/>
      <c r="AD594" s="370"/>
      <c r="AG594" s="86">
        <f t="shared" ref="AG594:AG657" si="139">COUNTBLANK(M594:AD594)</f>
        <v>18</v>
      </c>
      <c r="AH594" s="86">
        <f t="shared" ref="AH594:AH657" si="140">IF(K459="",0,IF(OR(AND(D594="", OR(I594&lt;&gt;"", AG594&lt;18)),AND(D594&lt;&gt;"", OR(I594="", AND(I594=1, AG594=18)))), 1, 0))</f>
        <v>0</v>
      </c>
      <c r="AI594" s="86">
        <f t="shared" ref="AI594:AI657" si="141">IF(OR(AND(OR(I594=2, I594=9), AG594&lt;18)), 1, 0)</f>
        <v>0</v>
      </c>
      <c r="AJ594" s="86">
        <f t="shared" ref="AJ594:AJ657" si="142">IF(AND(K459="",COUNTA(I594:AD594)&gt;=1),1,0)</f>
        <v>0</v>
      </c>
    </row>
    <row r="595" spans="1:36" ht="15" customHeight="1">
      <c r="A595" s="107"/>
      <c r="B595" s="93"/>
      <c r="C595" s="110" t="s">
        <v>88</v>
      </c>
      <c r="D595" s="369" t="str">
        <f t="shared" si="138"/>
        <v/>
      </c>
      <c r="E595" s="369"/>
      <c r="F595" s="369"/>
      <c r="G595" s="369"/>
      <c r="H595" s="369"/>
      <c r="I595" s="370"/>
      <c r="J595" s="370"/>
      <c r="K595" s="370"/>
      <c r="L595" s="370"/>
      <c r="M595" s="370"/>
      <c r="N595" s="370"/>
      <c r="O595" s="370"/>
      <c r="P595" s="370"/>
      <c r="Q595" s="370"/>
      <c r="R595" s="370"/>
      <c r="S595" s="370"/>
      <c r="T595" s="370"/>
      <c r="U595" s="370"/>
      <c r="V595" s="370"/>
      <c r="W595" s="370"/>
      <c r="X595" s="370"/>
      <c r="Y595" s="370"/>
      <c r="Z595" s="370"/>
      <c r="AA595" s="370"/>
      <c r="AB595" s="370"/>
      <c r="AC595" s="370"/>
      <c r="AD595" s="370"/>
      <c r="AG595" s="86">
        <f t="shared" si="139"/>
        <v>18</v>
      </c>
      <c r="AH595" s="86">
        <f t="shared" si="140"/>
        <v>0</v>
      </c>
      <c r="AI595" s="86">
        <f t="shared" si="141"/>
        <v>0</v>
      </c>
      <c r="AJ595" s="86">
        <f t="shared" si="142"/>
        <v>0</v>
      </c>
    </row>
    <row r="596" spans="1:36" ht="15" customHeight="1">
      <c r="A596" s="107"/>
      <c r="B596" s="93"/>
      <c r="C596" s="110" t="s">
        <v>89</v>
      </c>
      <c r="D596" s="369" t="str">
        <f t="shared" si="138"/>
        <v/>
      </c>
      <c r="E596" s="369"/>
      <c r="F596" s="369"/>
      <c r="G596" s="369"/>
      <c r="H596" s="369"/>
      <c r="I596" s="370"/>
      <c r="J596" s="370"/>
      <c r="K596" s="370"/>
      <c r="L596" s="370"/>
      <c r="M596" s="370"/>
      <c r="N596" s="370"/>
      <c r="O596" s="370"/>
      <c r="P596" s="370"/>
      <c r="Q596" s="370"/>
      <c r="R596" s="370"/>
      <c r="S596" s="370"/>
      <c r="T596" s="370"/>
      <c r="U596" s="370"/>
      <c r="V596" s="370"/>
      <c r="W596" s="370"/>
      <c r="X596" s="370"/>
      <c r="Y596" s="370"/>
      <c r="Z596" s="370"/>
      <c r="AA596" s="370"/>
      <c r="AB596" s="370"/>
      <c r="AC596" s="370"/>
      <c r="AD596" s="370"/>
      <c r="AG596" s="86">
        <f t="shared" si="139"/>
        <v>18</v>
      </c>
      <c r="AH596" s="86">
        <f t="shared" si="140"/>
        <v>0</v>
      </c>
      <c r="AI596" s="86">
        <f t="shared" si="141"/>
        <v>0</v>
      </c>
      <c r="AJ596" s="86">
        <f t="shared" si="142"/>
        <v>0</v>
      </c>
    </row>
    <row r="597" spans="1:36" ht="15" customHeight="1">
      <c r="A597" s="107"/>
      <c r="B597" s="93"/>
      <c r="C597" s="110" t="s">
        <v>90</v>
      </c>
      <c r="D597" s="369" t="str">
        <f t="shared" si="138"/>
        <v/>
      </c>
      <c r="E597" s="369"/>
      <c r="F597" s="369"/>
      <c r="G597" s="369"/>
      <c r="H597" s="369"/>
      <c r="I597" s="370"/>
      <c r="J597" s="370"/>
      <c r="K597" s="370"/>
      <c r="L597" s="370"/>
      <c r="M597" s="370"/>
      <c r="N597" s="370"/>
      <c r="O597" s="370"/>
      <c r="P597" s="370"/>
      <c r="Q597" s="370"/>
      <c r="R597" s="370"/>
      <c r="S597" s="370"/>
      <c r="T597" s="370"/>
      <c r="U597" s="370"/>
      <c r="V597" s="370"/>
      <c r="W597" s="370"/>
      <c r="X597" s="370"/>
      <c r="Y597" s="370"/>
      <c r="Z597" s="370"/>
      <c r="AA597" s="370"/>
      <c r="AB597" s="370"/>
      <c r="AC597" s="370"/>
      <c r="AD597" s="370"/>
      <c r="AG597" s="86">
        <f t="shared" si="139"/>
        <v>18</v>
      </c>
      <c r="AH597" s="86">
        <f t="shared" si="140"/>
        <v>0</v>
      </c>
      <c r="AI597" s="86">
        <f t="shared" si="141"/>
        <v>0</v>
      </c>
      <c r="AJ597" s="86">
        <f t="shared" si="142"/>
        <v>0</v>
      </c>
    </row>
    <row r="598" spans="1:36" ht="15" customHeight="1">
      <c r="A598" s="107"/>
      <c r="B598" s="93"/>
      <c r="C598" s="110" t="s">
        <v>91</v>
      </c>
      <c r="D598" s="369" t="str">
        <f t="shared" si="138"/>
        <v/>
      </c>
      <c r="E598" s="369"/>
      <c r="F598" s="369"/>
      <c r="G598" s="369"/>
      <c r="H598" s="369"/>
      <c r="I598" s="370"/>
      <c r="J598" s="370"/>
      <c r="K598" s="370"/>
      <c r="L598" s="370"/>
      <c r="M598" s="370"/>
      <c r="N598" s="370"/>
      <c r="O598" s="370"/>
      <c r="P598" s="370"/>
      <c r="Q598" s="370"/>
      <c r="R598" s="370"/>
      <c r="S598" s="370"/>
      <c r="T598" s="370"/>
      <c r="U598" s="370"/>
      <c r="V598" s="370"/>
      <c r="W598" s="370"/>
      <c r="X598" s="370"/>
      <c r="Y598" s="370"/>
      <c r="Z598" s="370"/>
      <c r="AA598" s="370"/>
      <c r="AB598" s="370"/>
      <c r="AC598" s="370"/>
      <c r="AD598" s="370"/>
      <c r="AG598" s="86">
        <f t="shared" si="139"/>
        <v>18</v>
      </c>
      <c r="AH598" s="86">
        <f t="shared" si="140"/>
        <v>0</v>
      </c>
      <c r="AI598" s="86">
        <f t="shared" si="141"/>
        <v>0</v>
      </c>
      <c r="AJ598" s="86">
        <f t="shared" si="142"/>
        <v>0</v>
      </c>
    </row>
    <row r="599" spans="1:36" ht="15" customHeight="1">
      <c r="A599" s="107"/>
      <c r="B599" s="93"/>
      <c r="C599" s="110" t="s">
        <v>92</v>
      </c>
      <c r="D599" s="369" t="str">
        <f t="shared" si="138"/>
        <v/>
      </c>
      <c r="E599" s="369"/>
      <c r="F599" s="369"/>
      <c r="G599" s="369"/>
      <c r="H599" s="369"/>
      <c r="I599" s="370"/>
      <c r="J599" s="370"/>
      <c r="K599" s="370"/>
      <c r="L599" s="370"/>
      <c r="M599" s="370"/>
      <c r="N599" s="370"/>
      <c r="O599" s="370"/>
      <c r="P599" s="370"/>
      <c r="Q599" s="370"/>
      <c r="R599" s="370"/>
      <c r="S599" s="370"/>
      <c r="T599" s="370"/>
      <c r="U599" s="370"/>
      <c r="V599" s="370"/>
      <c r="W599" s="370"/>
      <c r="X599" s="370"/>
      <c r="Y599" s="370"/>
      <c r="Z599" s="370"/>
      <c r="AA599" s="370"/>
      <c r="AB599" s="370"/>
      <c r="AC599" s="370"/>
      <c r="AD599" s="370"/>
      <c r="AG599" s="86">
        <f t="shared" si="139"/>
        <v>18</v>
      </c>
      <c r="AH599" s="86">
        <f t="shared" si="140"/>
        <v>0</v>
      </c>
      <c r="AI599" s="86">
        <f t="shared" si="141"/>
        <v>0</v>
      </c>
      <c r="AJ599" s="86">
        <f t="shared" si="142"/>
        <v>0</v>
      </c>
    </row>
    <row r="600" spans="1:36" ht="15" customHeight="1">
      <c r="A600" s="107"/>
      <c r="B600" s="93"/>
      <c r="C600" s="110" t="s">
        <v>93</v>
      </c>
      <c r="D600" s="369" t="str">
        <f t="shared" si="138"/>
        <v/>
      </c>
      <c r="E600" s="369"/>
      <c r="F600" s="369"/>
      <c r="G600" s="369"/>
      <c r="H600" s="369"/>
      <c r="I600" s="370"/>
      <c r="J600" s="370"/>
      <c r="K600" s="370"/>
      <c r="L600" s="370"/>
      <c r="M600" s="370"/>
      <c r="N600" s="370"/>
      <c r="O600" s="370"/>
      <c r="P600" s="370"/>
      <c r="Q600" s="370"/>
      <c r="R600" s="370"/>
      <c r="S600" s="370"/>
      <c r="T600" s="370"/>
      <c r="U600" s="370"/>
      <c r="V600" s="370"/>
      <c r="W600" s="370"/>
      <c r="X600" s="370"/>
      <c r="Y600" s="370"/>
      <c r="Z600" s="370"/>
      <c r="AA600" s="370"/>
      <c r="AB600" s="370"/>
      <c r="AC600" s="370"/>
      <c r="AD600" s="370"/>
      <c r="AG600" s="86">
        <f t="shared" si="139"/>
        <v>18</v>
      </c>
      <c r="AH600" s="86">
        <f t="shared" si="140"/>
        <v>0</v>
      </c>
      <c r="AI600" s="86">
        <f t="shared" si="141"/>
        <v>0</v>
      </c>
      <c r="AJ600" s="86">
        <f t="shared" si="142"/>
        <v>0</v>
      </c>
    </row>
    <row r="601" spans="1:36" ht="15" customHeight="1">
      <c r="A601" s="107"/>
      <c r="B601" s="93"/>
      <c r="C601" s="110" t="s">
        <v>94</v>
      </c>
      <c r="D601" s="369" t="str">
        <f t="shared" si="138"/>
        <v/>
      </c>
      <c r="E601" s="369"/>
      <c r="F601" s="369"/>
      <c r="G601" s="369"/>
      <c r="H601" s="369"/>
      <c r="I601" s="370"/>
      <c r="J601" s="370"/>
      <c r="K601" s="370"/>
      <c r="L601" s="370"/>
      <c r="M601" s="370"/>
      <c r="N601" s="370"/>
      <c r="O601" s="370"/>
      <c r="P601" s="370"/>
      <c r="Q601" s="370"/>
      <c r="R601" s="370"/>
      <c r="S601" s="370"/>
      <c r="T601" s="370"/>
      <c r="U601" s="370"/>
      <c r="V601" s="370"/>
      <c r="W601" s="370"/>
      <c r="X601" s="370"/>
      <c r="Y601" s="370"/>
      <c r="Z601" s="370"/>
      <c r="AA601" s="370"/>
      <c r="AB601" s="370"/>
      <c r="AC601" s="370"/>
      <c r="AD601" s="370"/>
      <c r="AG601" s="86">
        <f t="shared" si="139"/>
        <v>18</v>
      </c>
      <c r="AH601" s="86">
        <f t="shared" si="140"/>
        <v>0</v>
      </c>
      <c r="AI601" s="86">
        <f t="shared" si="141"/>
        <v>0</v>
      </c>
      <c r="AJ601" s="86">
        <f t="shared" si="142"/>
        <v>0</v>
      </c>
    </row>
    <row r="602" spans="1:36" ht="15" customHeight="1">
      <c r="A602" s="107"/>
      <c r="B602" s="93"/>
      <c r="C602" s="110" t="s">
        <v>95</v>
      </c>
      <c r="D602" s="369" t="str">
        <f t="shared" si="138"/>
        <v/>
      </c>
      <c r="E602" s="369"/>
      <c r="F602" s="369"/>
      <c r="G602" s="369"/>
      <c r="H602" s="369"/>
      <c r="I602" s="370"/>
      <c r="J602" s="370"/>
      <c r="K602" s="370"/>
      <c r="L602" s="370"/>
      <c r="M602" s="370"/>
      <c r="N602" s="370"/>
      <c r="O602" s="370"/>
      <c r="P602" s="370"/>
      <c r="Q602" s="370"/>
      <c r="R602" s="370"/>
      <c r="S602" s="370"/>
      <c r="T602" s="370"/>
      <c r="U602" s="370"/>
      <c r="V602" s="370"/>
      <c r="W602" s="370"/>
      <c r="X602" s="370"/>
      <c r="Y602" s="370"/>
      <c r="Z602" s="370"/>
      <c r="AA602" s="370"/>
      <c r="AB602" s="370"/>
      <c r="AC602" s="370"/>
      <c r="AD602" s="370"/>
      <c r="AG602" s="86">
        <f t="shared" si="139"/>
        <v>18</v>
      </c>
      <c r="AH602" s="86">
        <f t="shared" si="140"/>
        <v>0</v>
      </c>
      <c r="AI602" s="86">
        <f t="shared" si="141"/>
        <v>0</v>
      </c>
      <c r="AJ602" s="86">
        <f t="shared" si="142"/>
        <v>0</v>
      </c>
    </row>
    <row r="603" spans="1:36" ht="15" customHeight="1">
      <c r="A603" s="107"/>
      <c r="B603" s="93"/>
      <c r="C603" s="110" t="s">
        <v>96</v>
      </c>
      <c r="D603" s="369" t="str">
        <f t="shared" si="138"/>
        <v/>
      </c>
      <c r="E603" s="369"/>
      <c r="F603" s="369"/>
      <c r="G603" s="369"/>
      <c r="H603" s="369"/>
      <c r="I603" s="370"/>
      <c r="J603" s="370"/>
      <c r="K603" s="370"/>
      <c r="L603" s="370"/>
      <c r="M603" s="370"/>
      <c r="N603" s="370"/>
      <c r="O603" s="370"/>
      <c r="P603" s="370"/>
      <c r="Q603" s="370"/>
      <c r="R603" s="370"/>
      <c r="S603" s="370"/>
      <c r="T603" s="370"/>
      <c r="U603" s="370"/>
      <c r="V603" s="370"/>
      <c r="W603" s="370"/>
      <c r="X603" s="370"/>
      <c r="Y603" s="370"/>
      <c r="Z603" s="370"/>
      <c r="AA603" s="370"/>
      <c r="AB603" s="370"/>
      <c r="AC603" s="370"/>
      <c r="AD603" s="370"/>
      <c r="AG603" s="86">
        <f t="shared" si="139"/>
        <v>18</v>
      </c>
      <c r="AH603" s="86">
        <f t="shared" si="140"/>
        <v>0</v>
      </c>
      <c r="AI603" s="86">
        <f t="shared" si="141"/>
        <v>0</v>
      </c>
      <c r="AJ603" s="86">
        <f t="shared" si="142"/>
        <v>0</v>
      </c>
    </row>
    <row r="604" spans="1:36" ht="15" customHeight="1">
      <c r="A604" s="107"/>
      <c r="B604" s="93"/>
      <c r="C604" s="110" t="s">
        <v>97</v>
      </c>
      <c r="D604" s="369" t="str">
        <f t="shared" si="138"/>
        <v/>
      </c>
      <c r="E604" s="369"/>
      <c r="F604" s="369"/>
      <c r="G604" s="369"/>
      <c r="H604" s="369"/>
      <c r="I604" s="370"/>
      <c r="J604" s="370"/>
      <c r="K604" s="370"/>
      <c r="L604" s="370"/>
      <c r="M604" s="370"/>
      <c r="N604" s="370"/>
      <c r="O604" s="370"/>
      <c r="P604" s="370"/>
      <c r="Q604" s="370"/>
      <c r="R604" s="370"/>
      <c r="S604" s="370"/>
      <c r="T604" s="370"/>
      <c r="U604" s="370"/>
      <c r="V604" s="370"/>
      <c r="W604" s="370"/>
      <c r="X604" s="370"/>
      <c r="Y604" s="370"/>
      <c r="Z604" s="370"/>
      <c r="AA604" s="370"/>
      <c r="AB604" s="370"/>
      <c r="AC604" s="370"/>
      <c r="AD604" s="370"/>
      <c r="AG604" s="86">
        <f t="shared" si="139"/>
        <v>18</v>
      </c>
      <c r="AH604" s="86">
        <f t="shared" si="140"/>
        <v>0</v>
      </c>
      <c r="AI604" s="86">
        <f t="shared" si="141"/>
        <v>0</v>
      </c>
      <c r="AJ604" s="86">
        <f t="shared" si="142"/>
        <v>0</v>
      </c>
    </row>
    <row r="605" spans="1:36" ht="15" customHeight="1">
      <c r="A605" s="107"/>
      <c r="B605" s="93"/>
      <c r="C605" s="110" t="s">
        <v>98</v>
      </c>
      <c r="D605" s="369" t="str">
        <f t="shared" si="138"/>
        <v/>
      </c>
      <c r="E605" s="369"/>
      <c r="F605" s="369"/>
      <c r="G605" s="369"/>
      <c r="H605" s="369"/>
      <c r="I605" s="370"/>
      <c r="J605" s="370"/>
      <c r="K605" s="370"/>
      <c r="L605" s="370"/>
      <c r="M605" s="370"/>
      <c r="N605" s="370"/>
      <c r="O605" s="370"/>
      <c r="P605" s="370"/>
      <c r="Q605" s="370"/>
      <c r="R605" s="370"/>
      <c r="S605" s="370"/>
      <c r="T605" s="370"/>
      <c r="U605" s="370"/>
      <c r="V605" s="370"/>
      <c r="W605" s="370"/>
      <c r="X605" s="370"/>
      <c r="Y605" s="370"/>
      <c r="Z605" s="370"/>
      <c r="AA605" s="370"/>
      <c r="AB605" s="370"/>
      <c r="AC605" s="370"/>
      <c r="AD605" s="370"/>
      <c r="AG605" s="86">
        <f t="shared" si="139"/>
        <v>18</v>
      </c>
      <c r="AH605" s="86">
        <f t="shared" si="140"/>
        <v>0</v>
      </c>
      <c r="AI605" s="86">
        <f t="shared" si="141"/>
        <v>0</v>
      </c>
      <c r="AJ605" s="86">
        <f t="shared" si="142"/>
        <v>0</v>
      </c>
    </row>
    <row r="606" spans="1:36" ht="15" customHeight="1">
      <c r="A606" s="107"/>
      <c r="B606" s="93"/>
      <c r="C606" s="110" t="s">
        <v>99</v>
      </c>
      <c r="D606" s="369" t="str">
        <f t="shared" si="138"/>
        <v/>
      </c>
      <c r="E606" s="369"/>
      <c r="F606" s="369"/>
      <c r="G606" s="369"/>
      <c r="H606" s="369"/>
      <c r="I606" s="370"/>
      <c r="J606" s="370"/>
      <c r="K606" s="370"/>
      <c r="L606" s="370"/>
      <c r="M606" s="370"/>
      <c r="N606" s="370"/>
      <c r="O606" s="370"/>
      <c r="P606" s="370"/>
      <c r="Q606" s="370"/>
      <c r="R606" s="370"/>
      <c r="S606" s="370"/>
      <c r="T606" s="370"/>
      <c r="U606" s="370"/>
      <c r="V606" s="370"/>
      <c r="W606" s="370"/>
      <c r="X606" s="370"/>
      <c r="Y606" s="370"/>
      <c r="Z606" s="370"/>
      <c r="AA606" s="370"/>
      <c r="AB606" s="370"/>
      <c r="AC606" s="370"/>
      <c r="AD606" s="370"/>
      <c r="AG606" s="86">
        <f t="shared" si="139"/>
        <v>18</v>
      </c>
      <c r="AH606" s="86">
        <f t="shared" si="140"/>
        <v>0</v>
      </c>
      <c r="AI606" s="86">
        <f t="shared" si="141"/>
        <v>0</v>
      </c>
      <c r="AJ606" s="86">
        <f t="shared" si="142"/>
        <v>0</v>
      </c>
    </row>
    <row r="607" spans="1:36" ht="15" customHeight="1">
      <c r="A607" s="107"/>
      <c r="B607" s="93"/>
      <c r="C607" s="110" t="s">
        <v>100</v>
      </c>
      <c r="D607" s="369" t="str">
        <f t="shared" si="138"/>
        <v/>
      </c>
      <c r="E607" s="369"/>
      <c r="F607" s="369"/>
      <c r="G607" s="369"/>
      <c r="H607" s="369"/>
      <c r="I607" s="370"/>
      <c r="J607" s="370"/>
      <c r="K607" s="370"/>
      <c r="L607" s="370"/>
      <c r="M607" s="370"/>
      <c r="N607" s="370"/>
      <c r="O607" s="370"/>
      <c r="P607" s="370"/>
      <c r="Q607" s="370"/>
      <c r="R607" s="370"/>
      <c r="S607" s="370"/>
      <c r="T607" s="370"/>
      <c r="U607" s="370"/>
      <c r="V607" s="370"/>
      <c r="W607" s="370"/>
      <c r="X607" s="370"/>
      <c r="Y607" s="370"/>
      <c r="Z607" s="370"/>
      <c r="AA607" s="370"/>
      <c r="AB607" s="370"/>
      <c r="AC607" s="370"/>
      <c r="AD607" s="370"/>
      <c r="AG607" s="86">
        <f t="shared" si="139"/>
        <v>18</v>
      </c>
      <c r="AH607" s="86">
        <f t="shared" si="140"/>
        <v>0</v>
      </c>
      <c r="AI607" s="86">
        <f t="shared" si="141"/>
        <v>0</v>
      </c>
      <c r="AJ607" s="86">
        <f t="shared" si="142"/>
        <v>0</v>
      </c>
    </row>
    <row r="608" spans="1:36" ht="15" customHeight="1">
      <c r="A608" s="107"/>
      <c r="B608" s="93"/>
      <c r="C608" s="110" t="s">
        <v>101</v>
      </c>
      <c r="D608" s="369" t="str">
        <f t="shared" si="138"/>
        <v/>
      </c>
      <c r="E608" s="369"/>
      <c r="F608" s="369"/>
      <c r="G608" s="369"/>
      <c r="H608" s="369"/>
      <c r="I608" s="370"/>
      <c r="J608" s="370"/>
      <c r="K608" s="370"/>
      <c r="L608" s="370"/>
      <c r="M608" s="370"/>
      <c r="N608" s="370"/>
      <c r="O608" s="370"/>
      <c r="P608" s="370"/>
      <c r="Q608" s="370"/>
      <c r="R608" s="370"/>
      <c r="S608" s="370"/>
      <c r="T608" s="370"/>
      <c r="U608" s="370"/>
      <c r="V608" s="370"/>
      <c r="W608" s="370"/>
      <c r="X608" s="370"/>
      <c r="Y608" s="370"/>
      <c r="Z608" s="370"/>
      <c r="AA608" s="370"/>
      <c r="AB608" s="370"/>
      <c r="AC608" s="370"/>
      <c r="AD608" s="370"/>
      <c r="AG608" s="86">
        <f t="shared" si="139"/>
        <v>18</v>
      </c>
      <c r="AH608" s="86">
        <f t="shared" si="140"/>
        <v>0</v>
      </c>
      <c r="AI608" s="86">
        <f t="shared" si="141"/>
        <v>0</v>
      </c>
      <c r="AJ608" s="86">
        <f t="shared" si="142"/>
        <v>0</v>
      </c>
    </row>
    <row r="609" spans="1:36" ht="15" customHeight="1">
      <c r="A609" s="107"/>
      <c r="B609" s="93"/>
      <c r="C609" s="110" t="s">
        <v>102</v>
      </c>
      <c r="D609" s="369" t="str">
        <f t="shared" si="138"/>
        <v/>
      </c>
      <c r="E609" s="369"/>
      <c r="F609" s="369"/>
      <c r="G609" s="369"/>
      <c r="H609" s="369"/>
      <c r="I609" s="370"/>
      <c r="J609" s="370"/>
      <c r="K609" s="370"/>
      <c r="L609" s="370"/>
      <c r="M609" s="370"/>
      <c r="N609" s="370"/>
      <c r="O609" s="370"/>
      <c r="P609" s="370"/>
      <c r="Q609" s="370"/>
      <c r="R609" s="370"/>
      <c r="S609" s="370"/>
      <c r="T609" s="370"/>
      <c r="U609" s="370"/>
      <c r="V609" s="370"/>
      <c r="W609" s="370"/>
      <c r="X609" s="370"/>
      <c r="Y609" s="370"/>
      <c r="Z609" s="370"/>
      <c r="AA609" s="370"/>
      <c r="AB609" s="370"/>
      <c r="AC609" s="370"/>
      <c r="AD609" s="370"/>
      <c r="AG609" s="86">
        <f t="shared" si="139"/>
        <v>18</v>
      </c>
      <c r="AH609" s="86">
        <f t="shared" si="140"/>
        <v>0</v>
      </c>
      <c r="AI609" s="86">
        <f t="shared" si="141"/>
        <v>0</v>
      </c>
      <c r="AJ609" s="86">
        <f t="shared" si="142"/>
        <v>0</v>
      </c>
    </row>
    <row r="610" spans="1:36" ht="15" customHeight="1">
      <c r="A610" s="107"/>
      <c r="B610" s="93"/>
      <c r="C610" s="110" t="s">
        <v>103</v>
      </c>
      <c r="D610" s="369" t="str">
        <f t="shared" si="138"/>
        <v/>
      </c>
      <c r="E610" s="369"/>
      <c r="F610" s="369"/>
      <c r="G610" s="369"/>
      <c r="H610" s="369"/>
      <c r="I610" s="370"/>
      <c r="J610" s="370"/>
      <c r="K610" s="370"/>
      <c r="L610" s="370"/>
      <c r="M610" s="370"/>
      <c r="N610" s="370"/>
      <c r="O610" s="370"/>
      <c r="P610" s="370"/>
      <c r="Q610" s="370"/>
      <c r="R610" s="370"/>
      <c r="S610" s="370"/>
      <c r="T610" s="370"/>
      <c r="U610" s="370"/>
      <c r="V610" s="370"/>
      <c r="W610" s="370"/>
      <c r="X610" s="370"/>
      <c r="Y610" s="370"/>
      <c r="Z610" s="370"/>
      <c r="AA610" s="370"/>
      <c r="AB610" s="370"/>
      <c r="AC610" s="370"/>
      <c r="AD610" s="370"/>
      <c r="AG610" s="86">
        <f t="shared" si="139"/>
        <v>18</v>
      </c>
      <c r="AH610" s="86">
        <f t="shared" si="140"/>
        <v>0</v>
      </c>
      <c r="AI610" s="86">
        <f t="shared" si="141"/>
        <v>0</v>
      </c>
      <c r="AJ610" s="86">
        <f t="shared" si="142"/>
        <v>0</v>
      </c>
    </row>
    <row r="611" spans="1:36" ht="15" customHeight="1">
      <c r="A611" s="107"/>
      <c r="B611" s="93"/>
      <c r="C611" s="110" t="s">
        <v>104</v>
      </c>
      <c r="D611" s="369" t="str">
        <f t="shared" si="138"/>
        <v/>
      </c>
      <c r="E611" s="369"/>
      <c r="F611" s="369"/>
      <c r="G611" s="369"/>
      <c r="H611" s="369"/>
      <c r="I611" s="370"/>
      <c r="J611" s="370"/>
      <c r="K611" s="370"/>
      <c r="L611" s="370"/>
      <c r="M611" s="370"/>
      <c r="N611" s="370"/>
      <c r="O611" s="370"/>
      <c r="P611" s="370"/>
      <c r="Q611" s="370"/>
      <c r="R611" s="370"/>
      <c r="S611" s="370"/>
      <c r="T611" s="370"/>
      <c r="U611" s="370"/>
      <c r="V611" s="370"/>
      <c r="W611" s="370"/>
      <c r="X611" s="370"/>
      <c r="Y611" s="370"/>
      <c r="Z611" s="370"/>
      <c r="AA611" s="370"/>
      <c r="AB611" s="370"/>
      <c r="AC611" s="370"/>
      <c r="AD611" s="370"/>
      <c r="AG611" s="86">
        <f t="shared" si="139"/>
        <v>18</v>
      </c>
      <c r="AH611" s="86">
        <f t="shared" si="140"/>
        <v>0</v>
      </c>
      <c r="AI611" s="86">
        <f t="shared" si="141"/>
        <v>0</v>
      </c>
      <c r="AJ611" s="86">
        <f t="shared" si="142"/>
        <v>0</v>
      </c>
    </row>
    <row r="612" spans="1:36" ht="15" customHeight="1">
      <c r="A612" s="107"/>
      <c r="B612" s="93"/>
      <c r="C612" s="110" t="s">
        <v>105</v>
      </c>
      <c r="D612" s="369" t="str">
        <f t="shared" si="138"/>
        <v/>
      </c>
      <c r="E612" s="369"/>
      <c r="F612" s="369"/>
      <c r="G612" s="369"/>
      <c r="H612" s="369"/>
      <c r="I612" s="370"/>
      <c r="J612" s="370"/>
      <c r="K612" s="370"/>
      <c r="L612" s="370"/>
      <c r="M612" s="370"/>
      <c r="N612" s="370"/>
      <c r="O612" s="370"/>
      <c r="P612" s="370"/>
      <c r="Q612" s="370"/>
      <c r="R612" s="370"/>
      <c r="S612" s="370"/>
      <c r="T612" s="370"/>
      <c r="U612" s="370"/>
      <c r="V612" s="370"/>
      <c r="W612" s="370"/>
      <c r="X612" s="370"/>
      <c r="Y612" s="370"/>
      <c r="Z612" s="370"/>
      <c r="AA612" s="370"/>
      <c r="AB612" s="370"/>
      <c r="AC612" s="370"/>
      <c r="AD612" s="370"/>
      <c r="AG612" s="86">
        <f t="shared" si="139"/>
        <v>18</v>
      </c>
      <c r="AH612" s="86">
        <f t="shared" si="140"/>
        <v>0</v>
      </c>
      <c r="AI612" s="86">
        <f t="shared" si="141"/>
        <v>0</v>
      </c>
      <c r="AJ612" s="86">
        <f t="shared" si="142"/>
        <v>0</v>
      </c>
    </row>
    <row r="613" spans="1:36" ht="15" customHeight="1">
      <c r="A613" s="107"/>
      <c r="B613" s="93"/>
      <c r="C613" s="110" t="s">
        <v>106</v>
      </c>
      <c r="D613" s="369" t="str">
        <f t="shared" si="138"/>
        <v/>
      </c>
      <c r="E613" s="369"/>
      <c r="F613" s="369"/>
      <c r="G613" s="369"/>
      <c r="H613" s="369"/>
      <c r="I613" s="370"/>
      <c r="J613" s="370"/>
      <c r="K613" s="370"/>
      <c r="L613" s="370"/>
      <c r="M613" s="370"/>
      <c r="N613" s="370"/>
      <c r="O613" s="370"/>
      <c r="P613" s="370"/>
      <c r="Q613" s="370"/>
      <c r="R613" s="370"/>
      <c r="S613" s="370"/>
      <c r="T613" s="370"/>
      <c r="U613" s="370"/>
      <c r="V613" s="370"/>
      <c r="W613" s="370"/>
      <c r="X613" s="370"/>
      <c r="Y613" s="370"/>
      <c r="Z613" s="370"/>
      <c r="AA613" s="370"/>
      <c r="AB613" s="370"/>
      <c r="AC613" s="370"/>
      <c r="AD613" s="370"/>
      <c r="AG613" s="86">
        <f t="shared" si="139"/>
        <v>18</v>
      </c>
      <c r="AH613" s="86">
        <f t="shared" si="140"/>
        <v>0</v>
      </c>
      <c r="AI613" s="86">
        <f t="shared" si="141"/>
        <v>0</v>
      </c>
      <c r="AJ613" s="86">
        <f t="shared" si="142"/>
        <v>0</v>
      </c>
    </row>
    <row r="614" spans="1:36" ht="15" customHeight="1">
      <c r="A614" s="107"/>
      <c r="B614" s="93"/>
      <c r="C614" s="110" t="s">
        <v>107</v>
      </c>
      <c r="D614" s="369" t="str">
        <f t="shared" si="138"/>
        <v/>
      </c>
      <c r="E614" s="369"/>
      <c r="F614" s="369"/>
      <c r="G614" s="369"/>
      <c r="H614" s="369"/>
      <c r="I614" s="370"/>
      <c r="J614" s="370"/>
      <c r="K614" s="370"/>
      <c r="L614" s="370"/>
      <c r="M614" s="370"/>
      <c r="N614" s="370"/>
      <c r="O614" s="370"/>
      <c r="P614" s="370"/>
      <c r="Q614" s="370"/>
      <c r="R614" s="370"/>
      <c r="S614" s="370"/>
      <c r="T614" s="370"/>
      <c r="U614" s="370"/>
      <c r="V614" s="370"/>
      <c r="W614" s="370"/>
      <c r="X614" s="370"/>
      <c r="Y614" s="370"/>
      <c r="Z614" s="370"/>
      <c r="AA614" s="370"/>
      <c r="AB614" s="370"/>
      <c r="AC614" s="370"/>
      <c r="AD614" s="370"/>
      <c r="AG614" s="86">
        <f t="shared" si="139"/>
        <v>18</v>
      </c>
      <c r="AH614" s="86">
        <f t="shared" si="140"/>
        <v>0</v>
      </c>
      <c r="AI614" s="86">
        <f t="shared" si="141"/>
        <v>0</v>
      </c>
      <c r="AJ614" s="86">
        <f t="shared" si="142"/>
        <v>0</v>
      </c>
    </row>
    <row r="615" spans="1:36" ht="15" customHeight="1">
      <c r="A615" s="107"/>
      <c r="B615" s="93"/>
      <c r="C615" s="110" t="s">
        <v>108</v>
      </c>
      <c r="D615" s="369" t="str">
        <f t="shared" si="138"/>
        <v/>
      </c>
      <c r="E615" s="369"/>
      <c r="F615" s="369"/>
      <c r="G615" s="369"/>
      <c r="H615" s="369"/>
      <c r="I615" s="370"/>
      <c r="J615" s="370"/>
      <c r="K615" s="370"/>
      <c r="L615" s="370"/>
      <c r="M615" s="370"/>
      <c r="N615" s="370"/>
      <c r="O615" s="370"/>
      <c r="P615" s="370"/>
      <c r="Q615" s="370"/>
      <c r="R615" s="370"/>
      <c r="S615" s="370"/>
      <c r="T615" s="370"/>
      <c r="U615" s="370"/>
      <c r="V615" s="370"/>
      <c r="W615" s="370"/>
      <c r="X615" s="370"/>
      <c r="Y615" s="370"/>
      <c r="Z615" s="370"/>
      <c r="AA615" s="370"/>
      <c r="AB615" s="370"/>
      <c r="AC615" s="370"/>
      <c r="AD615" s="370"/>
      <c r="AG615" s="86">
        <f t="shared" si="139"/>
        <v>18</v>
      </c>
      <c r="AH615" s="86">
        <f t="shared" si="140"/>
        <v>0</v>
      </c>
      <c r="AI615" s="86">
        <f t="shared" si="141"/>
        <v>0</v>
      </c>
      <c r="AJ615" s="86">
        <f t="shared" si="142"/>
        <v>0</v>
      </c>
    </row>
    <row r="616" spans="1:36" ht="15" customHeight="1">
      <c r="A616" s="107"/>
      <c r="B616" s="93"/>
      <c r="C616" s="110" t="s">
        <v>109</v>
      </c>
      <c r="D616" s="369" t="str">
        <f t="shared" si="138"/>
        <v/>
      </c>
      <c r="E616" s="369"/>
      <c r="F616" s="369"/>
      <c r="G616" s="369"/>
      <c r="H616" s="369"/>
      <c r="I616" s="370"/>
      <c r="J616" s="370"/>
      <c r="K616" s="370"/>
      <c r="L616" s="370"/>
      <c r="M616" s="370"/>
      <c r="N616" s="370"/>
      <c r="O616" s="370"/>
      <c r="P616" s="370"/>
      <c r="Q616" s="370"/>
      <c r="R616" s="370"/>
      <c r="S616" s="370"/>
      <c r="T616" s="370"/>
      <c r="U616" s="370"/>
      <c r="V616" s="370"/>
      <c r="W616" s="370"/>
      <c r="X616" s="370"/>
      <c r="Y616" s="370"/>
      <c r="Z616" s="370"/>
      <c r="AA616" s="370"/>
      <c r="AB616" s="370"/>
      <c r="AC616" s="370"/>
      <c r="AD616" s="370"/>
      <c r="AG616" s="86">
        <f t="shared" si="139"/>
        <v>18</v>
      </c>
      <c r="AH616" s="86">
        <f t="shared" si="140"/>
        <v>0</v>
      </c>
      <c r="AI616" s="86">
        <f t="shared" si="141"/>
        <v>0</v>
      </c>
      <c r="AJ616" s="86">
        <f t="shared" si="142"/>
        <v>0</v>
      </c>
    </row>
    <row r="617" spans="1:36" ht="15" customHeight="1">
      <c r="A617" s="107"/>
      <c r="B617" s="93"/>
      <c r="C617" s="110" t="s">
        <v>110</v>
      </c>
      <c r="D617" s="369" t="str">
        <f t="shared" si="138"/>
        <v/>
      </c>
      <c r="E617" s="369"/>
      <c r="F617" s="369"/>
      <c r="G617" s="369"/>
      <c r="H617" s="369"/>
      <c r="I617" s="370"/>
      <c r="J617" s="370"/>
      <c r="K617" s="370"/>
      <c r="L617" s="370"/>
      <c r="M617" s="370"/>
      <c r="N617" s="370"/>
      <c r="O617" s="370"/>
      <c r="P617" s="370"/>
      <c r="Q617" s="370"/>
      <c r="R617" s="370"/>
      <c r="S617" s="370"/>
      <c r="T617" s="370"/>
      <c r="U617" s="370"/>
      <c r="V617" s="370"/>
      <c r="W617" s="370"/>
      <c r="X617" s="370"/>
      <c r="Y617" s="370"/>
      <c r="Z617" s="370"/>
      <c r="AA617" s="370"/>
      <c r="AB617" s="370"/>
      <c r="AC617" s="370"/>
      <c r="AD617" s="370"/>
      <c r="AG617" s="86">
        <f t="shared" si="139"/>
        <v>18</v>
      </c>
      <c r="AH617" s="86">
        <f t="shared" si="140"/>
        <v>0</v>
      </c>
      <c r="AI617" s="86">
        <f t="shared" si="141"/>
        <v>0</v>
      </c>
      <c r="AJ617" s="86">
        <f t="shared" si="142"/>
        <v>0</v>
      </c>
    </row>
    <row r="618" spans="1:36" ht="15" customHeight="1">
      <c r="A618" s="107"/>
      <c r="B618" s="93"/>
      <c r="C618" s="110" t="s">
        <v>111</v>
      </c>
      <c r="D618" s="369" t="str">
        <f t="shared" si="138"/>
        <v/>
      </c>
      <c r="E618" s="369"/>
      <c r="F618" s="369"/>
      <c r="G618" s="369"/>
      <c r="H618" s="369"/>
      <c r="I618" s="370"/>
      <c r="J618" s="370"/>
      <c r="K618" s="370"/>
      <c r="L618" s="370"/>
      <c r="M618" s="370"/>
      <c r="N618" s="370"/>
      <c r="O618" s="370"/>
      <c r="P618" s="370"/>
      <c r="Q618" s="370"/>
      <c r="R618" s="370"/>
      <c r="S618" s="370"/>
      <c r="T618" s="370"/>
      <c r="U618" s="370"/>
      <c r="V618" s="370"/>
      <c r="W618" s="370"/>
      <c r="X618" s="370"/>
      <c r="Y618" s="370"/>
      <c r="Z618" s="370"/>
      <c r="AA618" s="370"/>
      <c r="AB618" s="370"/>
      <c r="AC618" s="370"/>
      <c r="AD618" s="370"/>
      <c r="AG618" s="86">
        <f t="shared" si="139"/>
        <v>18</v>
      </c>
      <c r="AH618" s="86">
        <f t="shared" si="140"/>
        <v>0</v>
      </c>
      <c r="AI618" s="86">
        <f t="shared" si="141"/>
        <v>0</v>
      </c>
      <c r="AJ618" s="86">
        <f t="shared" si="142"/>
        <v>0</v>
      </c>
    </row>
    <row r="619" spans="1:36" ht="15" customHeight="1">
      <c r="A619" s="107"/>
      <c r="B619" s="93"/>
      <c r="C619" s="110" t="s">
        <v>112</v>
      </c>
      <c r="D619" s="369" t="str">
        <f t="shared" si="138"/>
        <v/>
      </c>
      <c r="E619" s="369"/>
      <c r="F619" s="369"/>
      <c r="G619" s="369"/>
      <c r="H619" s="369"/>
      <c r="I619" s="370"/>
      <c r="J619" s="370"/>
      <c r="K619" s="370"/>
      <c r="L619" s="370"/>
      <c r="M619" s="370"/>
      <c r="N619" s="370"/>
      <c r="O619" s="370"/>
      <c r="P619" s="370"/>
      <c r="Q619" s="370"/>
      <c r="R619" s="370"/>
      <c r="S619" s="370"/>
      <c r="T619" s="370"/>
      <c r="U619" s="370"/>
      <c r="V619" s="370"/>
      <c r="W619" s="370"/>
      <c r="X619" s="370"/>
      <c r="Y619" s="370"/>
      <c r="Z619" s="370"/>
      <c r="AA619" s="370"/>
      <c r="AB619" s="370"/>
      <c r="AC619" s="370"/>
      <c r="AD619" s="370"/>
      <c r="AG619" s="86">
        <f t="shared" si="139"/>
        <v>18</v>
      </c>
      <c r="AH619" s="86">
        <f t="shared" si="140"/>
        <v>0</v>
      </c>
      <c r="AI619" s="86">
        <f t="shared" si="141"/>
        <v>0</v>
      </c>
      <c r="AJ619" s="86">
        <f t="shared" si="142"/>
        <v>0</v>
      </c>
    </row>
    <row r="620" spans="1:36" ht="15" customHeight="1">
      <c r="A620" s="107"/>
      <c r="B620" s="93"/>
      <c r="C620" s="110" t="s">
        <v>113</v>
      </c>
      <c r="D620" s="369" t="str">
        <f t="shared" si="138"/>
        <v/>
      </c>
      <c r="E620" s="369"/>
      <c r="F620" s="369"/>
      <c r="G620" s="369"/>
      <c r="H620" s="369"/>
      <c r="I620" s="370"/>
      <c r="J620" s="370"/>
      <c r="K620" s="370"/>
      <c r="L620" s="370"/>
      <c r="M620" s="370"/>
      <c r="N620" s="370"/>
      <c r="O620" s="370"/>
      <c r="P620" s="370"/>
      <c r="Q620" s="370"/>
      <c r="R620" s="370"/>
      <c r="S620" s="370"/>
      <c r="T620" s="370"/>
      <c r="U620" s="370"/>
      <c r="V620" s="370"/>
      <c r="W620" s="370"/>
      <c r="X620" s="370"/>
      <c r="Y620" s="370"/>
      <c r="Z620" s="370"/>
      <c r="AA620" s="370"/>
      <c r="AB620" s="370"/>
      <c r="AC620" s="370"/>
      <c r="AD620" s="370"/>
      <c r="AG620" s="86">
        <f t="shared" si="139"/>
        <v>18</v>
      </c>
      <c r="AH620" s="86">
        <f t="shared" si="140"/>
        <v>0</v>
      </c>
      <c r="AI620" s="86">
        <f t="shared" si="141"/>
        <v>0</v>
      </c>
      <c r="AJ620" s="86">
        <f t="shared" si="142"/>
        <v>0</v>
      </c>
    </row>
    <row r="621" spans="1:36" ht="15" customHeight="1">
      <c r="A621" s="107"/>
      <c r="B621" s="93"/>
      <c r="C621" s="110" t="s">
        <v>114</v>
      </c>
      <c r="D621" s="369" t="str">
        <f t="shared" si="138"/>
        <v/>
      </c>
      <c r="E621" s="369"/>
      <c r="F621" s="369"/>
      <c r="G621" s="369"/>
      <c r="H621" s="369"/>
      <c r="I621" s="370"/>
      <c r="J621" s="370"/>
      <c r="K621" s="370"/>
      <c r="L621" s="370"/>
      <c r="M621" s="370"/>
      <c r="N621" s="370"/>
      <c r="O621" s="370"/>
      <c r="P621" s="370"/>
      <c r="Q621" s="370"/>
      <c r="R621" s="370"/>
      <c r="S621" s="370"/>
      <c r="T621" s="370"/>
      <c r="U621" s="370"/>
      <c r="V621" s="370"/>
      <c r="W621" s="370"/>
      <c r="X621" s="370"/>
      <c r="Y621" s="370"/>
      <c r="Z621" s="370"/>
      <c r="AA621" s="370"/>
      <c r="AB621" s="370"/>
      <c r="AC621" s="370"/>
      <c r="AD621" s="370"/>
      <c r="AG621" s="86">
        <f t="shared" si="139"/>
        <v>18</v>
      </c>
      <c r="AH621" s="86">
        <f t="shared" si="140"/>
        <v>0</v>
      </c>
      <c r="AI621" s="86">
        <f t="shared" si="141"/>
        <v>0</v>
      </c>
      <c r="AJ621" s="86">
        <f t="shared" si="142"/>
        <v>0</v>
      </c>
    </row>
    <row r="622" spans="1:36" ht="15" customHeight="1">
      <c r="A622" s="107"/>
      <c r="B622" s="93"/>
      <c r="C622" s="110" t="s">
        <v>115</v>
      </c>
      <c r="D622" s="369" t="str">
        <f t="shared" si="138"/>
        <v/>
      </c>
      <c r="E622" s="369"/>
      <c r="F622" s="369"/>
      <c r="G622" s="369"/>
      <c r="H622" s="369"/>
      <c r="I622" s="370"/>
      <c r="J622" s="370"/>
      <c r="K622" s="370"/>
      <c r="L622" s="370"/>
      <c r="M622" s="370"/>
      <c r="N622" s="370"/>
      <c r="O622" s="370"/>
      <c r="P622" s="370"/>
      <c r="Q622" s="370"/>
      <c r="R622" s="370"/>
      <c r="S622" s="370"/>
      <c r="T622" s="370"/>
      <c r="U622" s="370"/>
      <c r="V622" s="370"/>
      <c r="W622" s="370"/>
      <c r="X622" s="370"/>
      <c r="Y622" s="370"/>
      <c r="Z622" s="370"/>
      <c r="AA622" s="370"/>
      <c r="AB622" s="370"/>
      <c r="AC622" s="370"/>
      <c r="AD622" s="370"/>
      <c r="AG622" s="86">
        <f t="shared" si="139"/>
        <v>18</v>
      </c>
      <c r="AH622" s="86">
        <f t="shared" si="140"/>
        <v>0</v>
      </c>
      <c r="AI622" s="86">
        <f t="shared" si="141"/>
        <v>0</v>
      </c>
      <c r="AJ622" s="86">
        <f t="shared" si="142"/>
        <v>0</v>
      </c>
    </row>
    <row r="623" spans="1:36" ht="15" customHeight="1">
      <c r="A623" s="107"/>
      <c r="B623" s="93"/>
      <c r="C623" s="110" t="s">
        <v>116</v>
      </c>
      <c r="D623" s="369" t="str">
        <f t="shared" si="138"/>
        <v/>
      </c>
      <c r="E623" s="369"/>
      <c r="F623" s="369"/>
      <c r="G623" s="369"/>
      <c r="H623" s="369"/>
      <c r="I623" s="370"/>
      <c r="J623" s="370"/>
      <c r="K623" s="370"/>
      <c r="L623" s="370"/>
      <c r="M623" s="370"/>
      <c r="N623" s="370"/>
      <c r="O623" s="370"/>
      <c r="P623" s="370"/>
      <c r="Q623" s="370"/>
      <c r="R623" s="370"/>
      <c r="S623" s="370"/>
      <c r="T623" s="370"/>
      <c r="U623" s="370"/>
      <c r="V623" s="370"/>
      <c r="W623" s="370"/>
      <c r="X623" s="370"/>
      <c r="Y623" s="370"/>
      <c r="Z623" s="370"/>
      <c r="AA623" s="370"/>
      <c r="AB623" s="370"/>
      <c r="AC623" s="370"/>
      <c r="AD623" s="370"/>
      <c r="AG623" s="86">
        <f t="shared" si="139"/>
        <v>18</v>
      </c>
      <c r="AH623" s="86">
        <f t="shared" si="140"/>
        <v>0</v>
      </c>
      <c r="AI623" s="86">
        <f t="shared" si="141"/>
        <v>0</v>
      </c>
      <c r="AJ623" s="86">
        <f t="shared" si="142"/>
        <v>0</v>
      </c>
    </row>
    <row r="624" spans="1:36" ht="15" customHeight="1">
      <c r="A624" s="107"/>
      <c r="B624" s="93"/>
      <c r="C624" s="110" t="s">
        <v>117</v>
      </c>
      <c r="D624" s="369" t="str">
        <f t="shared" si="138"/>
        <v/>
      </c>
      <c r="E624" s="369"/>
      <c r="F624" s="369"/>
      <c r="G624" s="369"/>
      <c r="H624" s="369"/>
      <c r="I624" s="370"/>
      <c r="J624" s="370"/>
      <c r="K624" s="370"/>
      <c r="L624" s="370"/>
      <c r="M624" s="370"/>
      <c r="N624" s="370"/>
      <c r="O624" s="370"/>
      <c r="P624" s="370"/>
      <c r="Q624" s="370"/>
      <c r="R624" s="370"/>
      <c r="S624" s="370"/>
      <c r="T624" s="370"/>
      <c r="U624" s="370"/>
      <c r="V624" s="370"/>
      <c r="W624" s="370"/>
      <c r="X624" s="370"/>
      <c r="Y624" s="370"/>
      <c r="Z624" s="370"/>
      <c r="AA624" s="370"/>
      <c r="AB624" s="370"/>
      <c r="AC624" s="370"/>
      <c r="AD624" s="370"/>
      <c r="AG624" s="86">
        <f t="shared" si="139"/>
        <v>18</v>
      </c>
      <c r="AH624" s="86">
        <f t="shared" si="140"/>
        <v>0</v>
      </c>
      <c r="AI624" s="86">
        <f t="shared" si="141"/>
        <v>0</v>
      </c>
      <c r="AJ624" s="86">
        <f t="shared" si="142"/>
        <v>0</v>
      </c>
    </row>
    <row r="625" spans="1:36" ht="15" customHeight="1">
      <c r="A625" s="107"/>
      <c r="B625" s="93"/>
      <c r="C625" s="110" t="s">
        <v>118</v>
      </c>
      <c r="D625" s="369" t="str">
        <f t="shared" si="138"/>
        <v/>
      </c>
      <c r="E625" s="369"/>
      <c r="F625" s="369"/>
      <c r="G625" s="369"/>
      <c r="H625" s="369"/>
      <c r="I625" s="370"/>
      <c r="J625" s="370"/>
      <c r="K625" s="370"/>
      <c r="L625" s="370"/>
      <c r="M625" s="370"/>
      <c r="N625" s="370"/>
      <c r="O625" s="370"/>
      <c r="P625" s="370"/>
      <c r="Q625" s="370"/>
      <c r="R625" s="370"/>
      <c r="S625" s="370"/>
      <c r="T625" s="370"/>
      <c r="U625" s="370"/>
      <c r="V625" s="370"/>
      <c r="W625" s="370"/>
      <c r="X625" s="370"/>
      <c r="Y625" s="370"/>
      <c r="Z625" s="370"/>
      <c r="AA625" s="370"/>
      <c r="AB625" s="370"/>
      <c r="AC625" s="370"/>
      <c r="AD625" s="370"/>
      <c r="AG625" s="86">
        <f t="shared" si="139"/>
        <v>18</v>
      </c>
      <c r="AH625" s="86">
        <f t="shared" si="140"/>
        <v>0</v>
      </c>
      <c r="AI625" s="86">
        <f t="shared" si="141"/>
        <v>0</v>
      </c>
      <c r="AJ625" s="86">
        <f t="shared" si="142"/>
        <v>0</v>
      </c>
    </row>
    <row r="626" spans="1:36" ht="15" customHeight="1">
      <c r="A626" s="107"/>
      <c r="B626" s="93"/>
      <c r="C626" s="110" t="s">
        <v>119</v>
      </c>
      <c r="D626" s="369" t="str">
        <f t="shared" si="138"/>
        <v/>
      </c>
      <c r="E626" s="369"/>
      <c r="F626" s="369"/>
      <c r="G626" s="369"/>
      <c r="H626" s="369"/>
      <c r="I626" s="370"/>
      <c r="J626" s="370"/>
      <c r="K626" s="370"/>
      <c r="L626" s="370"/>
      <c r="M626" s="370"/>
      <c r="N626" s="370"/>
      <c r="O626" s="370"/>
      <c r="P626" s="370"/>
      <c r="Q626" s="370"/>
      <c r="R626" s="370"/>
      <c r="S626" s="370"/>
      <c r="T626" s="370"/>
      <c r="U626" s="370"/>
      <c r="V626" s="370"/>
      <c r="W626" s="370"/>
      <c r="X626" s="370"/>
      <c r="Y626" s="370"/>
      <c r="Z626" s="370"/>
      <c r="AA626" s="370"/>
      <c r="AB626" s="370"/>
      <c r="AC626" s="370"/>
      <c r="AD626" s="370"/>
      <c r="AG626" s="86">
        <f t="shared" si="139"/>
        <v>18</v>
      </c>
      <c r="AH626" s="86">
        <f t="shared" si="140"/>
        <v>0</v>
      </c>
      <c r="AI626" s="86">
        <f t="shared" si="141"/>
        <v>0</v>
      </c>
      <c r="AJ626" s="86">
        <f t="shared" si="142"/>
        <v>0</v>
      </c>
    </row>
    <row r="627" spans="1:36" ht="15" customHeight="1">
      <c r="A627" s="107"/>
      <c r="B627" s="93"/>
      <c r="C627" s="110" t="s">
        <v>120</v>
      </c>
      <c r="D627" s="369" t="str">
        <f t="shared" si="138"/>
        <v/>
      </c>
      <c r="E627" s="369"/>
      <c r="F627" s="369"/>
      <c r="G627" s="369"/>
      <c r="H627" s="369"/>
      <c r="I627" s="370"/>
      <c r="J627" s="370"/>
      <c r="K627" s="370"/>
      <c r="L627" s="370"/>
      <c r="M627" s="370"/>
      <c r="N627" s="370"/>
      <c r="O627" s="370"/>
      <c r="P627" s="370"/>
      <c r="Q627" s="370"/>
      <c r="R627" s="370"/>
      <c r="S627" s="370"/>
      <c r="T627" s="370"/>
      <c r="U627" s="370"/>
      <c r="V627" s="370"/>
      <c r="W627" s="370"/>
      <c r="X627" s="370"/>
      <c r="Y627" s="370"/>
      <c r="Z627" s="370"/>
      <c r="AA627" s="370"/>
      <c r="AB627" s="370"/>
      <c r="AC627" s="370"/>
      <c r="AD627" s="370"/>
      <c r="AG627" s="86">
        <f t="shared" si="139"/>
        <v>18</v>
      </c>
      <c r="AH627" s="86">
        <f t="shared" si="140"/>
        <v>0</v>
      </c>
      <c r="AI627" s="86">
        <f t="shared" si="141"/>
        <v>0</v>
      </c>
      <c r="AJ627" s="86">
        <f t="shared" si="142"/>
        <v>0</v>
      </c>
    </row>
    <row r="628" spans="1:36" ht="15" customHeight="1">
      <c r="A628" s="107"/>
      <c r="B628" s="93"/>
      <c r="C628" s="110" t="s">
        <v>168</v>
      </c>
      <c r="D628" s="369" t="str">
        <f t="shared" si="138"/>
        <v/>
      </c>
      <c r="E628" s="369"/>
      <c r="F628" s="369"/>
      <c r="G628" s="369"/>
      <c r="H628" s="369"/>
      <c r="I628" s="370"/>
      <c r="J628" s="370"/>
      <c r="K628" s="370"/>
      <c r="L628" s="370"/>
      <c r="M628" s="370"/>
      <c r="N628" s="370"/>
      <c r="O628" s="370"/>
      <c r="P628" s="370"/>
      <c r="Q628" s="370"/>
      <c r="R628" s="370"/>
      <c r="S628" s="370"/>
      <c r="T628" s="370"/>
      <c r="U628" s="370"/>
      <c r="V628" s="370"/>
      <c r="W628" s="370"/>
      <c r="X628" s="370"/>
      <c r="Y628" s="370"/>
      <c r="Z628" s="370"/>
      <c r="AA628" s="370"/>
      <c r="AB628" s="370"/>
      <c r="AC628" s="370"/>
      <c r="AD628" s="370"/>
      <c r="AG628" s="86">
        <f t="shared" si="139"/>
        <v>18</v>
      </c>
      <c r="AH628" s="86">
        <f t="shared" si="140"/>
        <v>0</v>
      </c>
      <c r="AI628" s="86">
        <f t="shared" si="141"/>
        <v>0</v>
      </c>
      <c r="AJ628" s="86">
        <f t="shared" si="142"/>
        <v>0</v>
      </c>
    </row>
    <row r="629" spans="1:36" ht="15" customHeight="1">
      <c r="A629" s="107"/>
      <c r="B629" s="93"/>
      <c r="C629" s="110" t="s">
        <v>169</v>
      </c>
      <c r="D629" s="369" t="str">
        <f t="shared" si="138"/>
        <v/>
      </c>
      <c r="E629" s="369"/>
      <c r="F629" s="369"/>
      <c r="G629" s="369"/>
      <c r="H629" s="369"/>
      <c r="I629" s="370"/>
      <c r="J629" s="370"/>
      <c r="K629" s="370"/>
      <c r="L629" s="370"/>
      <c r="M629" s="370"/>
      <c r="N629" s="370"/>
      <c r="O629" s="370"/>
      <c r="P629" s="370"/>
      <c r="Q629" s="370"/>
      <c r="R629" s="370"/>
      <c r="S629" s="370"/>
      <c r="T629" s="370"/>
      <c r="U629" s="370"/>
      <c r="V629" s="370"/>
      <c r="W629" s="370"/>
      <c r="X629" s="370"/>
      <c r="Y629" s="370"/>
      <c r="Z629" s="370"/>
      <c r="AA629" s="370"/>
      <c r="AB629" s="370"/>
      <c r="AC629" s="370"/>
      <c r="AD629" s="370"/>
      <c r="AG629" s="86">
        <f t="shared" si="139"/>
        <v>18</v>
      </c>
      <c r="AH629" s="86">
        <f t="shared" si="140"/>
        <v>0</v>
      </c>
      <c r="AI629" s="86">
        <f t="shared" si="141"/>
        <v>0</v>
      </c>
      <c r="AJ629" s="86">
        <f t="shared" si="142"/>
        <v>0</v>
      </c>
    </row>
    <row r="630" spans="1:36" ht="15" customHeight="1">
      <c r="A630" s="107"/>
      <c r="B630" s="93"/>
      <c r="C630" s="110" t="s">
        <v>170</v>
      </c>
      <c r="D630" s="369" t="str">
        <f t="shared" si="138"/>
        <v/>
      </c>
      <c r="E630" s="369"/>
      <c r="F630" s="369"/>
      <c r="G630" s="369"/>
      <c r="H630" s="369"/>
      <c r="I630" s="370"/>
      <c r="J630" s="370"/>
      <c r="K630" s="370"/>
      <c r="L630" s="370"/>
      <c r="M630" s="370"/>
      <c r="N630" s="370"/>
      <c r="O630" s="370"/>
      <c r="P630" s="370"/>
      <c r="Q630" s="370"/>
      <c r="R630" s="370"/>
      <c r="S630" s="370"/>
      <c r="T630" s="370"/>
      <c r="U630" s="370"/>
      <c r="V630" s="370"/>
      <c r="W630" s="370"/>
      <c r="X630" s="370"/>
      <c r="Y630" s="370"/>
      <c r="Z630" s="370"/>
      <c r="AA630" s="370"/>
      <c r="AB630" s="370"/>
      <c r="AC630" s="370"/>
      <c r="AD630" s="370"/>
      <c r="AG630" s="86">
        <f t="shared" si="139"/>
        <v>18</v>
      </c>
      <c r="AH630" s="86">
        <f t="shared" si="140"/>
        <v>0</v>
      </c>
      <c r="AI630" s="86">
        <f t="shared" si="141"/>
        <v>0</v>
      </c>
      <c r="AJ630" s="86">
        <f t="shared" si="142"/>
        <v>0</v>
      </c>
    </row>
    <row r="631" spans="1:36" ht="15" customHeight="1">
      <c r="A631" s="107"/>
      <c r="B631" s="93"/>
      <c r="C631" s="110" t="s">
        <v>171</v>
      </c>
      <c r="D631" s="369" t="str">
        <f t="shared" si="138"/>
        <v/>
      </c>
      <c r="E631" s="369"/>
      <c r="F631" s="369"/>
      <c r="G631" s="369"/>
      <c r="H631" s="369"/>
      <c r="I631" s="370"/>
      <c r="J631" s="370"/>
      <c r="K631" s="370"/>
      <c r="L631" s="370"/>
      <c r="M631" s="370"/>
      <c r="N631" s="370"/>
      <c r="O631" s="370"/>
      <c r="P631" s="370"/>
      <c r="Q631" s="370"/>
      <c r="R631" s="370"/>
      <c r="S631" s="370"/>
      <c r="T631" s="370"/>
      <c r="U631" s="370"/>
      <c r="V631" s="370"/>
      <c r="W631" s="370"/>
      <c r="X631" s="370"/>
      <c r="Y631" s="370"/>
      <c r="Z631" s="370"/>
      <c r="AA631" s="370"/>
      <c r="AB631" s="370"/>
      <c r="AC631" s="370"/>
      <c r="AD631" s="370"/>
      <c r="AG631" s="86">
        <f t="shared" si="139"/>
        <v>18</v>
      </c>
      <c r="AH631" s="86">
        <f t="shared" si="140"/>
        <v>0</v>
      </c>
      <c r="AI631" s="86">
        <f t="shared" si="141"/>
        <v>0</v>
      </c>
      <c r="AJ631" s="86">
        <f t="shared" si="142"/>
        <v>0</v>
      </c>
    </row>
    <row r="632" spans="1:36" ht="15" customHeight="1">
      <c r="A632" s="107"/>
      <c r="B632" s="93"/>
      <c r="C632" s="110" t="s">
        <v>172</v>
      </c>
      <c r="D632" s="369" t="str">
        <f t="shared" si="138"/>
        <v/>
      </c>
      <c r="E632" s="369"/>
      <c r="F632" s="369"/>
      <c r="G632" s="369"/>
      <c r="H632" s="369"/>
      <c r="I632" s="370"/>
      <c r="J632" s="370"/>
      <c r="K632" s="370"/>
      <c r="L632" s="370"/>
      <c r="M632" s="370"/>
      <c r="N632" s="370"/>
      <c r="O632" s="370"/>
      <c r="P632" s="370"/>
      <c r="Q632" s="370"/>
      <c r="R632" s="370"/>
      <c r="S632" s="370"/>
      <c r="T632" s="370"/>
      <c r="U632" s="370"/>
      <c r="V632" s="370"/>
      <c r="W632" s="370"/>
      <c r="X632" s="370"/>
      <c r="Y632" s="370"/>
      <c r="Z632" s="370"/>
      <c r="AA632" s="370"/>
      <c r="AB632" s="370"/>
      <c r="AC632" s="370"/>
      <c r="AD632" s="370"/>
      <c r="AG632" s="86">
        <f t="shared" si="139"/>
        <v>18</v>
      </c>
      <c r="AH632" s="86">
        <f t="shared" si="140"/>
        <v>0</v>
      </c>
      <c r="AI632" s="86">
        <f t="shared" si="141"/>
        <v>0</v>
      </c>
      <c r="AJ632" s="86">
        <f t="shared" si="142"/>
        <v>0</v>
      </c>
    </row>
    <row r="633" spans="1:36" ht="15" customHeight="1">
      <c r="A633" s="107"/>
      <c r="B633" s="93"/>
      <c r="C633" s="110" t="s">
        <v>173</v>
      </c>
      <c r="D633" s="369" t="str">
        <f t="shared" si="138"/>
        <v/>
      </c>
      <c r="E633" s="369"/>
      <c r="F633" s="369"/>
      <c r="G633" s="369"/>
      <c r="H633" s="369"/>
      <c r="I633" s="370"/>
      <c r="J633" s="370"/>
      <c r="K633" s="370"/>
      <c r="L633" s="370"/>
      <c r="M633" s="370"/>
      <c r="N633" s="370"/>
      <c r="O633" s="370"/>
      <c r="P633" s="370"/>
      <c r="Q633" s="370"/>
      <c r="R633" s="370"/>
      <c r="S633" s="370"/>
      <c r="T633" s="370"/>
      <c r="U633" s="370"/>
      <c r="V633" s="370"/>
      <c r="W633" s="370"/>
      <c r="X633" s="370"/>
      <c r="Y633" s="370"/>
      <c r="Z633" s="370"/>
      <c r="AA633" s="370"/>
      <c r="AB633" s="370"/>
      <c r="AC633" s="370"/>
      <c r="AD633" s="370"/>
      <c r="AG633" s="86">
        <f t="shared" si="139"/>
        <v>18</v>
      </c>
      <c r="AH633" s="86">
        <f t="shared" si="140"/>
        <v>0</v>
      </c>
      <c r="AI633" s="86">
        <f t="shared" si="141"/>
        <v>0</v>
      </c>
      <c r="AJ633" s="86">
        <f t="shared" si="142"/>
        <v>0</v>
      </c>
    </row>
    <row r="634" spans="1:36" ht="15" customHeight="1">
      <c r="A634" s="107"/>
      <c r="B634" s="93"/>
      <c r="C634" s="110" t="s">
        <v>174</v>
      </c>
      <c r="D634" s="369" t="str">
        <f t="shared" si="138"/>
        <v/>
      </c>
      <c r="E634" s="369"/>
      <c r="F634" s="369"/>
      <c r="G634" s="369"/>
      <c r="H634" s="369"/>
      <c r="I634" s="370"/>
      <c r="J634" s="370"/>
      <c r="K634" s="370"/>
      <c r="L634" s="370"/>
      <c r="M634" s="370"/>
      <c r="N634" s="370"/>
      <c r="O634" s="370"/>
      <c r="P634" s="370"/>
      <c r="Q634" s="370"/>
      <c r="R634" s="370"/>
      <c r="S634" s="370"/>
      <c r="T634" s="370"/>
      <c r="U634" s="370"/>
      <c r="V634" s="370"/>
      <c r="W634" s="370"/>
      <c r="X634" s="370"/>
      <c r="Y634" s="370"/>
      <c r="Z634" s="370"/>
      <c r="AA634" s="370"/>
      <c r="AB634" s="370"/>
      <c r="AC634" s="370"/>
      <c r="AD634" s="370"/>
      <c r="AG634" s="86">
        <f t="shared" si="139"/>
        <v>18</v>
      </c>
      <c r="AH634" s="86">
        <f t="shared" si="140"/>
        <v>0</v>
      </c>
      <c r="AI634" s="86">
        <f t="shared" si="141"/>
        <v>0</v>
      </c>
      <c r="AJ634" s="86">
        <f t="shared" si="142"/>
        <v>0</v>
      </c>
    </row>
    <row r="635" spans="1:36" ht="15" customHeight="1">
      <c r="A635" s="107"/>
      <c r="B635" s="93"/>
      <c r="C635" s="110" t="s">
        <v>175</v>
      </c>
      <c r="D635" s="369" t="str">
        <f t="shared" si="138"/>
        <v/>
      </c>
      <c r="E635" s="369"/>
      <c r="F635" s="369"/>
      <c r="G635" s="369"/>
      <c r="H635" s="369"/>
      <c r="I635" s="370"/>
      <c r="J635" s="370"/>
      <c r="K635" s="370"/>
      <c r="L635" s="370"/>
      <c r="M635" s="370"/>
      <c r="N635" s="370"/>
      <c r="O635" s="370"/>
      <c r="P635" s="370"/>
      <c r="Q635" s="370"/>
      <c r="R635" s="370"/>
      <c r="S635" s="370"/>
      <c r="T635" s="370"/>
      <c r="U635" s="370"/>
      <c r="V635" s="370"/>
      <c r="W635" s="370"/>
      <c r="X635" s="370"/>
      <c r="Y635" s="370"/>
      <c r="Z635" s="370"/>
      <c r="AA635" s="370"/>
      <c r="AB635" s="370"/>
      <c r="AC635" s="370"/>
      <c r="AD635" s="370"/>
      <c r="AG635" s="86">
        <f t="shared" si="139"/>
        <v>18</v>
      </c>
      <c r="AH635" s="86">
        <f t="shared" si="140"/>
        <v>0</v>
      </c>
      <c r="AI635" s="86">
        <f t="shared" si="141"/>
        <v>0</v>
      </c>
      <c r="AJ635" s="86">
        <f t="shared" si="142"/>
        <v>0</v>
      </c>
    </row>
    <row r="636" spans="1:36" ht="15" customHeight="1">
      <c r="A636" s="107"/>
      <c r="B636" s="93"/>
      <c r="C636" s="110" t="s">
        <v>176</v>
      </c>
      <c r="D636" s="369" t="str">
        <f t="shared" si="138"/>
        <v/>
      </c>
      <c r="E636" s="369"/>
      <c r="F636" s="369"/>
      <c r="G636" s="369"/>
      <c r="H636" s="369"/>
      <c r="I636" s="370"/>
      <c r="J636" s="370"/>
      <c r="K636" s="370"/>
      <c r="L636" s="370"/>
      <c r="M636" s="370"/>
      <c r="N636" s="370"/>
      <c r="O636" s="370"/>
      <c r="P636" s="370"/>
      <c r="Q636" s="370"/>
      <c r="R636" s="370"/>
      <c r="S636" s="370"/>
      <c r="T636" s="370"/>
      <c r="U636" s="370"/>
      <c r="V636" s="370"/>
      <c r="W636" s="370"/>
      <c r="X636" s="370"/>
      <c r="Y636" s="370"/>
      <c r="Z636" s="370"/>
      <c r="AA636" s="370"/>
      <c r="AB636" s="370"/>
      <c r="AC636" s="370"/>
      <c r="AD636" s="370"/>
      <c r="AG636" s="86">
        <f t="shared" si="139"/>
        <v>18</v>
      </c>
      <c r="AH636" s="86">
        <f t="shared" si="140"/>
        <v>0</v>
      </c>
      <c r="AI636" s="86">
        <f t="shared" si="141"/>
        <v>0</v>
      </c>
      <c r="AJ636" s="86">
        <f t="shared" si="142"/>
        <v>0</v>
      </c>
    </row>
    <row r="637" spans="1:36" ht="15" customHeight="1">
      <c r="A637" s="107"/>
      <c r="B637" s="93"/>
      <c r="C637" s="110" t="s">
        <v>177</v>
      </c>
      <c r="D637" s="369" t="str">
        <f t="shared" si="138"/>
        <v/>
      </c>
      <c r="E637" s="369"/>
      <c r="F637" s="369"/>
      <c r="G637" s="369"/>
      <c r="H637" s="369"/>
      <c r="I637" s="370"/>
      <c r="J637" s="370"/>
      <c r="K637" s="370"/>
      <c r="L637" s="370"/>
      <c r="M637" s="370"/>
      <c r="N637" s="370"/>
      <c r="O637" s="370"/>
      <c r="P637" s="370"/>
      <c r="Q637" s="370"/>
      <c r="R637" s="370"/>
      <c r="S637" s="370"/>
      <c r="T637" s="370"/>
      <c r="U637" s="370"/>
      <c r="V637" s="370"/>
      <c r="W637" s="370"/>
      <c r="X637" s="370"/>
      <c r="Y637" s="370"/>
      <c r="Z637" s="370"/>
      <c r="AA637" s="370"/>
      <c r="AB637" s="370"/>
      <c r="AC637" s="370"/>
      <c r="AD637" s="370"/>
      <c r="AG637" s="86">
        <f t="shared" si="139"/>
        <v>18</v>
      </c>
      <c r="AH637" s="86">
        <f t="shared" si="140"/>
        <v>0</v>
      </c>
      <c r="AI637" s="86">
        <f t="shared" si="141"/>
        <v>0</v>
      </c>
      <c r="AJ637" s="86">
        <f t="shared" si="142"/>
        <v>0</v>
      </c>
    </row>
    <row r="638" spans="1:36" ht="15" customHeight="1">
      <c r="A638" s="107"/>
      <c r="B638" s="93"/>
      <c r="C638" s="110" t="s">
        <v>178</v>
      </c>
      <c r="D638" s="369" t="str">
        <f t="shared" si="138"/>
        <v/>
      </c>
      <c r="E638" s="369"/>
      <c r="F638" s="369"/>
      <c r="G638" s="369"/>
      <c r="H638" s="369"/>
      <c r="I638" s="370"/>
      <c r="J638" s="370"/>
      <c r="K638" s="370"/>
      <c r="L638" s="370"/>
      <c r="M638" s="370"/>
      <c r="N638" s="370"/>
      <c r="O638" s="370"/>
      <c r="P638" s="370"/>
      <c r="Q638" s="370"/>
      <c r="R638" s="370"/>
      <c r="S638" s="370"/>
      <c r="T638" s="370"/>
      <c r="U638" s="370"/>
      <c r="V638" s="370"/>
      <c r="W638" s="370"/>
      <c r="X638" s="370"/>
      <c r="Y638" s="370"/>
      <c r="Z638" s="370"/>
      <c r="AA638" s="370"/>
      <c r="AB638" s="370"/>
      <c r="AC638" s="370"/>
      <c r="AD638" s="370"/>
      <c r="AG638" s="86">
        <f t="shared" si="139"/>
        <v>18</v>
      </c>
      <c r="AH638" s="86">
        <f t="shared" si="140"/>
        <v>0</v>
      </c>
      <c r="AI638" s="86">
        <f t="shared" si="141"/>
        <v>0</v>
      </c>
      <c r="AJ638" s="86">
        <f t="shared" si="142"/>
        <v>0</v>
      </c>
    </row>
    <row r="639" spans="1:36" ht="15" customHeight="1">
      <c r="A639" s="107"/>
      <c r="B639" s="93"/>
      <c r="C639" s="110" t="s">
        <v>179</v>
      </c>
      <c r="D639" s="369" t="str">
        <f t="shared" si="138"/>
        <v/>
      </c>
      <c r="E639" s="369"/>
      <c r="F639" s="369"/>
      <c r="G639" s="369"/>
      <c r="H639" s="369"/>
      <c r="I639" s="370"/>
      <c r="J639" s="370"/>
      <c r="K639" s="370"/>
      <c r="L639" s="370"/>
      <c r="M639" s="370"/>
      <c r="N639" s="370"/>
      <c r="O639" s="370"/>
      <c r="P639" s="370"/>
      <c r="Q639" s="370"/>
      <c r="R639" s="370"/>
      <c r="S639" s="370"/>
      <c r="T639" s="370"/>
      <c r="U639" s="370"/>
      <c r="V639" s="370"/>
      <c r="W639" s="370"/>
      <c r="X639" s="370"/>
      <c r="Y639" s="370"/>
      <c r="Z639" s="370"/>
      <c r="AA639" s="370"/>
      <c r="AB639" s="370"/>
      <c r="AC639" s="370"/>
      <c r="AD639" s="370"/>
      <c r="AG639" s="86">
        <f t="shared" si="139"/>
        <v>18</v>
      </c>
      <c r="AH639" s="86">
        <f t="shared" si="140"/>
        <v>0</v>
      </c>
      <c r="AI639" s="86">
        <f t="shared" si="141"/>
        <v>0</v>
      </c>
      <c r="AJ639" s="86">
        <f t="shared" si="142"/>
        <v>0</v>
      </c>
    </row>
    <row r="640" spans="1:36" ht="15" customHeight="1">
      <c r="A640" s="107"/>
      <c r="B640" s="93"/>
      <c r="C640" s="110" t="s">
        <v>180</v>
      </c>
      <c r="D640" s="369" t="str">
        <f t="shared" si="138"/>
        <v/>
      </c>
      <c r="E640" s="369"/>
      <c r="F640" s="369"/>
      <c r="G640" s="369"/>
      <c r="H640" s="369"/>
      <c r="I640" s="370"/>
      <c r="J640" s="370"/>
      <c r="K640" s="370"/>
      <c r="L640" s="370"/>
      <c r="M640" s="370"/>
      <c r="N640" s="370"/>
      <c r="O640" s="370"/>
      <c r="P640" s="370"/>
      <c r="Q640" s="370"/>
      <c r="R640" s="370"/>
      <c r="S640" s="370"/>
      <c r="T640" s="370"/>
      <c r="U640" s="370"/>
      <c r="V640" s="370"/>
      <c r="W640" s="370"/>
      <c r="X640" s="370"/>
      <c r="Y640" s="370"/>
      <c r="Z640" s="370"/>
      <c r="AA640" s="370"/>
      <c r="AB640" s="370"/>
      <c r="AC640" s="370"/>
      <c r="AD640" s="370"/>
      <c r="AG640" s="86">
        <f t="shared" si="139"/>
        <v>18</v>
      </c>
      <c r="AH640" s="86">
        <f t="shared" si="140"/>
        <v>0</v>
      </c>
      <c r="AI640" s="86">
        <f t="shared" si="141"/>
        <v>0</v>
      </c>
      <c r="AJ640" s="86">
        <f t="shared" si="142"/>
        <v>0</v>
      </c>
    </row>
    <row r="641" spans="1:36" ht="15" customHeight="1">
      <c r="A641" s="107"/>
      <c r="B641" s="93"/>
      <c r="C641" s="110" t="s">
        <v>181</v>
      </c>
      <c r="D641" s="369" t="str">
        <f t="shared" si="138"/>
        <v/>
      </c>
      <c r="E641" s="369"/>
      <c r="F641" s="369"/>
      <c r="G641" s="369"/>
      <c r="H641" s="369"/>
      <c r="I641" s="370"/>
      <c r="J641" s="370"/>
      <c r="K641" s="370"/>
      <c r="L641" s="370"/>
      <c r="M641" s="370"/>
      <c r="N641" s="370"/>
      <c r="O641" s="370"/>
      <c r="P641" s="370"/>
      <c r="Q641" s="370"/>
      <c r="R641" s="370"/>
      <c r="S641" s="370"/>
      <c r="T641" s="370"/>
      <c r="U641" s="370"/>
      <c r="V641" s="370"/>
      <c r="W641" s="370"/>
      <c r="X641" s="370"/>
      <c r="Y641" s="370"/>
      <c r="Z641" s="370"/>
      <c r="AA641" s="370"/>
      <c r="AB641" s="370"/>
      <c r="AC641" s="370"/>
      <c r="AD641" s="370"/>
      <c r="AG641" s="86">
        <f t="shared" si="139"/>
        <v>18</v>
      </c>
      <c r="AH641" s="86">
        <f t="shared" si="140"/>
        <v>0</v>
      </c>
      <c r="AI641" s="86">
        <f t="shared" si="141"/>
        <v>0</v>
      </c>
      <c r="AJ641" s="86">
        <f t="shared" si="142"/>
        <v>0</v>
      </c>
    </row>
    <row r="642" spans="1:36" ht="15" customHeight="1">
      <c r="A642" s="107"/>
      <c r="B642" s="93"/>
      <c r="C642" s="110" t="s">
        <v>182</v>
      </c>
      <c r="D642" s="369" t="str">
        <f t="shared" si="138"/>
        <v/>
      </c>
      <c r="E642" s="369"/>
      <c r="F642" s="369"/>
      <c r="G642" s="369"/>
      <c r="H642" s="369"/>
      <c r="I642" s="370"/>
      <c r="J642" s="370"/>
      <c r="K642" s="370"/>
      <c r="L642" s="370"/>
      <c r="M642" s="370"/>
      <c r="N642" s="370"/>
      <c r="O642" s="370"/>
      <c r="P642" s="370"/>
      <c r="Q642" s="370"/>
      <c r="R642" s="370"/>
      <c r="S642" s="370"/>
      <c r="T642" s="370"/>
      <c r="U642" s="370"/>
      <c r="V642" s="370"/>
      <c r="W642" s="370"/>
      <c r="X642" s="370"/>
      <c r="Y642" s="370"/>
      <c r="Z642" s="370"/>
      <c r="AA642" s="370"/>
      <c r="AB642" s="370"/>
      <c r="AC642" s="370"/>
      <c r="AD642" s="370"/>
      <c r="AG642" s="86">
        <f t="shared" si="139"/>
        <v>18</v>
      </c>
      <c r="AH642" s="86">
        <f t="shared" si="140"/>
        <v>0</v>
      </c>
      <c r="AI642" s="86">
        <f t="shared" si="141"/>
        <v>0</v>
      </c>
      <c r="AJ642" s="86">
        <f t="shared" si="142"/>
        <v>0</v>
      </c>
    </row>
    <row r="643" spans="1:36" ht="15" customHeight="1">
      <c r="A643" s="107"/>
      <c r="B643" s="93"/>
      <c r="C643" s="110" t="s">
        <v>183</v>
      </c>
      <c r="D643" s="369" t="str">
        <f t="shared" si="138"/>
        <v/>
      </c>
      <c r="E643" s="369"/>
      <c r="F643" s="369"/>
      <c r="G643" s="369"/>
      <c r="H643" s="369"/>
      <c r="I643" s="370"/>
      <c r="J643" s="370"/>
      <c r="K643" s="370"/>
      <c r="L643" s="370"/>
      <c r="M643" s="370"/>
      <c r="N643" s="370"/>
      <c r="O643" s="370"/>
      <c r="P643" s="370"/>
      <c r="Q643" s="370"/>
      <c r="R643" s="370"/>
      <c r="S643" s="370"/>
      <c r="T643" s="370"/>
      <c r="U643" s="370"/>
      <c r="V643" s="370"/>
      <c r="W643" s="370"/>
      <c r="X643" s="370"/>
      <c r="Y643" s="370"/>
      <c r="Z643" s="370"/>
      <c r="AA643" s="370"/>
      <c r="AB643" s="370"/>
      <c r="AC643" s="370"/>
      <c r="AD643" s="370"/>
      <c r="AG643" s="86">
        <f t="shared" si="139"/>
        <v>18</v>
      </c>
      <c r="AH643" s="86">
        <f t="shared" si="140"/>
        <v>0</v>
      </c>
      <c r="AI643" s="86">
        <f t="shared" si="141"/>
        <v>0</v>
      </c>
      <c r="AJ643" s="86">
        <f t="shared" si="142"/>
        <v>0</v>
      </c>
    </row>
    <row r="644" spans="1:36" ht="15" customHeight="1">
      <c r="A644" s="107"/>
      <c r="B644" s="93"/>
      <c r="C644" s="110" t="s">
        <v>184</v>
      </c>
      <c r="D644" s="369" t="str">
        <f t="shared" si="138"/>
        <v/>
      </c>
      <c r="E644" s="369"/>
      <c r="F644" s="369"/>
      <c r="G644" s="369"/>
      <c r="H644" s="369"/>
      <c r="I644" s="370"/>
      <c r="J644" s="370"/>
      <c r="K644" s="370"/>
      <c r="L644" s="370"/>
      <c r="M644" s="370"/>
      <c r="N644" s="370"/>
      <c r="O644" s="370"/>
      <c r="P644" s="370"/>
      <c r="Q644" s="370"/>
      <c r="R644" s="370"/>
      <c r="S644" s="370"/>
      <c r="T644" s="370"/>
      <c r="U644" s="370"/>
      <c r="V644" s="370"/>
      <c r="W644" s="370"/>
      <c r="X644" s="370"/>
      <c r="Y644" s="370"/>
      <c r="Z644" s="370"/>
      <c r="AA644" s="370"/>
      <c r="AB644" s="370"/>
      <c r="AC644" s="370"/>
      <c r="AD644" s="370"/>
      <c r="AG644" s="86">
        <f t="shared" si="139"/>
        <v>18</v>
      </c>
      <c r="AH644" s="86">
        <f t="shared" si="140"/>
        <v>0</v>
      </c>
      <c r="AI644" s="86">
        <f t="shared" si="141"/>
        <v>0</v>
      </c>
      <c r="AJ644" s="86">
        <f t="shared" si="142"/>
        <v>0</v>
      </c>
    </row>
    <row r="645" spans="1:36" ht="15" customHeight="1">
      <c r="A645" s="107"/>
      <c r="B645" s="93"/>
      <c r="C645" s="110" t="s">
        <v>185</v>
      </c>
      <c r="D645" s="369" t="str">
        <f t="shared" si="138"/>
        <v/>
      </c>
      <c r="E645" s="369"/>
      <c r="F645" s="369"/>
      <c r="G645" s="369"/>
      <c r="H645" s="369"/>
      <c r="I645" s="370"/>
      <c r="J645" s="370"/>
      <c r="K645" s="370"/>
      <c r="L645" s="370"/>
      <c r="M645" s="370"/>
      <c r="N645" s="370"/>
      <c r="O645" s="370"/>
      <c r="P645" s="370"/>
      <c r="Q645" s="370"/>
      <c r="R645" s="370"/>
      <c r="S645" s="370"/>
      <c r="T645" s="370"/>
      <c r="U645" s="370"/>
      <c r="V645" s="370"/>
      <c r="W645" s="370"/>
      <c r="X645" s="370"/>
      <c r="Y645" s="370"/>
      <c r="Z645" s="370"/>
      <c r="AA645" s="370"/>
      <c r="AB645" s="370"/>
      <c r="AC645" s="370"/>
      <c r="AD645" s="370"/>
      <c r="AG645" s="86">
        <f t="shared" si="139"/>
        <v>18</v>
      </c>
      <c r="AH645" s="86">
        <f t="shared" si="140"/>
        <v>0</v>
      </c>
      <c r="AI645" s="86">
        <f t="shared" si="141"/>
        <v>0</v>
      </c>
      <c r="AJ645" s="86">
        <f t="shared" si="142"/>
        <v>0</v>
      </c>
    </row>
    <row r="646" spans="1:36" ht="15" customHeight="1">
      <c r="A646" s="107"/>
      <c r="B646" s="93"/>
      <c r="C646" s="110" t="s">
        <v>186</v>
      </c>
      <c r="D646" s="369" t="str">
        <f t="shared" si="138"/>
        <v/>
      </c>
      <c r="E646" s="369"/>
      <c r="F646" s="369"/>
      <c r="G646" s="369"/>
      <c r="H646" s="369"/>
      <c r="I646" s="370"/>
      <c r="J646" s="370"/>
      <c r="K646" s="370"/>
      <c r="L646" s="370"/>
      <c r="M646" s="370"/>
      <c r="N646" s="370"/>
      <c r="O646" s="370"/>
      <c r="P646" s="370"/>
      <c r="Q646" s="370"/>
      <c r="R646" s="370"/>
      <c r="S646" s="370"/>
      <c r="T646" s="370"/>
      <c r="U646" s="370"/>
      <c r="V646" s="370"/>
      <c r="W646" s="370"/>
      <c r="X646" s="370"/>
      <c r="Y646" s="370"/>
      <c r="Z646" s="370"/>
      <c r="AA646" s="370"/>
      <c r="AB646" s="370"/>
      <c r="AC646" s="370"/>
      <c r="AD646" s="370"/>
      <c r="AG646" s="86">
        <f t="shared" si="139"/>
        <v>18</v>
      </c>
      <c r="AH646" s="86">
        <f t="shared" si="140"/>
        <v>0</v>
      </c>
      <c r="AI646" s="86">
        <f t="shared" si="141"/>
        <v>0</v>
      </c>
      <c r="AJ646" s="86">
        <f t="shared" si="142"/>
        <v>0</v>
      </c>
    </row>
    <row r="647" spans="1:36" ht="15" customHeight="1">
      <c r="A647" s="107"/>
      <c r="B647" s="93"/>
      <c r="C647" s="110" t="s">
        <v>187</v>
      </c>
      <c r="D647" s="369" t="str">
        <f t="shared" si="138"/>
        <v/>
      </c>
      <c r="E647" s="369"/>
      <c r="F647" s="369"/>
      <c r="G647" s="369"/>
      <c r="H647" s="369"/>
      <c r="I647" s="370"/>
      <c r="J647" s="370"/>
      <c r="K647" s="370"/>
      <c r="L647" s="370"/>
      <c r="M647" s="370"/>
      <c r="N647" s="370"/>
      <c r="O647" s="370"/>
      <c r="P647" s="370"/>
      <c r="Q647" s="370"/>
      <c r="R647" s="370"/>
      <c r="S647" s="370"/>
      <c r="T647" s="370"/>
      <c r="U647" s="370"/>
      <c r="V647" s="370"/>
      <c r="W647" s="370"/>
      <c r="X647" s="370"/>
      <c r="Y647" s="370"/>
      <c r="Z647" s="370"/>
      <c r="AA647" s="370"/>
      <c r="AB647" s="370"/>
      <c r="AC647" s="370"/>
      <c r="AD647" s="370"/>
      <c r="AG647" s="86">
        <f t="shared" si="139"/>
        <v>18</v>
      </c>
      <c r="AH647" s="86">
        <f t="shared" si="140"/>
        <v>0</v>
      </c>
      <c r="AI647" s="86">
        <f t="shared" si="141"/>
        <v>0</v>
      </c>
      <c r="AJ647" s="86">
        <f t="shared" si="142"/>
        <v>0</v>
      </c>
    </row>
    <row r="648" spans="1:36" ht="15" customHeight="1">
      <c r="A648" s="107"/>
      <c r="B648" s="93"/>
      <c r="C648" s="110" t="s">
        <v>188</v>
      </c>
      <c r="D648" s="369" t="str">
        <f t="shared" si="138"/>
        <v/>
      </c>
      <c r="E648" s="369"/>
      <c r="F648" s="369"/>
      <c r="G648" s="369"/>
      <c r="H648" s="369"/>
      <c r="I648" s="370"/>
      <c r="J648" s="370"/>
      <c r="K648" s="370"/>
      <c r="L648" s="370"/>
      <c r="M648" s="370"/>
      <c r="N648" s="370"/>
      <c r="O648" s="370"/>
      <c r="P648" s="370"/>
      <c r="Q648" s="370"/>
      <c r="R648" s="370"/>
      <c r="S648" s="370"/>
      <c r="T648" s="370"/>
      <c r="U648" s="370"/>
      <c r="V648" s="370"/>
      <c r="W648" s="370"/>
      <c r="X648" s="370"/>
      <c r="Y648" s="370"/>
      <c r="Z648" s="370"/>
      <c r="AA648" s="370"/>
      <c r="AB648" s="370"/>
      <c r="AC648" s="370"/>
      <c r="AD648" s="370"/>
      <c r="AG648" s="86">
        <f t="shared" si="139"/>
        <v>18</v>
      </c>
      <c r="AH648" s="86">
        <f t="shared" si="140"/>
        <v>0</v>
      </c>
      <c r="AI648" s="86">
        <f t="shared" si="141"/>
        <v>0</v>
      </c>
      <c r="AJ648" s="86">
        <f t="shared" si="142"/>
        <v>0</v>
      </c>
    </row>
    <row r="649" spans="1:36" ht="15" customHeight="1">
      <c r="A649" s="107"/>
      <c r="B649" s="93"/>
      <c r="C649" s="110" t="s">
        <v>189</v>
      </c>
      <c r="D649" s="369" t="str">
        <f t="shared" si="138"/>
        <v/>
      </c>
      <c r="E649" s="369"/>
      <c r="F649" s="369"/>
      <c r="G649" s="369"/>
      <c r="H649" s="369"/>
      <c r="I649" s="370"/>
      <c r="J649" s="370"/>
      <c r="K649" s="370"/>
      <c r="L649" s="370"/>
      <c r="M649" s="370"/>
      <c r="N649" s="370"/>
      <c r="O649" s="370"/>
      <c r="P649" s="370"/>
      <c r="Q649" s="370"/>
      <c r="R649" s="370"/>
      <c r="S649" s="370"/>
      <c r="T649" s="370"/>
      <c r="U649" s="370"/>
      <c r="V649" s="370"/>
      <c r="W649" s="370"/>
      <c r="X649" s="370"/>
      <c r="Y649" s="370"/>
      <c r="Z649" s="370"/>
      <c r="AA649" s="370"/>
      <c r="AB649" s="370"/>
      <c r="AC649" s="370"/>
      <c r="AD649" s="370"/>
      <c r="AG649" s="86">
        <f t="shared" si="139"/>
        <v>18</v>
      </c>
      <c r="AH649" s="86">
        <f t="shared" si="140"/>
        <v>0</v>
      </c>
      <c r="AI649" s="86">
        <f t="shared" si="141"/>
        <v>0</v>
      </c>
      <c r="AJ649" s="86">
        <f t="shared" si="142"/>
        <v>0</v>
      </c>
    </row>
    <row r="650" spans="1:36" ht="15" customHeight="1">
      <c r="A650" s="107"/>
      <c r="B650" s="93"/>
      <c r="C650" s="110" t="s">
        <v>190</v>
      </c>
      <c r="D650" s="369" t="str">
        <f t="shared" si="138"/>
        <v/>
      </c>
      <c r="E650" s="369"/>
      <c r="F650" s="369"/>
      <c r="G650" s="369"/>
      <c r="H650" s="369"/>
      <c r="I650" s="370"/>
      <c r="J650" s="370"/>
      <c r="K650" s="370"/>
      <c r="L650" s="370"/>
      <c r="M650" s="370"/>
      <c r="N650" s="370"/>
      <c r="O650" s="370"/>
      <c r="P650" s="370"/>
      <c r="Q650" s="370"/>
      <c r="R650" s="370"/>
      <c r="S650" s="370"/>
      <c r="T650" s="370"/>
      <c r="U650" s="370"/>
      <c r="V650" s="370"/>
      <c r="W650" s="370"/>
      <c r="X650" s="370"/>
      <c r="Y650" s="370"/>
      <c r="Z650" s="370"/>
      <c r="AA650" s="370"/>
      <c r="AB650" s="370"/>
      <c r="AC650" s="370"/>
      <c r="AD650" s="370"/>
      <c r="AG650" s="86">
        <f t="shared" si="139"/>
        <v>18</v>
      </c>
      <c r="AH650" s="86">
        <f t="shared" si="140"/>
        <v>0</v>
      </c>
      <c r="AI650" s="86">
        <f t="shared" si="141"/>
        <v>0</v>
      </c>
      <c r="AJ650" s="86">
        <f t="shared" si="142"/>
        <v>0</v>
      </c>
    </row>
    <row r="651" spans="1:36" ht="15" customHeight="1">
      <c r="A651" s="107"/>
      <c r="B651" s="93"/>
      <c r="C651" s="110" t="s">
        <v>191</v>
      </c>
      <c r="D651" s="369" t="str">
        <f t="shared" si="138"/>
        <v/>
      </c>
      <c r="E651" s="369"/>
      <c r="F651" s="369"/>
      <c r="G651" s="369"/>
      <c r="H651" s="369"/>
      <c r="I651" s="370"/>
      <c r="J651" s="370"/>
      <c r="K651" s="370"/>
      <c r="L651" s="370"/>
      <c r="M651" s="370"/>
      <c r="N651" s="370"/>
      <c r="O651" s="370"/>
      <c r="P651" s="370"/>
      <c r="Q651" s="370"/>
      <c r="R651" s="370"/>
      <c r="S651" s="370"/>
      <c r="T651" s="370"/>
      <c r="U651" s="370"/>
      <c r="V651" s="370"/>
      <c r="W651" s="370"/>
      <c r="X651" s="370"/>
      <c r="Y651" s="370"/>
      <c r="Z651" s="370"/>
      <c r="AA651" s="370"/>
      <c r="AB651" s="370"/>
      <c r="AC651" s="370"/>
      <c r="AD651" s="370"/>
      <c r="AG651" s="86">
        <f t="shared" si="139"/>
        <v>18</v>
      </c>
      <c r="AH651" s="86">
        <f t="shared" si="140"/>
        <v>0</v>
      </c>
      <c r="AI651" s="86">
        <f t="shared" si="141"/>
        <v>0</v>
      </c>
      <c r="AJ651" s="86">
        <f t="shared" si="142"/>
        <v>0</v>
      </c>
    </row>
    <row r="652" spans="1:36" ht="15" customHeight="1">
      <c r="A652" s="107"/>
      <c r="B652" s="93"/>
      <c r="C652" s="110" t="s">
        <v>192</v>
      </c>
      <c r="D652" s="369" t="str">
        <f t="shared" si="138"/>
        <v/>
      </c>
      <c r="E652" s="369"/>
      <c r="F652" s="369"/>
      <c r="G652" s="369"/>
      <c r="H652" s="369"/>
      <c r="I652" s="370"/>
      <c r="J652" s="370"/>
      <c r="K652" s="370"/>
      <c r="L652" s="370"/>
      <c r="M652" s="370"/>
      <c r="N652" s="370"/>
      <c r="O652" s="370"/>
      <c r="P652" s="370"/>
      <c r="Q652" s="370"/>
      <c r="R652" s="370"/>
      <c r="S652" s="370"/>
      <c r="T652" s="370"/>
      <c r="U652" s="370"/>
      <c r="V652" s="370"/>
      <c r="W652" s="370"/>
      <c r="X652" s="370"/>
      <c r="Y652" s="370"/>
      <c r="Z652" s="370"/>
      <c r="AA652" s="370"/>
      <c r="AB652" s="370"/>
      <c r="AC652" s="370"/>
      <c r="AD652" s="370"/>
      <c r="AG652" s="86">
        <f t="shared" si="139"/>
        <v>18</v>
      </c>
      <c r="AH652" s="86">
        <f t="shared" si="140"/>
        <v>0</v>
      </c>
      <c r="AI652" s="86">
        <f t="shared" si="141"/>
        <v>0</v>
      </c>
      <c r="AJ652" s="86">
        <f t="shared" si="142"/>
        <v>0</v>
      </c>
    </row>
    <row r="653" spans="1:36" ht="15" customHeight="1">
      <c r="A653" s="107"/>
      <c r="B653" s="93"/>
      <c r="C653" s="110" t="s">
        <v>193</v>
      </c>
      <c r="D653" s="369" t="str">
        <f t="shared" si="138"/>
        <v/>
      </c>
      <c r="E653" s="369"/>
      <c r="F653" s="369"/>
      <c r="G653" s="369"/>
      <c r="H653" s="369"/>
      <c r="I653" s="370"/>
      <c r="J653" s="370"/>
      <c r="K653" s="370"/>
      <c r="L653" s="370"/>
      <c r="M653" s="370"/>
      <c r="N653" s="370"/>
      <c r="O653" s="370"/>
      <c r="P653" s="370"/>
      <c r="Q653" s="370"/>
      <c r="R653" s="370"/>
      <c r="S653" s="370"/>
      <c r="T653" s="370"/>
      <c r="U653" s="370"/>
      <c r="V653" s="370"/>
      <c r="W653" s="370"/>
      <c r="X653" s="370"/>
      <c r="Y653" s="370"/>
      <c r="Z653" s="370"/>
      <c r="AA653" s="370"/>
      <c r="AB653" s="370"/>
      <c r="AC653" s="370"/>
      <c r="AD653" s="370"/>
      <c r="AG653" s="86">
        <f t="shared" si="139"/>
        <v>18</v>
      </c>
      <c r="AH653" s="86">
        <f t="shared" si="140"/>
        <v>0</v>
      </c>
      <c r="AI653" s="86">
        <f t="shared" si="141"/>
        <v>0</v>
      </c>
      <c r="AJ653" s="86">
        <f t="shared" si="142"/>
        <v>0</v>
      </c>
    </row>
    <row r="654" spans="1:36" ht="15" customHeight="1">
      <c r="A654" s="107"/>
      <c r="B654" s="93"/>
      <c r="C654" s="110" t="s">
        <v>194</v>
      </c>
      <c r="D654" s="369" t="str">
        <f t="shared" si="138"/>
        <v/>
      </c>
      <c r="E654" s="369"/>
      <c r="F654" s="369"/>
      <c r="G654" s="369"/>
      <c r="H654" s="369"/>
      <c r="I654" s="370"/>
      <c r="J654" s="370"/>
      <c r="K654" s="370"/>
      <c r="L654" s="370"/>
      <c r="M654" s="370"/>
      <c r="N654" s="370"/>
      <c r="O654" s="370"/>
      <c r="P654" s="370"/>
      <c r="Q654" s="370"/>
      <c r="R654" s="370"/>
      <c r="S654" s="370"/>
      <c r="T654" s="370"/>
      <c r="U654" s="370"/>
      <c r="V654" s="370"/>
      <c r="W654" s="370"/>
      <c r="X654" s="370"/>
      <c r="Y654" s="370"/>
      <c r="Z654" s="370"/>
      <c r="AA654" s="370"/>
      <c r="AB654" s="370"/>
      <c r="AC654" s="370"/>
      <c r="AD654" s="370"/>
      <c r="AG654" s="86">
        <f t="shared" si="139"/>
        <v>18</v>
      </c>
      <c r="AH654" s="86">
        <f t="shared" si="140"/>
        <v>0</v>
      </c>
      <c r="AI654" s="86">
        <f t="shared" si="141"/>
        <v>0</v>
      </c>
      <c r="AJ654" s="86">
        <f t="shared" si="142"/>
        <v>0</v>
      </c>
    </row>
    <row r="655" spans="1:36" ht="15" customHeight="1">
      <c r="A655" s="107"/>
      <c r="B655" s="93"/>
      <c r="C655" s="110" t="s">
        <v>195</v>
      </c>
      <c r="D655" s="369" t="str">
        <f t="shared" si="138"/>
        <v/>
      </c>
      <c r="E655" s="369"/>
      <c r="F655" s="369"/>
      <c r="G655" s="369"/>
      <c r="H655" s="369"/>
      <c r="I655" s="370"/>
      <c r="J655" s="370"/>
      <c r="K655" s="370"/>
      <c r="L655" s="370"/>
      <c r="M655" s="370"/>
      <c r="N655" s="370"/>
      <c r="O655" s="370"/>
      <c r="P655" s="370"/>
      <c r="Q655" s="370"/>
      <c r="R655" s="370"/>
      <c r="S655" s="370"/>
      <c r="T655" s="370"/>
      <c r="U655" s="370"/>
      <c r="V655" s="370"/>
      <c r="W655" s="370"/>
      <c r="X655" s="370"/>
      <c r="Y655" s="370"/>
      <c r="Z655" s="370"/>
      <c r="AA655" s="370"/>
      <c r="AB655" s="370"/>
      <c r="AC655" s="370"/>
      <c r="AD655" s="370"/>
      <c r="AG655" s="86">
        <f t="shared" si="139"/>
        <v>18</v>
      </c>
      <c r="AH655" s="86">
        <f t="shared" si="140"/>
        <v>0</v>
      </c>
      <c r="AI655" s="86">
        <f t="shared" si="141"/>
        <v>0</v>
      </c>
      <c r="AJ655" s="86">
        <f t="shared" si="142"/>
        <v>0</v>
      </c>
    </row>
    <row r="656" spans="1:36" ht="15" customHeight="1">
      <c r="A656" s="107"/>
      <c r="B656" s="93"/>
      <c r="C656" s="110" t="s">
        <v>196</v>
      </c>
      <c r="D656" s="369" t="str">
        <f t="shared" si="138"/>
        <v/>
      </c>
      <c r="E656" s="369"/>
      <c r="F656" s="369"/>
      <c r="G656" s="369"/>
      <c r="H656" s="369"/>
      <c r="I656" s="370"/>
      <c r="J656" s="370"/>
      <c r="K656" s="370"/>
      <c r="L656" s="370"/>
      <c r="M656" s="370"/>
      <c r="N656" s="370"/>
      <c r="O656" s="370"/>
      <c r="P656" s="370"/>
      <c r="Q656" s="370"/>
      <c r="R656" s="370"/>
      <c r="S656" s="370"/>
      <c r="T656" s="370"/>
      <c r="U656" s="370"/>
      <c r="V656" s="370"/>
      <c r="W656" s="370"/>
      <c r="X656" s="370"/>
      <c r="Y656" s="370"/>
      <c r="Z656" s="370"/>
      <c r="AA656" s="370"/>
      <c r="AB656" s="370"/>
      <c r="AC656" s="370"/>
      <c r="AD656" s="370"/>
      <c r="AG656" s="86">
        <f t="shared" si="139"/>
        <v>18</v>
      </c>
      <c r="AH656" s="86">
        <f t="shared" si="140"/>
        <v>0</v>
      </c>
      <c r="AI656" s="86">
        <f t="shared" si="141"/>
        <v>0</v>
      </c>
      <c r="AJ656" s="86">
        <f t="shared" si="142"/>
        <v>0</v>
      </c>
    </row>
    <row r="657" spans="1:36" ht="15" customHeight="1">
      <c r="A657" s="107"/>
      <c r="B657" s="93"/>
      <c r="C657" s="110" t="s">
        <v>197</v>
      </c>
      <c r="D657" s="369" t="str">
        <f t="shared" si="138"/>
        <v/>
      </c>
      <c r="E657" s="369"/>
      <c r="F657" s="369"/>
      <c r="G657" s="369"/>
      <c r="H657" s="369"/>
      <c r="I657" s="370"/>
      <c r="J657" s="370"/>
      <c r="K657" s="370"/>
      <c r="L657" s="370"/>
      <c r="M657" s="370"/>
      <c r="N657" s="370"/>
      <c r="O657" s="370"/>
      <c r="P657" s="370"/>
      <c r="Q657" s="370"/>
      <c r="R657" s="370"/>
      <c r="S657" s="370"/>
      <c r="T657" s="370"/>
      <c r="U657" s="370"/>
      <c r="V657" s="370"/>
      <c r="W657" s="370"/>
      <c r="X657" s="370"/>
      <c r="Y657" s="370"/>
      <c r="Z657" s="370"/>
      <c r="AA657" s="370"/>
      <c r="AB657" s="370"/>
      <c r="AC657" s="370"/>
      <c r="AD657" s="370"/>
      <c r="AG657" s="86">
        <f t="shared" si="139"/>
        <v>18</v>
      </c>
      <c r="AH657" s="86">
        <f t="shared" si="140"/>
        <v>0</v>
      </c>
      <c r="AI657" s="86">
        <f t="shared" si="141"/>
        <v>0</v>
      </c>
      <c r="AJ657" s="86">
        <f t="shared" si="142"/>
        <v>0</v>
      </c>
    </row>
    <row r="658" spans="1:36" ht="15" customHeight="1">
      <c r="A658" s="107"/>
      <c r="B658" s="93"/>
      <c r="C658" s="110" t="s">
        <v>198</v>
      </c>
      <c r="D658" s="369" t="str">
        <f t="shared" ref="D658:D712" si="143">IF(D103="","",D103)</f>
        <v/>
      </c>
      <c r="E658" s="369"/>
      <c r="F658" s="369"/>
      <c r="G658" s="369"/>
      <c r="H658" s="369"/>
      <c r="I658" s="370"/>
      <c r="J658" s="370"/>
      <c r="K658" s="370"/>
      <c r="L658" s="370"/>
      <c r="M658" s="370"/>
      <c r="N658" s="370"/>
      <c r="O658" s="370"/>
      <c r="P658" s="370"/>
      <c r="Q658" s="370"/>
      <c r="R658" s="370"/>
      <c r="S658" s="370"/>
      <c r="T658" s="370"/>
      <c r="U658" s="370"/>
      <c r="V658" s="370"/>
      <c r="W658" s="370"/>
      <c r="X658" s="370"/>
      <c r="Y658" s="370"/>
      <c r="Z658" s="370"/>
      <c r="AA658" s="370"/>
      <c r="AB658" s="370"/>
      <c r="AC658" s="370"/>
      <c r="AD658" s="370"/>
      <c r="AG658" s="86">
        <f t="shared" ref="AG658:AG712" si="144">COUNTBLANK(M658:AD658)</f>
        <v>18</v>
      </c>
      <c r="AH658" s="86">
        <f t="shared" ref="AH658:AH712" si="145">IF(K523="",0,IF(OR(AND(D658="", OR(I658&lt;&gt;"", AG658&lt;18)),AND(D658&lt;&gt;"", OR(I658="", AND(I658=1, AG658=18)))), 1, 0))</f>
        <v>0</v>
      </c>
      <c r="AI658" s="86">
        <f t="shared" ref="AI658:AI712" si="146">IF(OR(AND(OR(I658=2, I658=9), AG658&lt;18)), 1, 0)</f>
        <v>0</v>
      </c>
      <c r="AJ658" s="86">
        <f t="shared" ref="AJ658:AJ712" si="147">IF(AND(K523="",COUNTA(I658:AD658)&gt;=1),1,0)</f>
        <v>0</v>
      </c>
    </row>
    <row r="659" spans="1:36" ht="15" customHeight="1">
      <c r="A659" s="107"/>
      <c r="B659" s="93"/>
      <c r="C659" s="110" t="s">
        <v>199</v>
      </c>
      <c r="D659" s="369" t="str">
        <f t="shared" si="143"/>
        <v/>
      </c>
      <c r="E659" s="369"/>
      <c r="F659" s="369"/>
      <c r="G659" s="369"/>
      <c r="H659" s="369"/>
      <c r="I659" s="370"/>
      <c r="J659" s="370"/>
      <c r="K659" s="370"/>
      <c r="L659" s="370"/>
      <c r="M659" s="370"/>
      <c r="N659" s="370"/>
      <c r="O659" s="370"/>
      <c r="P659" s="370"/>
      <c r="Q659" s="370"/>
      <c r="R659" s="370"/>
      <c r="S659" s="370"/>
      <c r="T659" s="370"/>
      <c r="U659" s="370"/>
      <c r="V659" s="370"/>
      <c r="W659" s="370"/>
      <c r="X659" s="370"/>
      <c r="Y659" s="370"/>
      <c r="Z659" s="370"/>
      <c r="AA659" s="370"/>
      <c r="AB659" s="370"/>
      <c r="AC659" s="370"/>
      <c r="AD659" s="370"/>
      <c r="AG659" s="86">
        <f t="shared" si="144"/>
        <v>18</v>
      </c>
      <c r="AH659" s="86">
        <f t="shared" si="145"/>
        <v>0</v>
      </c>
      <c r="AI659" s="86">
        <f t="shared" si="146"/>
        <v>0</v>
      </c>
      <c r="AJ659" s="86">
        <f t="shared" si="147"/>
        <v>0</v>
      </c>
    </row>
    <row r="660" spans="1:36" ht="15" customHeight="1">
      <c r="A660" s="107"/>
      <c r="B660" s="93"/>
      <c r="C660" s="110" t="s">
        <v>200</v>
      </c>
      <c r="D660" s="369" t="str">
        <f t="shared" si="143"/>
        <v/>
      </c>
      <c r="E660" s="369"/>
      <c r="F660" s="369"/>
      <c r="G660" s="369"/>
      <c r="H660" s="369"/>
      <c r="I660" s="370"/>
      <c r="J660" s="370"/>
      <c r="K660" s="370"/>
      <c r="L660" s="370"/>
      <c r="M660" s="370"/>
      <c r="N660" s="370"/>
      <c r="O660" s="370"/>
      <c r="P660" s="370"/>
      <c r="Q660" s="370"/>
      <c r="R660" s="370"/>
      <c r="S660" s="370"/>
      <c r="T660" s="370"/>
      <c r="U660" s="370"/>
      <c r="V660" s="370"/>
      <c r="W660" s="370"/>
      <c r="X660" s="370"/>
      <c r="Y660" s="370"/>
      <c r="Z660" s="370"/>
      <c r="AA660" s="370"/>
      <c r="AB660" s="370"/>
      <c r="AC660" s="370"/>
      <c r="AD660" s="370"/>
      <c r="AG660" s="86">
        <f t="shared" si="144"/>
        <v>18</v>
      </c>
      <c r="AH660" s="86">
        <f t="shared" si="145"/>
        <v>0</v>
      </c>
      <c r="AI660" s="86">
        <f t="shared" si="146"/>
        <v>0</v>
      </c>
      <c r="AJ660" s="86">
        <f t="shared" si="147"/>
        <v>0</v>
      </c>
    </row>
    <row r="661" spans="1:36" ht="15" customHeight="1">
      <c r="A661" s="107"/>
      <c r="B661" s="93"/>
      <c r="C661" s="110" t="s">
        <v>201</v>
      </c>
      <c r="D661" s="369" t="str">
        <f t="shared" si="143"/>
        <v/>
      </c>
      <c r="E661" s="369"/>
      <c r="F661" s="369"/>
      <c r="G661" s="369"/>
      <c r="H661" s="369"/>
      <c r="I661" s="370"/>
      <c r="J661" s="370"/>
      <c r="K661" s="370"/>
      <c r="L661" s="370"/>
      <c r="M661" s="370"/>
      <c r="N661" s="370"/>
      <c r="O661" s="370"/>
      <c r="P661" s="370"/>
      <c r="Q661" s="370"/>
      <c r="R661" s="370"/>
      <c r="S661" s="370"/>
      <c r="T661" s="370"/>
      <c r="U661" s="370"/>
      <c r="V661" s="370"/>
      <c r="W661" s="370"/>
      <c r="X661" s="370"/>
      <c r="Y661" s="370"/>
      <c r="Z661" s="370"/>
      <c r="AA661" s="370"/>
      <c r="AB661" s="370"/>
      <c r="AC661" s="370"/>
      <c r="AD661" s="370"/>
      <c r="AG661" s="86">
        <f t="shared" si="144"/>
        <v>18</v>
      </c>
      <c r="AH661" s="86">
        <f t="shared" si="145"/>
        <v>0</v>
      </c>
      <c r="AI661" s="86">
        <f t="shared" si="146"/>
        <v>0</v>
      </c>
      <c r="AJ661" s="86">
        <f t="shared" si="147"/>
        <v>0</v>
      </c>
    </row>
    <row r="662" spans="1:36" ht="15" customHeight="1">
      <c r="A662" s="107"/>
      <c r="B662" s="93"/>
      <c r="C662" s="110" t="s">
        <v>202</v>
      </c>
      <c r="D662" s="369" t="str">
        <f t="shared" si="143"/>
        <v/>
      </c>
      <c r="E662" s="369"/>
      <c r="F662" s="369"/>
      <c r="G662" s="369"/>
      <c r="H662" s="369"/>
      <c r="I662" s="370"/>
      <c r="J662" s="370"/>
      <c r="K662" s="370"/>
      <c r="L662" s="370"/>
      <c r="M662" s="370"/>
      <c r="N662" s="370"/>
      <c r="O662" s="370"/>
      <c r="P662" s="370"/>
      <c r="Q662" s="370"/>
      <c r="R662" s="370"/>
      <c r="S662" s="370"/>
      <c r="T662" s="370"/>
      <c r="U662" s="370"/>
      <c r="V662" s="370"/>
      <c r="W662" s="370"/>
      <c r="X662" s="370"/>
      <c r="Y662" s="370"/>
      <c r="Z662" s="370"/>
      <c r="AA662" s="370"/>
      <c r="AB662" s="370"/>
      <c r="AC662" s="370"/>
      <c r="AD662" s="370"/>
      <c r="AG662" s="86">
        <f t="shared" si="144"/>
        <v>18</v>
      </c>
      <c r="AH662" s="86">
        <f t="shared" si="145"/>
        <v>0</v>
      </c>
      <c r="AI662" s="86">
        <f t="shared" si="146"/>
        <v>0</v>
      </c>
      <c r="AJ662" s="86">
        <f t="shared" si="147"/>
        <v>0</v>
      </c>
    </row>
    <row r="663" spans="1:36" ht="15" customHeight="1">
      <c r="A663" s="107"/>
      <c r="B663" s="93"/>
      <c r="C663" s="110" t="s">
        <v>203</v>
      </c>
      <c r="D663" s="369" t="str">
        <f t="shared" si="143"/>
        <v/>
      </c>
      <c r="E663" s="369"/>
      <c r="F663" s="369"/>
      <c r="G663" s="369"/>
      <c r="H663" s="369"/>
      <c r="I663" s="370"/>
      <c r="J663" s="370"/>
      <c r="K663" s="370"/>
      <c r="L663" s="370"/>
      <c r="M663" s="370"/>
      <c r="N663" s="370"/>
      <c r="O663" s="370"/>
      <c r="P663" s="370"/>
      <c r="Q663" s="370"/>
      <c r="R663" s="370"/>
      <c r="S663" s="370"/>
      <c r="T663" s="370"/>
      <c r="U663" s="370"/>
      <c r="V663" s="370"/>
      <c r="W663" s="370"/>
      <c r="X663" s="370"/>
      <c r="Y663" s="370"/>
      <c r="Z663" s="370"/>
      <c r="AA663" s="370"/>
      <c r="AB663" s="370"/>
      <c r="AC663" s="370"/>
      <c r="AD663" s="370"/>
      <c r="AG663" s="86">
        <f t="shared" si="144"/>
        <v>18</v>
      </c>
      <c r="AH663" s="86">
        <f t="shared" si="145"/>
        <v>0</v>
      </c>
      <c r="AI663" s="86">
        <f t="shared" si="146"/>
        <v>0</v>
      </c>
      <c r="AJ663" s="86">
        <f t="shared" si="147"/>
        <v>0</v>
      </c>
    </row>
    <row r="664" spans="1:36" ht="15" customHeight="1">
      <c r="A664" s="107"/>
      <c r="B664" s="93"/>
      <c r="C664" s="110" t="s">
        <v>204</v>
      </c>
      <c r="D664" s="369" t="str">
        <f t="shared" si="143"/>
        <v/>
      </c>
      <c r="E664" s="369"/>
      <c r="F664" s="369"/>
      <c r="G664" s="369"/>
      <c r="H664" s="369"/>
      <c r="I664" s="370"/>
      <c r="J664" s="370"/>
      <c r="K664" s="370"/>
      <c r="L664" s="370"/>
      <c r="M664" s="370"/>
      <c r="N664" s="370"/>
      <c r="O664" s="370"/>
      <c r="P664" s="370"/>
      <c r="Q664" s="370"/>
      <c r="R664" s="370"/>
      <c r="S664" s="370"/>
      <c r="T664" s="370"/>
      <c r="U664" s="370"/>
      <c r="V664" s="370"/>
      <c r="W664" s="370"/>
      <c r="X664" s="370"/>
      <c r="Y664" s="370"/>
      <c r="Z664" s="370"/>
      <c r="AA664" s="370"/>
      <c r="AB664" s="370"/>
      <c r="AC664" s="370"/>
      <c r="AD664" s="370"/>
      <c r="AG664" s="86">
        <f t="shared" si="144"/>
        <v>18</v>
      </c>
      <c r="AH664" s="86">
        <f t="shared" si="145"/>
        <v>0</v>
      </c>
      <c r="AI664" s="86">
        <f t="shared" si="146"/>
        <v>0</v>
      </c>
      <c r="AJ664" s="86">
        <f t="shared" si="147"/>
        <v>0</v>
      </c>
    </row>
    <row r="665" spans="1:36" ht="15" customHeight="1">
      <c r="A665" s="107"/>
      <c r="B665" s="93"/>
      <c r="C665" s="110" t="s">
        <v>205</v>
      </c>
      <c r="D665" s="369" t="str">
        <f t="shared" si="143"/>
        <v/>
      </c>
      <c r="E665" s="369"/>
      <c r="F665" s="369"/>
      <c r="G665" s="369"/>
      <c r="H665" s="369"/>
      <c r="I665" s="370"/>
      <c r="J665" s="370"/>
      <c r="K665" s="370"/>
      <c r="L665" s="370"/>
      <c r="M665" s="370"/>
      <c r="N665" s="370"/>
      <c r="O665" s="370"/>
      <c r="P665" s="370"/>
      <c r="Q665" s="370"/>
      <c r="R665" s="370"/>
      <c r="S665" s="370"/>
      <c r="T665" s="370"/>
      <c r="U665" s="370"/>
      <c r="V665" s="370"/>
      <c r="W665" s="370"/>
      <c r="X665" s="370"/>
      <c r="Y665" s="370"/>
      <c r="Z665" s="370"/>
      <c r="AA665" s="370"/>
      <c r="AB665" s="370"/>
      <c r="AC665" s="370"/>
      <c r="AD665" s="370"/>
      <c r="AG665" s="86">
        <f t="shared" si="144"/>
        <v>18</v>
      </c>
      <c r="AH665" s="86">
        <f t="shared" si="145"/>
        <v>0</v>
      </c>
      <c r="AI665" s="86">
        <f t="shared" si="146"/>
        <v>0</v>
      </c>
      <c r="AJ665" s="86">
        <f t="shared" si="147"/>
        <v>0</v>
      </c>
    </row>
    <row r="666" spans="1:36" ht="15" customHeight="1">
      <c r="A666" s="107"/>
      <c r="B666" s="93"/>
      <c r="C666" s="110" t="s">
        <v>206</v>
      </c>
      <c r="D666" s="369" t="str">
        <f t="shared" si="143"/>
        <v/>
      </c>
      <c r="E666" s="369"/>
      <c r="F666" s="369"/>
      <c r="G666" s="369"/>
      <c r="H666" s="369"/>
      <c r="I666" s="370"/>
      <c r="J666" s="370"/>
      <c r="K666" s="370"/>
      <c r="L666" s="370"/>
      <c r="M666" s="370"/>
      <c r="N666" s="370"/>
      <c r="O666" s="370"/>
      <c r="P666" s="370"/>
      <c r="Q666" s="370"/>
      <c r="R666" s="370"/>
      <c r="S666" s="370"/>
      <c r="T666" s="370"/>
      <c r="U666" s="370"/>
      <c r="V666" s="370"/>
      <c r="W666" s="370"/>
      <c r="X666" s="370"/>
      <c r="Y666" s="370"/>
      <c r="Z666" s="370"/>
      <c r="AA666" s="370"/>
      <c r="AB666" s="370"/>
      <c r="AC666" s="370"/>
      <c r="AD666" s="370"/>
      <c r="AG666" s="86">
        <f t="shared" si="144"/>
        <v>18</v>
      </c>
      <c r="AH666" s="86">
        <f t="shared" si="145"/>
        <v>0</v>
      </c>
      <c r="AI666" s="86">
        <f t="shared" si="146"/>
        <v>0</v>
      </c>
      <c r="AJ666" s="86">
        <f t="shared" si="147"/>
        <v>0</v>
      </c>
    </row>
    <row r="667" spans="1:36" ht="15" customHeight="1">
      <c r="A667" s="107"/>
      <c r="B667" s="93"/>
      <c r="C667" s="110" t="s">
        <v>207</v>
      </c>
      <c r="D667" s="369" t="str">
        <f t="shared" si="143"/>
        <v/>
      </c>
      <c r="E667" s="369"/>
      <c r="F667" s="369"/>
      <c r="G667" s="369"/>
      <c r="H667" s="369"/>
      <c r="I667" s="370"/>
      <c r="J667" s="370"/>
      <c r="K667" s="370"/>
      <c r="L667" s="370"/>
      <c r="M667" s="370"/>
      <c r="N667" s="370"/>
      <c r="O667" s="370"/>
      <c r="P667" s="370"/>
      <c r="Q667" s="370"/>
      <c r="R667" s="370"/>
      <c r="S667" s="370"/>
      <c r="T667" s="370"/>
      <c r="U667" s="370"/>
      <c r="V667" s="370"/>
      <c r="W667" s="370"/>
      <c r="X667" s="370"/>
      <c r="Y667" s="370"/>
      <c r="Z667" s="370"/>
      <c r="AA667" s="370"/>
      <c r="AB667" s="370"/>
      <c r="AC667" s="370"/>
      <c r="AD667" s="370"/>
      <c r="AG667" s="86">
        <f t="shared" si="144"/>
        <v>18</v>
      </c>
      <c r="AH667" s="86">
        <f t="shared" si="145"/>
        <v>0</v>
      </c>
      <c r="AI667" s="86">
        <f t="shared" si="146"/>
        <v>0</v>
      </c>
      <c r="AJ667" s="86">
        <f t="shared" si="147"/>
        <v>0</v>
      </c>
    </row>
    <row r="668" spans="1:36" ht="15" customHeight="1">
      <c r="A668" s="107"/>
      <c r="B668" s="93"/>
      <c r="C668" s="110" t="s">
        <v>208</v>
      </c>
      <c r="D668" s="369" t="str">
        <f t="shared" si="143"/>
        <v/>
      </c>
      <c r="E668" s="369"/>
      <c r="F668" s="369"/>
      <c r="G668" s="369"/>
      <c r="H668" s="369"/>
      <c r="I668" s="370"/>
      <c r="J668" s="370"/>
      <c r="K668" s="370"/>
      <c r="L668" s="370"/>
      <c r="M668" s="370"/>
      <c r="N668" s="370"/>
      <c r="O668" s="370"/>
      <c r="P668" s="370"/>
      <c r="Q668" s="370"/>
      <c r="R668" s="370"/>
      <c r="S668" s="370"/>
      <c r="T668" s="370"/>
      <c r="U668" s="370"/>
      <c r="V668" s="370"/>
      <c r="W668" s="370"/>
      <c r="X668" s="370"/>
      <c r="Y668" s="370"/>
      <c r="Z668" s="370"/>
      <c r="AA668" s="370"/>
      <c r="AB668" s="370"/>
      <c r="AC668" s="370"/>
      <c r="AD668" s="370"/>
      <c r="AG668" s="86">
        <f t="shared" si="144"/>
        <v>18</v>
      </c>
      <c r="AH668" s="86">
        <f t="shared" si="145"/>
        <v>0</v>
      </c>
      <c r="AI668" s="86">
        <f t="shared" si="146"/>
        <v>0</v>
      </c>
      <c r="AJ668" s="86">
        <f t="shared" si="147"/>
        <v>0</v>
      </c>
    </row>
    <row r="669" spans="1:36" ht="15" customHeight="1">
      <c r="A669" s="107"/>
      <c r="B669" s="93"/>
      <c r="C669" s="110" t="s">
        <v>209</v>
      </c>
      <c r="D669" s="369" t="str">
        <f t="shared" si="143"/>
        <v/>
      </c>
      <c r="E669" s="369"/>
      <c r="F669" s="369"/>
      <c r="G669" s="369"/>
      <c r="H669" s="369"/>
      <c r="I669" s="370"/>
      <c r="J669" s="370"/>
      <c r="K669" s="370"/>
      <c r="L669" s="370"/>
      <c r="M669" s="370"/>
      <c r="N669" s="370"/>
      <c r="O669" s="370"/>
      <c r="P669" s="370"/>
      <c r="Q669" s="370"/>
      <c r="R669" s="370"/>
      <c r="S669" s="370"/>
      <c r="T669" s="370"/>
      <c r="U669" s="370"/>
      <c r="V669" s="370"/>
      <c r="W669" s="370"/>
      <c r="X669" s="370"/>
      <c r="Y669" s="370"/>
      <c r="Z669" s="370"/>
      <c r="AA669" s="370"/>
      <c r="AB669" s="370"/>
      <c r="AC669" s="370"/>
      <c r="AD669" s="370"/>
      <c r="AG669" s="86">
        <f t="shared" si="144"/>
        <v>18</v>
      </c>
      <c r="AH669" s="86">
        <f t="shared" si="145"/>
        <v>0</v>
      </c>
      <c r="AI669" s="86">
        <f t="shared" si="146"/>
        <v>0</v>
      </c>
      <c r="AJ669" s="86">
        <f t="shared" si="147"/>
        <v>0</v>
      </c>
    </row>
    <row r="670" spans="1:36" ht="15" customHeight="1">
      <c r="A670" s="107"/>
      <c r="B670" s="93"/>
      <c r="C670" s="110" t="s">
        <v>210</v>
      </c>
      <c r="D670" s="369" t="str">
        <f t="shared" si="143"/>
        <v/>
      </c>
      <c r="E670" s="369"/>
      <c r="F670" s="369"/>
      <c r="G670" s="369"/>
      <c r="H670" s="369"/>
      <c r="I670" s="370"/>
      <c r="J670" s="370"/>
      <c r="K670" s="370"/>
      <c r="L670" s="370"/>
      <c r="M670" s="370"/>
      <c r="N670" s="370"/>
      <c r="O670" s="370"/>
      <c r="P670" s="370"/>
      <c r="Q670" s="370"/>
      <c r="R670" s="370"/>
      <c r="S670" s="370"/>
      <c r="T670" s="370"/>
      <c r="U670" s="370"/>
      <c r="V670" s="370"/>
      <c r="W670" s="370"/>
      <c r="X670" s="370"/>
      <c r="Y670" s="370"/>
      <c r="Z670" s="370"/>
      <c r="AA670" s="370"/>
      <c r="AB670" s="370"/>
      <c r="AC670" s="370"/>
      <c r="AD670" s="370"/>
      <c r="AG670" s="86">
        <f t="shared" si="144"/>
        <v>18</v>
      </c>
      <c r="AH670" s="86">
        <f t="shared" si="145"/>
        <v>0</v>
      </c>
      <c r="AI670" s="86">
        <f t="shared" si="146"/>
        <v>0</v>
      </c>
      <c r="AJ670" s="86">
        <f t="shared" si="147"/>
        <v>0</v>
      </c>
    </row>
    <row r="671" spans="1:36" ht="15" customHeight="1">
      <c r="A671" s="107"/>
      <c r="B671" s="93"/>
      <c r="C671" s="111" t="s">
        <v>211</v>
      </c>
      <c r="D671" s="369" t="str">
        <f t="shared" si="143"/>
        <v/>
      </c>
      <c r="E671" s="369"/>
      <c r="F671" s="369"/>
      <c r="G671" s="369"/>
      <c r="H671" s="369"/>
      <c r="I671" s="370"/>
      <c r="J671" s="370"/>
      <c r="K671" s="370"/>
      <c r="L671" s="370"/>
      <c r="M671" s="370"/>
      <c r="N671" s="370"/>
      <c r="O671" s="370"/>
      <c r="P671" s="370"/>
      <c r="Q671" s="370"/>
      <c r="R671" s="370"/>
      <c r="S671" s="370"/>
      <c r="T671" s="370"/>
      <c r="U671" s="370"/>
      <c r="V671" s="370"/>
      <c r="W671" s="370"/>
      <c r="X671" s="370"/>
      <c r="Y671" s="370"/>
      <c r="Z671" s="370"/>
      <c r="AA671" s="370"/>
      <c r="AB671" s="370"/>
      <c r="AC671" s="370"/>
      <c r="AD671" s="370"/>
      <c r="AG671" s="86">
        <f t="shared" si="144"/>
        <v>18</v>
      </c>
      <c r="AH671" s="86">
        <f t="shared" si="145"/>
        <v>0</v>
      </c>
      <c r="AI671" s="86">
        <f t="shared" si="146"/>
        <v>0</v>
      </c>
      <c r="AJ671" s="86">
        <f t="shared" si="147"/>
        <v>0</v>
      </c>
    </row>
    <row r="672" spans="1:36" ht="15" customHeight="1">
      <c r="A672" s="107"/>
      <c r="B672" s="93"/>
      <c r="C672" s="110" t="s">
        <v>212</v>
      </c>
      <c r="D672" s="369" t="str">
        <f t="shared" si="143"/>
        <v/>
      </c>
      <c r="E672" s="369"/>
      <c r="F672" s="369"/>
      <c r="G672" s="369"/>
      <c r="H672" s="369"/>
      <c r="I672" s="370"/>
      <c r="J672" s="370"/>
      <c r="K672" s="370"/>
      <c r="L672" s="370"/>
      <c r="M672" s="370"/>
      <c r="N672" s="370"/>
      <c r="O672" s="370"/>
      <c r="P672" s="370"/>
      <c r="Q672" s="370"/>
      <c r="R672" s="370"/>
      <c r="S672" s="370"/>
      <c r="T672" s="370"/>
      <c r="U672" s="370"/>
      <c r="V672" s="370"/>
      <c r="W672" s="370"/>
      <c r="X672" s="370"/>
      <c r="Y672" s="370"/>
      <c r="Z672" s="370"/>
      <c r="AA672" s="370"/>
      <c r="AB672" s="370"/>
      <c r="AC672" s="370"/>
      <c r="AD672" s="370"/>
      <c r="AG672" s="86">
        <f t="shared" si="144"/>
        <v>18</v>
      </c>
      <c r="AH672" s="86">
        <f t="shared" si="145"/>
        <v>0</v>
      </c>
      <c r="AI672" s="86">
        <f t="shared" si="146"/>
        <v>0</v>
      </c>
      <c r="AJ672" s="86">
        <f t="shared" si="147"/>
        <v>0</v>
      </c>
    </row>
    <row r="673" spans="1:36" ht="15" customHeight="1">
      <c r="A673" s="107"/>
      <c r="B673" s="93"/>
      <c r="C673" s="110" t="s">
        <v>213</v>
      </c>
      <c r="D673" s="369" t="str">
        <f t="shared" si="143"/>
        <v/>
      </c>
      <c r="E673" s="369"/>
      <c r="F673" s="369"/>
      <c r="G673" s="369"/>
      <c r="H673" s="369"/>
      <c r="I673" s="370"/>
      <c r="J673" s="370"/>
      <c r="K673" s="370"/>
      <c r="L673" s="370"/>
      <c r="M673" s="370"/>
      <c r="N673" s="370"/>
      <c r="O673" s="370"/>
      <c r="P673" s="370"/>
      <c r="Q673" s="370"/>
      <c r="R673" s="370"/>
      <c r="S673" s="370"/>
      <c r="T673" s="370"/>
      <c r="U673" s="370"/>
      <c r="V673" s="370"/>
      <c r="W673" s="370"/>
      <c r="X673" s="370"/>
      <c r="Y673" s="370"/>
      <c r="Z673" s="370"/>
      <c r="AA673" s="370"/>
      <c r="AB673" s="370"/>
      <c r="AC673" s="370"/>
      <c r="AD673" s="370"/>
      <c r="AG673" s="86">
        <f t="shared" si="144"/>
        <v>18</v>
      </c>
      <c r="AH673" s="86">
        <f t="shared" si="145"/>
        <v>0</v>
      </c>
      <c r="AI673" s="86">
        <f t="shared" si="146"/>
        <v>0</v>
      </c>
      <c r="AJ673" s="86">
        <f t="shared" si="147"/>
        <v>0</v>
      </c>
    </row>
    <row r="674" spans="1:36" ht="15" customHeight="1">
      <c r="A674" s="107"/>
      <c r="B674" s="93"/>
      <c r="C674" s="110" t="s">
        <v>214</v>
      </c>
      <c r="D674" s="369" t="str">
        <f t="shared" si="143"/>
        <v/>
      </c>
      <c r="E674" s="369"/>
      <c r="F674" s="369"/>
      <c r="G674" s="369"/>
      <c r="H674" s="369"/>
      <c r="I674" s="370"/>
      <c r="J674" s="370"/>
      <c r="K674" s="370"/>
      <c r="L674" s="370"/>
      <c r="M674" s="370"/>
      <c r="N674" s="370"/>
      <c r="O674" s="370"/>
      <c r="P674" s="370"/>
      <c r="Q674" s="370"/>
      <c r="R674" s="370"/>
      <c r="S674" s="370"/>
      <c r="T674" s="370"/>
      <c r="U674" s="370"/>
      <c r="V674" s="370"/>
      <c r="W674" s="370"/>
      <c r="X674" s="370"/>
      <c r="Y674" s="370"/>
      <c r="Z674" s="370"/>
      <c r="AA674" s="370"/>
      <c r="AB674" s="370"/>
      <c r="AC674" s="370"/>
      <c r="AD674" s="370"/>
      <c r="AG674" s="86">
        <f t="shared" si="144"/>
        <v>18</v>
      </c>
      <c r="AH674" s="86">
        <f t="shared" si="145"/>
        <v>0</v>
      </c>
      <c r="AI674" s="86">
        <f t="shared" si="146"/>
        <v>0</v>
      </c>
      <c r="AJ674" s="86">
        <f t="shared" si="147"/>
        <v>0</v>
      </c>
    </row>
    <row r="675" spans="1:36" ht="15" customHeight="1">
      <c r="A675" s="107"/>
      <c r="B675" s="93"/>
      <c r="C675" s="110" t="s">
        <v>215</v>
      </c>
      <c r="D675" s="369" t="str">
        <f t="shared" si="143"/>
        <v/>
      </c>
      <c r="E675" s="369"/>
      <c r="F675" s="369"/>
      <c r="G675" s="369"/>
      <c r="H675" s="369"/>
      <c r="I675" s="370"/>
      <c r="J675" s="370"/>
      <c r="K675" s="370"/>
      <c r="L675" s="370"/>
      <c r="M675" s="370"/>
      <c r="N675" s="370"/>
      <c r="O675" s="370"/>
      <c r="P675" s="370"/>
      <c r="Q675" s="370"/>
      <c r="R675" s="370"/>
      <c r="S675" s="370"/>
      <c r="T675" s="370"/>
      <c r="U675" s="370"/>
      <c r="V675" s="370"/>
      <c r="W675" s="370"/>
      <c r="X675" s="370"/>
      <c r="Y675" s="370"/>
      <c r="Z675" s="370"/>
      <c r="AA675" s="370"/>
      <c r="AB675" s="370"/>
      <c r="AC675" s="370"/>
      <c r="AD675" s="370"/>
      <c r="AG675" s="86">
        <f t="shared" si="144"/>
        <v>18</v>
      </c>
      <c r="AH675" s="86">
        <f t="shared" si="145"/>
        <v>0</v>
      </c>
      <c r="AI675" s="86">
        <f t="shared" si="146"/>
        <v>0</v>
      </c>
      <c r="AJ675" s="86">
        <f t="shared" si="147"/>
        <v>0</v>
      </c>
    </row>
    <row r="676" spans="1:36" ht="15" customHeight="1">
      <c r="A676" s="107"/>
      <c r="B676" s="93"/>
      <c r="C676" s="110" t="s">
        <v>216</v>
      </c>
      <c r="D676" s="369" t="str">
        <f t="shared" si="143"/>
        <v/>
      </c>
      <c r="E676" s="369"/>
      <c r="F676" s="369"/>
      <c r="G676" s="369"/>
      <c r="H676" s="369"/>
      <c r="I676" s="370"/>
      <c r="J676" s="370"/>
      <c r="K676" s="370"/>
      <c r="L676" s="370"/>
      <c r="M676" s="370"/>
      <c r="N676" s="370"/>
      <c r="O676" s="370"/>
      <c r="P676" s="370"/>
      <c r="Q676" s="370"/>
      <c r="R676" s="370"/>
      <c r="S676" s="370"/>
      <c r="T676" s="370"/>
      <c r="U676" s="370"/>
      <c r="V676" s="370"/>
      <c r="W676" s="370"/>
      <c r="X676" s="370"/>
      <c r="Y676" s="370"/>
      <c r="Z676" s="370"/>
      <c r="AA676" s="370"/>
      <c r="AB676" s="370"/>
      <c r="AC676" s="370"/>
      <c r="AD676" s="370"/>
      <c r="AG676" s="86">
        <f t="shared" si="144"/>
        <v>18</v>
      </c>
      <c r="AH676" s="86">
        <f t="shared" si="145"/>
        <v>0</v>
      </c>
      <c r="AI676" s="86">
        <f t="shared" si="146"/>
        <v>0</v>
      </c>
      <c r="AJ676" s="86">
        <f t="shared" si="147"/>
        <v>0</v>
      </c>
    </row>
    <row r="677" spans="1:36" ht="15" customHeight="1">
      <c r="A677" s="107"/>
      <c r="B677" s="93"/>
      <c r="C677" s="110" t="s">
        <v>217</v>
      </c>
      <c r="D677" s="369" t="str">
        <f t="shared" si="143"/>
        <v/>
      </c>
      <c r="E677" s="369"/>
      <c r="F677" s="369"/>
      <c r="G677" s="369"/>
      <c r="H677" s="369"/>
      <c r="I677" s="370"/>
      <c r="J677" s="370"/>
      <c r="K677" s="370"/>
      <c r="L677" s="370"/>
      <c r="M677" s="370"/>
      <c r="N677" s="370"/>
      <c r="O677" s="370"/>
      <c r="P677" s="370"/>
      <c r="Q677" s="370"/>
      <c r="R677" s="370"/>
      <c r="S677" s="370"/>
      <c r="T677" s="370"/>
      <c r="U677" s="370"/>
      <c r="V677" s="370"/>
      <c r="W677" s="370"/>
      <c r="X677" s="370"/>
      <c r="Y677" s="370"/>
      <c r="Z677" s="370"/>
      <c r="AA677" s="370"/>
      <c r="AB677" s="370"/>
      <c r="AC677" s="370"/>
      <c r="AD677" s="370"/>
      <c r="AG677" s="86">
        <f t="shared" si="144"/>
        <v>18</v>
      </c>
      <c r="AH677" s="86">
        <f t="shared" si="145"/>
        <v>0</v>
      </c>
      <c r="AI677" s="86">
        <f t="shared" si="146"/>
        <v>0</v>
      </c>
      <c r="AJ677" s="86">
        <f t="shared" si="147"/>
        <v>0</v>
      </c>
    </row>
    <row r="678" spans="1:36" ht="15" customHeight="1">
      <c r="A678" s="107"/>
      <c r="B678" s="93"/>
      <c r="C678" s="110" t="s">
        <v>218</v>
      </c>
      <c r="D678" s="369" t="str">
        <f t="shared" si="143"/>
        <v/>
      </c>
      <c r="E678" s="369"/>
      <c r="F678" s="369"/>
      <c r="G678" s="369"/>
      <c r="H678" s="369"/>
      <c r="I678" s="370"/>
      <c r="J678" s="370"/>
      <c r="K678" s="370"/>
      <c r="L678" s="370"/>
      <c r="M678" s="370"/>
      <c r="N678" s="370"/>
      <c r="O678" s="370"/>
      <c r="P678" s="370"/>
      <c r="Q678" s="370"/>
      <c r="R678" s="370"/>
      <c r="S678" s="370"/>
      <c r="T678" s="370"/>
      <c r="U678" s="370"/>
      <c r="V678" s="370"/>
      <c r="W678" s="370"/>
      <c r="X678" s="370"/>
      <c r="Y678" s="370"/>
      <c r="Z678" s="370"/>
      <c r="AA678" s="370"/>
      <c r="AB678" s="370"/>
      <c r="AC678" s="370"/>
      <c r="AD678" s="370"/>
      <c r="AG678" s="86">
        <f t="shared" si="144"/>
        <v>18</v>
      </c>
      <c r="AH678" s="86">
        <f t="shared" si="145"/>
        <v>0</v>
      </c>
      <c r="AI678" s="86">
        <f t="shared" si="146"/>
        <v>0</v>
      </c>
      <c r="AJ678" s="86">
        <f t="shared" si="147"/>
        <v>0</v>
      </c>
    </row>
    <row r="679" spans="1:36" ht="15" customHeight="1">
      <c r="A679" s="107"/>
      <c r="B679" s="93"/>
      <c r="C679" s="110" t="s">
        <v>219</v>
      </c>
      <c r="D679" s="369" t="str">
        <f t="shared" si="143"/>
        <v/>
      </c>
      <c r="E679" s="369"/>
      <c r="F679" s="369"/>
      <c r="G679" s="369"/>
      <c r="H679" s="369"/>
      <c r="I679" s="370"/>
      <c r="J679" s="370"/>
      <c r="K679" s="370"/>
      <c r="L679" s="370"/>
      <c r="M679" s="370"/>
      <c r="N679" s="370"/>
      <c r="O679" s="370"/>
      <c r="P679" s="370"/>
      <c r="Q679" s="370"/>
      <c r="R679" s="370"/>
      <c r="S679" s="370"/>
      <c r="T679" s="370"/>
      <c r="U679" s="370"/>
      <c r="V679" s="370"/>
      <c r="W679" s="370"/>
      <c r="X679" s="370"/>
      <c r="Y679" s="370"/>
      <c r="Z679" s="370"/>
      <c r="AA679" s="370"/>
      <c r="AB679" s="370"/>
      <c r="AC679" s="370"/>
      <c r="AD679" s="370"/>
      <c r="AG679" s="86">
        <f t="shared" si="144"/>
        <v>18</v>
      </c>
      <c r="AH679" s="86">
        <f t="shared" si="145"/>
        <v>0</v>
      </c>
      <c r="AI679" s="86">
        <f t="shared" si="146"/>
        <v>0</v>
      </c>
      <c r="AJ679" s="86">
        <f t="shared" si="147"/>
        <v>0</v>
      </c>
    </row>
    <row r="680" spans="1:36" ht="15" customHeight="1">
      <c r="A680" s="107"/>
      <c r="B680" s="93"/>
      <c r="C680" s="110" t="s">
        <v>220</v>
      </c>
      <c r="D680" s="369" t="str">
        <f t="shared" si="143"/>
        <v/>
      </c>
      <c r="E680" s="369"/>
      <c r="F680" s="369"/>
      <c r="G680" s="369"/>
      <c r="H680" s="369"/>
      <c r="I680" s="370"/>
      <c r="J680" s="370"/>
      <c r="K680" s="370"/>
      <c r="L680" s="370"/>
      <c r="M680" s="370"/>
      <c r="N680" s="370"/>
      <c r="O680" s="370"/>
      <c r="P680" s="370"/>
      <c r="Q680" s="370"/>
      <c r="R680" s="370"/>
      <c r="S680" s="370"/>
      <c r="T680" s="370"/>
      <c r="U680" s="370"/>
      <c r="V680" s="370"/>
      <c r="W680" s="370"/>
      <c r="X680" s="370"/>
      <c r="Y680" s="370"/>
      <c r="Z680" s="370"/>
      <c r="AA680" s="370"/>
      <c r="AB680" s="370"/>
      <c r="AC680" s="370"/>
      <c r="AD680" s="370"/>
      <c r="AG680" s="86">
        <f t="shared" si="144"/>
        <v>18</v>
      </c>
      <c r="AH680" s="86">
        <f t="shared" si="145"/>
        <v>0</v>
      </c>
      <c r="AI680" s="86">
        <f t="shared" si="146"/>
        <v>0</v>
      </c>
      <c r="AJ680" s="86">
        <f t="shared" si="147"/>
        <v>0</v>
      </c>
    </row>
    <row r="681" spans="1:36" ht="15" customHeight="1">
      <c r="A681" s="107"/>
      <c r="B681" s="93"/>
      <c r="C681" s="110" t="s">
        <v>221</v>
      </c>
      <c r="D681" s="369" t="str">
        <f t="shared" si="143"/>
        <v/>
      </c>
      <c r="E681" s="369"/>
      <c r="F681" s="369"/>
      <c r="G681" s="369"/>
      <c r="H681" s="369"/>
      <c r="I681" s="370"/>
      <c r="J681" s="370"/>
      <c r="K681" s="370"/>
      <c r="L681" s="370"/>
      <c r="M681" s="370"/>
      <c r="N681" s="370"/>
      <c r="O681" s="370"/>
      <c r="P681" s="370"/>
      <c r="Q681" s="370"/>
      <c r="R681" s="370"/>
      <c r="S681" s="370"/>
      <c r="T681" s="370"/>
      <c r="U681" s="370"/>
      <c r="V681" s="370"/>
      <c r="W681" s="370"/>
      <c r="X681" s="370"/>
      <c r="Y681" s="370"/>
      <c r="Z681" s="370"/>
      <c r="AA681" s="370"/>
      <c r="AB681" s="370"/>
      <c r="AC681" s="370"/>
      <c r="AD681" s="370"/>
      <c r="AG681" s="86">
        <f t="shared" si="144"/>
        <v>18</v>
      </c>
      <c r="AH681" s="86">
        <f t="shared" si="145"/>
        <v>0</v>
      </c>
      <c r="AI681" s="86">
        <f t="shared" si="146"/>
        <v>0</v>
      </c>
      <c r="AJ681" s="86">
        <f t="shared" si="147"/>
        <v>0</v>
      </c>
    </row>
    <row r="682" spans="1:36" ht="15" customHeight="1">
      <c r="A682" s="107"/>
      <c r="B682" s="93"/>
      <c r="C682" s="110" t="s">
        <v>222</v>
      </c>
      <c r="D682" s="369" t="str">
        <f t="shared" si="143"/>
        <v/>
      </c>
      <c r="E682" s="369"/>
      <c r="F682" s="369"/>
      <c r="G682" s="369"/>
      <c r="H682" s="369"/>
      <c r="I682" s="370"/>
      <c r="J682" s="370"/>
      <c r="K682" s="370"/>
      <c r="L682" s="370"/>
      <c r="M682" s="370"/>
      <c r="N682" s="370"/>
      <c r="O682" s="370"/>
      <c r="P682" s="370"/>
      <c r="Q682" s="370"/>
      <c r="R682" s="370"/>
      <c r="S682" s="370"/>
      <c r="T682" s="370"/>
      <c r="U682" s="370"/>
      <c r="V682" s="370"/>
      <c r="W682" s="370"/>
      <c r="X682" s="370"/>
      <c r="Y682" s="370"/>
      <c r="Z682" s="370"/>
      <c r="AA682" s="370"/>
      <c r="AB682" s="370"/>
      <c r="AC682" s="370"/>
      <c r="AD682" s="370"/>
      <c r="AG682" s="86">
        <f t="shared" si="144"/>
        <v>18</v>
      </c>
      <c r="AH682" s="86">
        <f t="shared" si="145"/>
        <v>0</v>
      </c>
      <c r="AI682" s="86">
        <f t="shared" si="146"/>
        <v>0</v>
      </c>
      <c r="AJ682" s="86">
        <f t="shared" si="147"/>
        <v>0</v>
      </c>
    </row>
    <row r="683" spans="1:36" ht="15" customHeight="1">
      <c r="A683" s="107"/>
      <c r="B683" s="93"/>
      <c r="C683" s="110" t="s">
        <v>223</v>
      </c>
      <c r="D683" s="369" t="str">
        <f t="shared" si="143"/>
        <v/>
      </c>
      <c r="E683" s="369"/>
      <c r="F683" s="369"/>
      <c r="G683" s="369"/>
      <c r="H683" s="369"/>
      <c r="I683" s="370"/>
      <c r="J683" s="370"/>
      <c r="K683" s="370"/>
      <c r="L683" s="370"/>
      <c r="M683" s="370"/>
      <c r="N683" s="370"/>
      <c r="O683" s="370"/>
      <c r="P683" s="370"/>
      <c r="Q683" s="370"/>
      <c r="R683" s="370"/>
      <c r="S683" s="370"/>
      <c r="T683" s="370"/>
      <c r="U683" s="370"/>
      <c r="V683" s="370"/>
      <c r="W683" s="370"/>
      <c r="X683" s="370"/>
      <c r="Y683" s="370"/>
      <c r="Z683" s="370"/>
      <c r="AA683" s="370"/>
      <c r="AB683" s="370"/>
      <c r="AC683" s="370"/>
      <c r="AD683" s="370"/>
      <c r="AG683" s="86">
        <f t="shared" si="144"/>
        <v>18</v>
      </c>
      <c r="AH683" s="86">
        <f t="shared" si="145"/>
        <v>0</v>
      </c>
      <c r="AI683" s="86">
        <f t="shared" si="146"/>
        <v>0</v>
      </c>
      <c r="AJ683" s="86">
        <f t="shared" si="147"/>
        <v>0</v>
      </c>
    </row>
    <row r="684" spans="1:36" ht="15" customHeight="1">
      <c r="A684" s="107"/>
      <c r="B684" s="93"/>
      <c r="C684" s="110" t="s">
        <v>224</v>
      </c>
      <c r="D684" s="369" t="str">
        <f t="shared" si="143"/>
        <v/>
      </c>
      <c r="E684" s="369"/>
      <c r="F684" s="369"/>
      <c r="G684" s="369"/>
      <c r="H684" s="369"/>
      <c r="I684" s="370"/>
      <c r="J684" s="370"/>
      <c r="K684" s="370"/>
      <c r="L684" s="370"/>
      <c r="M684" s="370"/>
      <c r="N684" s="370"/>
      <c r="O684" s="370"/>
      <c r="P684" s="370"/>
      <c r="Q684" s="370"/>
      <c r="R684" s="370"/>
      <c r="S684" s="370"/>
      <c r="T684" s="370"/>
      <c r="U684" s="370"/>
      <c r="V684" s="370"/>
      <c r="W684" s="370"/>
      <c r="X684" s="370"/>
      <c r="Y684" s="370"/>
      <c r="Z684" s="370"/>
      <c r="AA684" s="370"/>
      <c r="AB684" s="370"/>
      <c r="AC684" s="370"/>
      <c r="AD684" s="370"/>
      <c r="AG684" s="86">
        <f t="shared" si="144"/>
        <v>18</v>
      </c>
      <c r="AH684" s="86">
        <f t="shared" si="145"/>
        <v>0</v>
      </c>
      <c r="AI684" s="86">
        <f t="shared" si="146"/>
        <v>0</v>
      </c>
      <c r="AJ684" s="86">
        <f t="shared" si="147"/>
        <v>0</v>
      </c>
    </row>
    <row r="685" spans="1:36" ht="15" customHeight="1">
      <c r="A685" s="107"/>
      <c r="B685" s="93"/>
      <c r="C685" s="110" t="s">
        <v>225</v>
      </c>
      <c r="D685" s="369" t="str">
        <f t="shared" si="143"/>
        <v/>
      </c>
      <c r="E685" s="369"/>
      <c r="F685" s="369"/>
      <c r="G685" s="369"/>
      <c r="H685" s="369"/>
      <c r="I685" s="370"/>
      <c r="J685" s="370"/>
      <c r="K685" s="370"/>
      <c r="L685" s="370"/>
      <c r="M685" s="370"/>
      <c r="N685" s="370"/>
      <c r="O685" s="370"/>
      <c r="P685" s="370"/>
      <c r="Q685" s="370"/>
      <c r="R685" s="370"/>
      <c r="S685" s="370"/>
      <c r="T685" s="370"/>
      <c r="U685" s="370"/>
      <c r="V685" s="370"/>
      <c r="W685" s="370"/>
      <c r="X685" s="370"/>
      <c r="Y685" s="370"/>
      <c r="Z685" s="370"/>
      <c r="AA685" s="370"/>
      <c r="AB685" s="370"/>
      <c r="AC685" s="370"/>
      <c r="AD685" s="370"/>
      <c r="AG685" s="86">
        <f t="shared" si="144"/>
        <v>18</v>
      </c>
      <c r="AH685" s="86">
        <f t="shared" si="145"/>
        <v>0</v>
      </c>
      <c r="AI685" s="86">
        <f t="shared" si="146"/>
        <v>0</v>
      </c>
      <c r="AJ685" s="86">
        <f t="shared" si="147"/>
        <v>0</v>
      </c>
    </row>
    <row r="686" spans="1:36" ht="15" customHeight="1">
      <c r="A686" s="107"/>
      <c r="B686" s="93"/>
      <c r="C686" s="110" t="s">
        <v>226</v>
      </c>
      <c r="D686" s="369" t="str">
        <f t="shared" si="143"/>
        <v/>
      </c>
      <c r="E686" s="369"/>
      <c r="F686" s="369"/>
      <c r="G686" s="369"/>
      <c r="H686" s="369"/>
      <c r="I686" s="370"/>
      <c r="J686" s="370"/>
      <c r="K686" s="370"/>
      <c r="L686" s="370"/>
      <c r="M686" s="370"/>
      <c r="N686" s="370"/>
      <c r="O686" s="370"/>
      <c r="P686" s="370"/>
      <c r="Q686" s="370"/>
      <c r="R686" s="370"/>
      <c r="S686" s="370"/>
      <c r="T686" s="370"/>
      <c r="U686" s="370"/>
      <c r="V686" s="370"/>
      <c r="W686" s="370"/>
      <c r="X686" s="370"/>
      <c r="Y686" s="370"/>
      <c r="Z686" s="370"/>
      <c r="AA686" s="370"/>
      <c r="AB686" s="370"/>
      <c r="AC686" s="370"/>
      <c r="AD686" s="370"/>
      <c r="AG686" s="86">
        <f t="shared" si="144"/>
        <v>18</v>
      </c>
      <c r="AH686" s="86">
        <f t="shared" si="145"/>
        <v>0</v>
      </c>
      <c r="AI686" s="86">
        <f t="shared" si="146"/>
        <v>0</v>
      </c>
      <c r="AJ686" s="86">
        <f t="shared" si="147"/>
        <v>0</v>
      </c>
    </row>
    <row r="687" spans="1:36" ht="15" customHeight="1">
      <c r="A687" s="107"/>
      <c r="B687" s="93"/>
      <c r="C687" s="110" t="s">
        <v>227</v>
      </c>
      <c r="D687" s="369" t="str">
        <f t="shared" si="143"/>
        <v/>
      </c>
      <c r="E687" s="369"/>
      <c r="F687" s="369"/>
      <c r="G687" s="369"/>
      <c r="H687" s="369"/>
      <c r="I687" s="370"/>
      <c r="J687" s="370"/>
      <c r="K687" s="370"/>
      <c r="L687" s="370"/>
      <c r="M687" s="370"/>
      <c r="N687" s="370"/>
      <c r="O687" s="370"/>
      <c r="P687" s="370"/>
      <c r="Q687" s="370"/>
      <c r="R687" s="370"/>
      <c r="S687" s="370"/>
      <c r="T687" s="370"/>
      <c r="U687" s="370"/>
      <c r="V687" s="370"/>
      <c r="W687" s="370"/>
      <c r="X687" s="370"/>
      <c r="Y687" s="370"/>
      <c r="Z687" s="370"/>
      <c r="AA687" s="370"/>
      <c r="AB687" s="370"/>
      <c r="AC687" s="370"/>
      <c r="AD687" s="370"/>
      <c r="AG687" s="86">
        <f t="shared" si="144"/>
        <v>18</v>
      </c>
      <c r="AH687" s="86">
        <f t="shared" si="145"/>
        <v>0</v>
      </c>
      <c r="AI687" s="86">
        <f t="shared" si="146"/>
        <v>0</v>
      </c>
      <c r="AJ687" s="86">
        <f t="shared" si="147"/>
        <v>0</v>
      </c>
    </row>
    <row r="688" spans="1:36" ht="15" customHeight="1">
      <c r="A688" s="107"/>
      <c r="B688" s="93"/>
      <c r="C688" s="110" t="s">
        <v>228</v>
      </c>
      <c r="D688" s="369" t="str">
        <f t="shared" si="143"/>
        <v/>
      </c>
      <c r="E688" s="369"/>
      <c r="F688" s="369"/>
      <c r="G688" s="369"/>
      <c r="H688" s="369"/>
      <c r="I688" s="370"/>
      <c r="J688" s="370"/>
      <c r="K688" s="370"/>
      <c r="L688" s="370"/>
      <c r="M688" s="370"/>
      <c r="N688" s="370"/>
      <c r="O688" s="370"/>
      <c r="P688" s="370"/>
      <c r="Q688" s="370"/>
      <c r="R688" s="370"/>
      <c r="S688" s="370"/>
      <c r="T688" s="370"/>
      <c r="U688" s="370"/>
      <c r="V688" s="370"/>
      <c r="W688" s="370"/>
      <c r="X688" s="370"/>
      <c r="Y688" s="370"/>
      <c r="Z688" s="370"/>
      <c r="AA688" s="370"/>
      <c r="AB688" s="370"/>
      <c r="AC688" s="370"/>
      <c r="AD688" s="370"/>
      <c r="AG688" s="86">
        <f t="shared" si="144"/>
        <v>18</v>
      </c>
      <c r="AH688" s="86">
        <f t="shared" si="145"/>
        <v>0</v>
      </c>
      <c r="AI688" s="86">
        <f t="shared" si="146"/>
        <v>0</v>
      </c>
      <c r="AJ688" s="86">
        <f t="shared" si="147"/>
        <v>0</v>
      </c>
    </row>
    <row r="689" spans="1:36" ht="15" customHeight="1">
      <c r="A689" s="107"/>
      <c r="B689" s="93"/>
      <c r="C689" s="110" t="s">
        <v>229</v>
      </c>
      <c r="D689" s="369" t="str">
        <f t="shared" si="143"/>
        <v/>
      </c>
      <c r="E689" s="369"/>
      <c r="F689" s="369"/>
      <c r="G689" s="369"/>
      <c r="H689" s="369"/>
      <c r="I689" s="370"/>
      <c r="J689" s="370"/>
      <c r="K689" s="370"/>
      <c r="L689" s="370"/>
      <c r="M689" s="370"/>
      <c r="N689" s="370"/>
      <c r="O689" s="370"/>
      <c r="P689" s="370"/>
      <c r="Q689" s="370"/>
      <c r="R689" s="370"/>
      <c r="S689" s="370"/>
      <c r="T689" s="370"/>
      <c r="U689" s="370"/>
      <c r="V689" s="370"/>
      <c r="W689" s="370"/>
      <c r="X689" s="370"/>
      <c r="Y689" s="370"/>
      <c r="Z689" s="370"/>
      <c r="AA689" s="370"/>
      <c r="AB689" s="370"/>
      <c r="AC689" s="370"/>
      <c r="AD689" s="370"/>
      <c r="AG689" s="86">
        <f t="shared" si="144"/>
        <v>18</v>
      </c>
      <c r="AH689" s="86">
        <f t="shared" si="145"/>
        <v>0</v>
      </c>
      <c r="AI689" s="86">
        <f t="shared" si="146"/>
        <v>0</v>
      </c>
      <c r="AJ689" s="86">
        <f t="shared" si="147"/>
        <v>0</v>
      </c>
    </row>
    <row r="690" spans="1:36" ht="15" customHeight="1">
      <c r="A690" s="107"/>
      <c r="B690" s="93"/>
      <c r="C690" s="110" t="s">
        <v>230</v>
      </c>
      <c r="D690" s="369" t="str">
        <f t="shared" si="143"/>
        <v/>
      </c>
      <c r="E690" s="369"/>
      <c r="F690" s="369"/>
      <c r="G690" s="369"/>
      <c r="H690" s="369"/>
      <c r="I690" s="370"/>
      <c r="J690" s="370"/>
      <c r="K690" s="370"/>
      <c r="L690" s="370"/>
      <c r="M690" s="370"/>
      <c r="N690" s="370"/>
      <c r="O690" s="370"/>
      <c r="P690" s="370"/>
      <c r="Q690" s="370"/>
      <c r="R690" s="370"/>
      <c r="S690" s="370"/>
      <c r="T690" s="370"/>
      <c r="U690" s="370"/>
      <c r="V690" s="370"/>
      <c r="W690" s="370"/>
      <c r="X690" s="370"/>
      <c r="Y690" s="370"/>
      <c r="Z690" s="370"/>
      <c r="AA690" s="370"/>
      <c r="AB690" s="370"/>
      <c r="AC690" s="370"/>
      <c r="AD690" s="370"/>
      <c r="AG690" s="86">
        <f t="shared" si="144"/>
        <v>18</v>
      </c>
      <c r="AH690" s="86">
        <f t="shared" si="145"/>
        <v>0</v>
      </c>
      <c r="AI690" s="86">
        <f t="shared" si="146"/>
        <v>0</v>
      </c>
      <c r="AJ690" s="86">
        <f t="shared" si="147"/>
        <v>0</v>
      </c>
    </row>
    <row r="691" spans="1:36" ht="15" customHeight="1">
      <c r="A691" s="107"/>
      <c r="B691" s="93"/>
      <c r="C691" s="110" t="s">
        <v>231</v>
      </c>
      <c r="D691" s="369" t="str">
        <f t="shared" si="143"/>
        <v/>
      </c>
      <c r="E691" s="369"/>
      <c r="F691" s="369"/>
      <c r="G691" s="369"/>
      <c r="H691" s="369"/>
      <c r="I691" s="370"/>
      <c r="J691" s="370"/>
      <c r="K691" s="370"/>
      <c r="L691" s="370"/>
      <c r="M691" s="370"/>
      <c r="N691" s="370"/>
      <c r="O691" s="370"/>
      <c r="P691" s="370"/>
      <c r="Q691" s="370"/>
      <c r="R691" s="370"/>
      <c r="S691" s="370"/>
      <c r="T691" s="370"/>
      <c r="U691" s="370"/>
      <c r="V691" s="370"/>
      <c r="W691" s="370"/>
      <c r="X691" s="370"/>
      <c r="Y691" s="370"/>
      <c r="Z691" s="370"/>
      <c r="AA691" s="370"/>
      <c r="AB691" s="370"/>
      <c r="AC691" s="370"/>
      <c r="AD691" s="370"/>
      <c r="AG691" s="86">
        <f t="shared" si="144"/>
        <v>18</v>
      </c>
      <c r="AH691" s="86">
        <f t="shared" si="145"/>
        <v>0</v>
      </c>
      <c r="AI691" s="86">
        <f t="shared" si="146"/>
        <v>0</v>
      </c>
      <c r="AJ691" s="86">
        <f t="shared" si="147"/>
        <v>0</v>
      </c>
    </row>
    <row r="692" spans="1:36" ht="15" customHeight="1">
      <c r="A692" s="107"/>
      <c r="B692" s="93"/>
      <c r="C692" s="112" t="s">
        <v>232</v>
      </c>
      <c r="D692" s="369" t="str">
        <f t="shared" si="143"/>
        <v/>
      </c>
      <c r="E692" s="369"/>
      <c r="F692" s="369"/>
      <c r="G692" s="369"/>
      <c r="H692" s="369"/>
      <c r="I692" s="370"/>
      <c r="J692" s="370"/>
      <c r="K692" s="370"/>
      <c r="L692" s="370"/>
      <c r="M692" s="370"/>
      <c r="N692" s="370"/>
      <c r="O692" s="370"/>
      <c r="P692" s="370"/>
      <c r="Q692" s="370"/>
      <c r="R692" s="370"/>
      <c r="S692" s="370"/>
      <c r="T692" s="370"/>
      <c r="U692" s="370"/>
      <c r="V692" s="370"/>
      <c r="W692" s="370"/>
      <c r="X692" s="370"/>
      <c r="Y692" s="370"/>
      <c r="Z692" s="370"/>
      <c r="AA692" s="370"/>
      <c r="AB692" s="370"/>
      <c r="AC692" s="370"/>
      <c r="AD692" s="370"/>
      <c r="AG692" s="86">
        <f t="shared" si="144"/>
        <v>18</v>
      </c>
      <c r="AH692" s="86">
        <f t="shared" si="145"/>
        <v>0</v>
      </c>
      <c r="AI692" s="86">
        <f t="shared" si="146"/>
        <v>0</v>
      </c>
      <c r="AJ692" s="86">
        <f t="shared" si="147"/>
        <v>0</v>
      </c>
    </row>
    <row r="693" spans="1:36" ht="15" customHeight="1">
      <c r="A693" s="107"/>
      <c r="B693" s="93"/>
      <c r="C693" s="112" t="s">
        <v>233</v>
      </c>
      <c r="D693" s="369" t="str">
        <f t="shared" si="143"/>
        <v/>
      </c>
      <c r="E693" s="369"/>
      <c r="F693" s="369"/>
      <c r="G693" s="369"/>
      <c r="H693" s="369"/>
      <c r="I693" s="370"/>
      <c r="J693" s="370"/>
      <c r="K693" s="370"/>
      <c r="L693" s="370"/>
      <c r="M693" s="370"/>
      <c r="N693" s="370"/>
      <c r="O693" s="370"/>
      <c r="P693" s="370"/>
      <c r="Q693" s="370"/>
      <c r="R693" s="370"/>
      <c r="S693" s="370"/>
      <c r="T693" s="370"/>
      <c r="U693" s="370"/>
      <c r="V693" s="370"/>
      <c r="W693" s="370"/>
      <c r="X693" s="370"/>
      <c r="Y693" s="370"/>
      <c r="Z693" s="370"/>
      <c r="AA693" s="370"/>
      <c r="AB693" s="370"/>
      <c r="AC693" s="370"/>
      <c r="AD693" s="370"/>
      <c r="AG693" s="86">
        <f t="shared" si="144"/>
        <v>18</v>
      </c>
      <c r="AH693" s="86">
        <f t="shared" si="145"/>
        <v>0</v>
      </c>
      <c r="AI693" s="86">
        <f t="shared" si="146"/>
        <v>0</v>
      </c>
      <c r="AJ693" s="86">
        <f t="shared" si="147"/>
        <v>0</v>
      </c>
    </row>
    <row r="694" spans="1:36" ht="15" customHeight="1">
      <c r="A694" s="107"/>
      <c r="B694" s="93"/>
      <c r="C694" s="112" t="s">
        <v>234</v>
      </c>
      <c r="D694" s="369" t="str">
        <f t="shared" si="143"/>
        <v/>
      </c>
      <c r="E694" s="369"/>
      <c r="F694" s="369"/>
      <c r="G694" s="369"/>
      <c r="H694" s="369"/>
      <c r="I694" s="370"/>
      <c r="J694" s="370"/>
      <c r="K694" s="370"/>
      <c r="L694" s="370"/>
      <c r="M694" s="370"/>
      <c r="N694" s="370"/>
      <c r="O694" s="370"/>
      <c r="P694" s="370"/>
      <c r="Q694" s="370"/>
      <c r="R694" s="370"/>
      <c r="S694" s="370"/>
      <c r="T694" s="370"/>
      <c r="U694" s="370"/>
      <c r="V694" s="370"/>
      <c r="W694" s="370"/>
      <c r="X694" s="370"/>
      <c r="Y694" s="370"/>
      <c r="Z694" s="370"/>
      <c r="AA694" s="370"/>
      <c r="AB694" s="370"/>
      <c r="AC694" s="370"/>
      <c r="AD694" s="370"/>
      <c r="AG694" s="86">
        <f t="shared" si="144"/>
        <v>18</v>
      </c>
      <c r="AH694" s="86">
        <f t="shared" si="145"/>
        <v>0</v>
      </c>
      <c r="AI694" s="86">
        <f t="shared" si="146"/>
        <v>0</v>
      </c>
      <c r="AJ694" s="86">
        <f t="shared" si="147"/>
        <v>0</v>
      </c>
    </row>
    <row r="695" spans="1:36" ht="15" customHeight="1">
      <c r="A695" s="107"/>
      <c r="B695" s="93"/>
      <c r="C695" s="112" t="s">
        <v>235</v>
      </c>
      <c r="D695" s="369" t="str">
        <f t="shared" si="143"/>
        <v/>
      </c>
      <c r="E695" s="369"/>
      <c r="F695" s="369"/>
      <c r="G695" s="369"/>
      <c r="H695" s="369"/>
      <c r="I695" s="370"/>
      <c r="J695" s="370"/>
      <c r="K695" s="370"/>
      <c r="L695" s="370"/>
      <c r="M695" s="370"/>
      <c r="N695" s="370"/>
      <c r="O695" s="370"/>
      <c r="P695" s="370"/>
      <c r="Q695" s="370"/>
      <c r="R695" s="370"/>
      <c r="S695" s="370"/>
      <c r="T695" s="370"/>
      <c r="U695" s="370"/>
      <c r="V695" s="370"/>
      <c r="W695" s="370"/>
      <c r="X695" s="370"/>
      <c r="Y695" s="370"/>
      <c r="Z695" s="370"/>
      <c r="AA695" s="370"/>
      <c r="AB695" s="370"/>
      <c r="AC695" s="370"/>
      <c r="AD695" s="370"/>
      <c r="AG695" s="86">
        <f t="shared" si="144"/>
        <v>18</v>
      </c>
      <c r="AH695" s="86">
        <f t="shared" si="145"/>
        <v>0</v>
      </c>
      <c r="AI695" s="86">
        <f t="shared" si="146"/>
        <v>0</v>
      </c>
      <c r="AJ695" s="86">
        <f t="shared" si="147"/>
        <v>0</v>
      </c>
    </row>
    <row r="696" spans="1:36" ht="15" customHeight="1">
      <c r="A696" s="107"/>
      <c r="B696" s="93"/>
      <c r="C696" s="112" t="s">
        <v>236</v>
      </c>
      <c r="D696" s="369" t="str">
        <f t="shared" si="143"/>
        <v/>
      </c>
      <c r="E696" s="369"/>
      <c r="F696" s="369"/>
      <c r="G696" s="369"/>
      <c r="H696" s="369"/>
      <c r="I696" s="370"/>
      <c r="J696" s="370"/>
      <c r="K696" s="370"/>
      <c r="L696" s="370"/>
      <c r="M696" s="370"/>
      <c r="N696" s="370"/>
      <c r="O696" s="370"/>
      <c r="P696" s="370"/>
      <c r="Q696" s="370"/>
      <c r="R696" s="370"/>
      <c r="S696" s="370"/>
      <c r="T696" s="370"/>
      <c r="U696" s="370"/>
      <c r="V696" s="370"/>
      <c r="W696" s="370"/>
      <c r="X696" s="370"/>
      <c r="Y696" s="370"/>
      <c r="Z696" s="370"/>
      <c r="AA696" s="370"/>
      <c r="AB696" s="370"/>
      <c r="AC696" s="370"/>
      <c r="AD696" s="370"/>
      <c r="AG696" s="86">
        <f t="shared" si="144"/>
        <v>18</v>
      </c>
      <c r="AH696" s="86">
        <f t="shared" si="145"/>
        <v>0</v>
      </c>
      <c r="AI696" s="86">
        <f t="shared" si="146"/>
        <v>0</v>
      </c>
      <c r="AJ696" s="86">
        <f t="shared" si="147"/>
        <v>0</v>
      </c>
    </row>
    <row r="697" spans="1:36" ht="15" customHeight="1">
      <c r="A697" s="107"/>
      <c r="B697" s="93"/>
      <c r="C697" s="112" t="s">
        <v>237</v>
      </c>
      <c r="D697" s="369" t="str">
        <f t="shared" si="143"/>
        <v/>
      </c>
      <c r="E697" s="369"/>
      <c r="F697" s="369"/>
      <c r="G697" s="369"/>
      <c r="H697" s="369"/>
      <c r="I697" s="370"/>
      <c r="J697" s="370"/>
      <c r="K697" s="370"/>
      <c r="L697" s="370"/>
      <c r="M697" s="370"/>
      <c r="N697" s="370"/>
      <c r="O697" s="370"/>
      <c r="P697" s="370"/>
      <c r="Q697" s="370"/>
      <c r="R697" s="370"/>
      <c r="S697" s="370"/>
      <c r="T697" s="370"/>
      <c r="U697" s="370"/>
      <c r="V697" s="370"/>
      <c r="W697" s="370"/>
      <c r="X697" s="370"/>
      <c r="Y697" s="370"/>
      <c r="Z697" s="370"/>
      <c r="AA697" s="370"/>
      <c r="AB697" s="370"/>
      <c r="AC697" s="370"/>
      <c r="AD697" s="370"/>
      <c r="AG697" s="86">
        <f t="shared" si="144"/>
        <v>18</v>
      </c>
      <c r="AH697" s="86">
        <f t="shared" si="145"/>
        <v>0</v>
      </c>
      <c r="AI697" s="86">
        <f t="shared" si="146"/>
        <v>0</v>
      </c>
      <c r="AJ697" s="86">
        <f t="shared" si="147"/>
        <v>0</v>
      </c>
    </row>
    <row r="698" spans="1:36" ht="15" customHeight="1">
      <c r="A698" s="107"/>
      <c r="B698" s="93"/>
      <c r="C698" s="112" t="s">
        <v>238</v>
      </c>
      <c r="D698" s="369" t="str">
        <f t="shared" si="143"/>
        <v/>
      </c>
      <c r="E698" s="369"/>
      <c r="F698" s="369"/>
      <c r="G698" s="369"/>
      <c r="H698" s="369"/>
      <c r="I698" s="370"/>
      <c r="J698" s="370"/>
      <c r="K698" s="370"/>
      <c r="L698" s="370"/>
      <c r="M698" s="370"/>
      <c r="N698" s="370"/>
      <c r="O698" s="370"/>
      <c r="P698" s="370"/>
      <c r="Q698" s="370"/>
      <c r="R698" s="370"/>
      <c r="S698" s="370"/>
      <c r="T698" s="370"/>
      <c r="U698" s="370"/>
      <c r="V698" s="370"/>
      <c r="W698" s="370"/>
      <c r="X698" s="370"/>
      <c r="Y698" s="370"/>
      <c r="Z698" s="370"/>
      <c r="AA698" s="370"/>
      <c r="AB698" s="370"/>
      <c r="AC698" s="370"/>
      <c r="AD698" s="370"/>
      <c r="AG698" s="86">
        <f t="shared" si="144"/>
        <v>18</v>
      </c>
      <c r="AH698" s="86">
        <f t="shared" si="145"/>
        <v>0</v>
      </c>
      <c r="AI698" s="86">
        <f t="shared" si="146"/>
        <v>0</v>
      </c>
      <c r="AJ698" s="86">
        <f t="shared" si="147"/>
        <v>0</v>
      </c>
    </row>
    <row r="699" spans="1:36" ht="15" customHeight="1">
      <c r="A699" s="107"/>
      <c r="B699" s="93"/>
      <c r="C699" s="112" t="s">
        <v>239</v>
      </c>
      <c r="D699" s="369" t="str">
        <f t="shared" si="143"/>
        <v/>
      </c>
      <c r="E699" s="369"/>
      <c r="F699" s="369"/>
      <c r="G699" s="369"/>
      <c r="H699" s="369"/>
      <c r="I699" s="370"/>
      <c r="J699" s="370"/>
      <c r="K699" s="370"/>
      <c r="L699" s="370"/>
      <c r="M699" s="370"/>
      <c r="N699" s="370"/>
      <c r="O699" s="370"/>
      <c r="P699" s="370"/>
      <c r="Q699" s="370"/>
      <c r="R699" s="370"/>
      <c r="S699" s="370"/>
      <c r="T699" s="370"/>
      <c r="U699" s="370"/>
      <c r="V699" s="370"/>
      <c r="W699" s="370"/>
      <c r="X699" s="370"/>
      <c r="Y699" s="370"/>
      <c r="Z699" s="370"/>
      <c r="AA699" s="370"/>
      <c r="AB699" s="370"/>
      <c r="AC699" s="370"/>
      <c r="AD699" s="370"/>
      <c r="AG699" s="86">
        <f t="shared" si="144"/>
        <v>18</v>
      </c>
      <c r="AH699" s="86">
        <f t="shared" si="145"/>
        <v>0</v>
      </c>
      <c r="AI699" s="86">
        <f t="shared" si="146"/>
        <v>0</v>
      </c>
      <c r="AJ699" s="86">
        <f t="shared" si="147"/>
        <v>0</v>
      </c>
    </row>
    <row r="700" spans="1:36" ht="15" customHeight="1">
      <c r="A700" s="107"/>
      <c r="B700" s="93"/>
      <c r="C700" s="112" t="s">
        <v>240</v>
      </c>
      <c r="D700" s="369" t="str">
        <f t="shared" si="143"/>
        <v/>
      </c>
      <c r="E700" s="369"/>
      <c r="F700" s="369"/>
      <c r="G700" s="369"/>
      <c r="H700" s="369"/>
      <c r="I700" s="370"/>
      <c r="J700" s="370"/>
      <c r="K700" s="370"/>
      <c r="L700" s="370"/>
      <c r="M700" s="370"/>
      <c r="N700" s="370"/>
      <c r="O700" s="370"/>
      <c r="P700" s="370"/>
      <c r="Q700" s="370"/>
      <c r="R700" s="370"/>
      <c r="S700" s="370"/>
      <c r="T700" s="370"/>
      <c r="U700" s="370"/>
      <c r="V700" s="370"/>
      <c r="W700" s="370"/>
      <c r="X700" s="370"/>
      <c r="Y700" s="370"/>
      <c r="Z700" s="370"/>
      <c r="AA700" s="370"/>
      <c r="AB700" s="370"/>
      <c r="AC700" s="370"/>
      <c r="AD700" s="370"/>
      <c r="AG700" s="86">
        <f t="shared" si="144"/>
        <v>18</v>
      </c>
      <c r="AH700" s="86">
        <f t="shared" si="145"/>
        <v>0</v>
      </c>
      <c r="AI700" s="86">
        <f t="shared" si="146"/>
        <v>0</v>
      </c>
      <c r="AJ700" s="86">
        <f t="shared" si="147"/>
        <v>0</v>
      </c>
    </row>
    <row r="701" spans="1:36" ht="15" customHeight="1">
      <c r="A701" s="107"/>
      <c r="B701" s="93"/>
      <c r="C701" s="112" t="s">
        <v>241</v>
      </c>
      <c r="D701" s="369" t="str">
        <f t="shared" si="143"/>
        <v/>
      </c>
      <c r="E701" s="369"/>
      <c r="F701" s="369"/>
      <c r="G701" s="369"/>
      <c r="H701" s="369"/>
      <c r="I701" s="370"/>
      <c r="J701" s="370"/>
      <c r="K701" s="370"/>
      <c r="L701" s="370"/>
      <c r="M701" s="370"/>
      <c r="N701" s="370"/>
      <c r="O701" s="370"/>
      <c r="P701" s="370"/>
      <c r="Q701" s="370"/>
      <c r="R701" s="370"/>
      <c r="S701" s="370"/>
      <c r="T701" s="370"/>
      <c r="U701" s="370"/>
      <c r="V701" s="370"/>
      <c r="W701" s="370"/>
      <c r="X701" s="370"/>
      <c r="Y701" s="370"/>
      <c r="Z701" s="370"/>
      <c r="AA701" s="370"/>
      <c r="AB701" s="370"/>
      <c r="AC701" s="370"/>
      <c r="AD701" s="370"/>
      <c r="AG701" s="86">
        <f t="shared" si="144"/>
        <v>18</v>
      </c>
      <c r="AH701" s="86">
        <f t="shared" si="145"/>
        <v>0</v>
      </c>
      <c r="AI701" s="86">
        <f t="shared" si="146"/>
        <v>0</v>
      </c>
      <c r="AJ701" s="86">
        <f t="shared" si="147"/>
        <v>0</v>
      </c>
    </row>
    <row r="702" spans="1:36" ht="15" customHeight="1">
      <c r="A702" s="107"/>
      <c r="B702" s="93"/>
      <c r="C702" s="112" t="s">
        <v>242</v>
      </c>
      <c r="D702" s="369" t="str">
        <f t="shared" si="143"/>
        <v/>
      </c>
      <c r="E702" s="369"/>
      <c r="F702" s="369"/>
      <c r="G702" s="369"/>
      <c r="H702" s="369"/>
      <c r="I702" s="370"/>
      <c r="J702" s="370"/>
      <c r="K702" s="370"/>
      <c r="L702" s="370"/>
      <c r="M702" s="370"/>
      <c r="N702" s="370"/>
      <c r="O702" s="370"/>
      <c r="P702" s="370"/>
      <c r="Q702" s="370"/>
      <c r="R702" s="370"/>
      <c r="S702" s="370"/>
      <c r="T702" s="370"/>
      <c r="U702" s="370"/>
      <c r="V702" s="370"/>
      <c r="W702" s="370"/>
      <c r="X702" s="370"/>
      <c r="Y702" s="370"/>
      <c r="Z702" s="370"/>
      <c r="AA702" s="370"/>
      <c r="AB702" s="370"/>
      <c r="AC702" s="370"/>
      <c r="AD702" s="370"/>
      <c r="AG702" s="86">
        <f t="shared" si="144"/>
        <v>18</v>
      </c>
      <c r="AH702" s="86">
        <f t="shared" si="145"/>
        <v>0</v>
      </c>
      <c r="AI702" s="86">
        <f t="shared" si="146"/>
        <v>0</v>
      </c>
      <c r="AJ702" s="86">
        <f t="shared" si="147"/>
        <v>0</v>
      </c>
    </row>
    <row r="703" spans="1:36" ht="15" customHeight="1">
      <c r="A703" s="107"/>
      <c r="B703" s="93"/>
      <c r="C703" s="112" t="s">
        <v>243</v>
      </c>
      <c r="D703" s="369" t="str">
        <f t="shared" si="143"/>
        <v/>
      </c>
      <c r="E703" s="369"/>
      <c r="F703" s="369"/>
      <c r="G703" s="369"/>
      <c r="H703" s="369"/>
      <c r="I703" s="370"/>
      <c r="J703" s="370"/>
      <c r="K703" s="370"/>
      <c r="L703" s="370"/>
      <c r="M703" s="370"/>
      <c r="N703" s="370"/>
      <c r="O703" s="370"/>
      <c r="P703" s="370"/>
      <c r="Q703" s="370"/>
      <c r="R703" s="370"/>
      <c r="S703" s="370"/>
      <c r="T703" s="370"/>
      <c r="U703" s="370"/>
      <c r="V703" s="370"/>
      <c r="W703" s="370"/>
      <c r="X703" s="370"/>
      <c r="Y703" s="370"/>
      <c r="Z703" s="370"/>
      <c r="AA703" s="370"/>
      <c r="AB703" s="370"/>
      <c r="AC703" s="370"/>
      <c r="AD703" s="370"/>
      <c r="AG703" s="86">
        <f t="shared" si="144"/>
        <v>18</v>
      </c>
      <c r="AH703" s="86">
        <f t="shared" si="145"/>
        <v>0</v>
      </c>
      <c r="AI703" s="86">
        <f t="shared" si="146"/>
        <v>0</v>
      </c>
      <c r="AJ703" s="86">
        <f t="shared" si="147"/>
        <v>0</v>
      </c>
    </row>
    <row r="704" spans="1:36" ht="15" customHeight="1">
      <c r="A704" s="107"/>
      <c r="B704" s="93"/>
      <c r="C704" s="112" t="s">
        <v>244</v>
      </c>
      <c r="D704" s="369" t="str">
        <f t="shared" si="143"/>
        <v/>
      </c>
      <c r="E704" s="369"/>
      <c r="F704" s="369"/>
      <c r="G704" s="369"/>
      <c r="H704" s="369"/>
      <c r="I704" s="370"/>
      <c r="J704" s="370"/>
      <c r="K704" s="370"/>
      <c r="L704" s="370"/>
      <c r="M704" s="370"/>
      <c r="N704" s="370"/>
      <c r="O704" s="370"/>
      <c r="P704" s="370"/>
      <c r="Q704" s="370"/>
      <c r="R704" s="370"/>
      <c r="S704" s="370"/>
      <c r="T704" s="370"/>
      <c r="U704" s="370"/>
      <c r="V704" s="370"/>
      <c r="W704" s="370"/>
      <c r="X704" s="370"/>
      <c r="Y704" s="370"/>
      <c r="Z704" s="370"/>
      <c r="AA704" s="370"/>
      <c r="AB704" s="370"/>
      <c r="AC704" s="370"/>
      <c r="AD704" s="370"/>
      <c r="AG704" s="86">
        <f t="shared" si="144"/>
        <v>18</v>
      </c>
      <c r="AH704" s="86">
        <f t="shared" si="145"/>
        <v>0</v>
      </c>
      <c r="AI704" s="86">
        <f t="shared" si="146"/>
        <v>0</v>
      </c>
      <c r="AJ704" s="86">
        <f t="shared" si="147"/>
        <v>0</v>
      </c>
    </row>
    <row r="705" spans="1:36" ht="15" customHeight="1">
      <c r="A705" s="107"/>
      <c r="B705" s="93"/>
      <c r="C705" s="112" t="s">
        <v>245</v>
      </c>
      <c r="D705" s="369" t="str">
        <f t="shared" si="143"/>
        <v/>
      </c>
      <c r="E705" s="369"/>
      <c r="F705" s="369"/>
      <c r="G705" s="369"/>
      <c r="H705" s="369"/>
      <c r="I705" s="370"/>
      <c r="J705" s="370"/>
      <c r="K705" s="370"/>
      <c r="L705" s="370"/>
      <c r="M705" s="370"/>
      <c r="N705" s="370"/>
      <c r="O705" s="370"/>
      <c r="P705" s="370"/>
      <c r="Q705" s="370"/>
      <c r="R705" s="370"/>
      <c r="S705" s="370"/>
      <c r="T705" s="370"/>
      <c r="U705" s="370"/>
      <c r="V705" s="370"/>
      <c r="W705" s="370"/>
      <c r="X705" s="370"/>
      <c r="Y705" s="370"/>
      <c r="Z705" s="370"/>
      <c r="AA705" s="370"/>
      <c r="AB705" s="370"/>
      <c r="AC705" s="370"/>
      <c r="AD705" s="370"/>
      <c r="AG705" s="86">
        <f t="shared" si="144"/>
        <v>18</v>
      </c>
      <c r="AH705" s="86">
        <f t="shared" si="145"/>
        <v>0</v>
      </c>
      <c r="AI705" s="86">
        <f t="shared" si="146"/>
        <v>0</v>
      </c>
      <c r="AJ705" s="86">
        <f t="shared" si="147"/>
        <v>0</v>
      </c>
    </row>
    <row r="706" spans="1:36" ht="15" customHeight="1">
      <c r="A706" s="107"/>
      <c r="B706" s="93"/>
      <c r="C706" s="112" t="s">
        <v>246</v>
      </c>
      <c r="D706" s="369" t="str">
        <f t="shared" si="143"/>
        <v/>
      </c>
      <c r="E706" s="369"/>
      <c r="F706" s="369"/>
      <c r="G706" s="369"/>
      <c r="H706" s="369"/>
      <c r="I706" s="370"/>
      <c r="J706" s="370"/>
      <c r="K706" s="370"/>
      <c r="L706" s="370"/>
      <c r="M706" s="370"/>
      <c r="N706" s="370"/>
      <c r="O706" s="370"/>
      <c r="P706" s="370"/>
      <c r="Q706" s="370"/>
      <c r="R706" s="370"/>
      <c r="S706" s="370"/>
      <c r="T706" s="370"/>
      <c r="U706" s="370"/>
      <c r="V706" s="370"/>
      <c r="W706" s="370"/>
      <c r="X706" s="370"/>
      <c r="Y706" s="370"/>
      <c r="Z706" s="370"/>
      <c r="AA706" s="370"/>
      <c r="AB706" s="370"/>
      <c r="AC706" s="370"/>
      <c r="AD706" s="370"/>
      <c r="AG706" s="86">
        <f t="shared" si="144"/>
        <v>18</v>
      </c>
      <c r="AH706" s="86">
        <f t="shared" si="145"/>
        <v>0</v>
      </c>
      <c r="AI706" s="86">
        <f t="shared" si="146"/>
        <v>0</v>
      </c>
      <c r="AJ706" s="86">
        <f t="shared" si="147"/>
        <v>0</v>
      </c>
    </row>
    <row r="707" spans="1:36" ht="15" customHeight="1">
      <c r="A707" s="107"/>
      <c r="B707" s="93"/>
      <c r="C707" s="112" t="s">
        <v>247</v>
      </c>
      <c r="D707" s="369" t="str">
        <f t="shared" si="143"/>
        <v/>
      </c>
      <c r="E707" s="369"/>
      <c r="F707" s="369"/>
      <c r="G707" s="369"/>
      <c r="H707" s="369"/>
      <c r="I707" s="370"/>
      <c r="J707" s="370"/>
      <c r="K707" s="370"/>
      <c r="L707" s="370"/>
      <c r="M707" s="370"/>
      <c r="N707" s="370"/>
      <c r="O707" s="370"/>
      <c r="P707" s="370"/>
      <c r="Q707" s="370"/>
      <c r="R707" s="370"/>
      <c r="S707" s="370"/>
      <c r="T707" s="370"/>
      <c r="U707" s="370"/>
      <c r="V707" s="370"/>
      <c r="W707" s="370"/>
      <c r="X707" s="370"/>
      <c r="Y707" s="370"/>
      <c r="Z707" s="370"/>
      <c r="AA707" s="370"/>
      <c r="AB707" s="370"/>
      <c r="AC707" s="370"/>
      <c r="AD707" s="370"/>
      <c r="AG707" s="86">
        <f t="shared" si="144"/>
        <v>18</v>
      </c>
      <c r="AH707" s="86">
        <f t="shared" si="145"/>
        <v>0</v>
      </c>
      <c r="AI707" s="86">
        <f t="shared" si="146"/>
        <v>0</v>
      </c>
      <c r="AJ707" s="86">
        <f t="shared" si="147"/>
        <v>0</v>
      </c>
    </row>
    <row r="708" spans="1:36" ht="15" customHeight="1">
      <c r="A708" s="107"/>
      <c r="B708" s="93"/>
      <c r="C708" s="112" t="s">
        <v>248</v>
      </c>
      <c r="D708" s="369" t="str">
        <f t="shared" si="143"/>
        <v/>
      </c>
      <c r="E708" s="369"/>
      <c r="F708" s="369"/>
      <c r="G708" s="369"/>
      <c r="H708" s="369"/>
      <c r="I708" s="370"/>
      <c r="J708" s="370"/>
      <c r="K708" s="370"/>
      <c r="L708" s="370"/>
      <c r="M708" s="370"/>
      <c r="N708" s="370"/>
      <c r="O708" s="370"/>
      <c r="P708" s="370"/>
      <c r="Q708" s="370"/>
      <c r="R708" s="370"/>
      <c r="S708" s="370"/>
      <c r="T708" s="370"/>
      <c r="U708" s="370"/>
      <c r="V708" s="370"/>
      <c r="W708" s="370"/>
      <c r="X708" s="370"/>
      <c r="Y708" s="370"/>
      <c r="Z708" s="370"/>
      <c r="AA708" s="370"/>
      <c r="AB708" s="370"/>
      <c r="AC708" s="370"/>
      <c r="AD708" s="370"/>
      <c r="AG708" s="86">
        <f t="shared" si="144"/>
        <v>18</v>
      </c>
      <c r="AH708" s="86">
        <f t="shared" si="145"/>
        <v>0</v>
      </c>
      <c r="AI708" s="86">
        <f t="shared" si="146"/>
        <v>0</v>
      </c>
      <c r="AJ708" s="86">
        <f t="shared" si="147"/>
        <v>0</v>
      </c>
    </row>
    <row r="709" spans="1:36" ht="15" customHeight="1">
      <c r="A709" s="107"/>
      <c r="B709" s="93"/>
      <c r="C709" s="112" t="s">
        <v>249</v>
      </c>
      <c r="D709" s="369" t="str">
        <f t="shared" si="143"/>
        <v/>
      </c>
      <c r="E709" s="369"/>
      <c r="F709" s="369"/>
      <c r="G709" s="369"/>
      <c r="H709" s="369"/>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70"/>
      <c r="AG709" s="86">
        <f t="shared" si="144"/>
        <v>18</v>
      </c>
      <c r="AH709" s="86">
        <f t="shared" si="145"/>
        <v>0</v>
      </c>
      <c r="AI709" s="86">
        <f t="shared" si="146"/>
        <v>0</v>
      </c>
      <c r="AJ709" s="86">
        <f t="shared" si="147"/>
        <v>0</v>
      </c>
    </row>
    <row r="710" spans="1:36" ht="15" customHeight="1">
      <c r="A710" s="107"/>
      <c r="B710" s="93"/>
      <c r="C710" s="112" t="s">
        <v>250</v>
      </c>
      <c r="D710" s="369" t="str">
        <f t="shared" si="143"/>
        <v/>
      </c>
      <c r="E710" s="369"/>
      <c r="F710" s="369"/>
      <c r="G710" s="369"/>
      <c r="H710" s="369"/>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70"/>
      <c r="AG710" s="86">
        <f t="shared" si="144"/>
        <v>18</v>
      </c>
      <c r="AH710" s="86">
        <f t="shared" si="145"/>
        <v>0</v>
      </c>
      <c r="AI710" s="86">
        <f t="shared" si="146"/>
        <v>0</v>
      </c>
      <c r="AJ710" s="86">
        <f t="shared" si="147"/>
        <v>0</v>
      </c>
    </row>
    <row r="711" spans="1:36" ht="15" customHeight="1">
      <c r="A711" s="107"/>
      <c r="B711" s="93"/>
      <c r="C711" s="112" t="s">
        <v>251</v>
      </c>
      <c r="D711" s="369" t="str">
        <f t="shared" si="143"/>
        <v/>
      </c>
      <c r="E711" s="369"/>
      <c r="F711" s="369"/>
      <c r="G711" s="369"/>
      <c r="H711" s="369"/>
      <c r="I711" s="370"/>
      <c r="J711" s="370"/>
      <c r="K711" s="370"/>
      <c r="L711" s="370"/>
      <c r="M711" s="370"/>
      <c r="N711" s="370"/>
      <c r="O711" s="370"/>
      <c r="P711" s="370"/>
      <c r="Q711" s="370"/>
      <c r="R711" s="370"/>
      <c r="S711" s="370"/>
      <c r="T711" s="370"/>
      <c r="U711" s="370"/>
      <c r="V711" s="370"/>
      <c r="W711" s="370"/>
      <c r="X711" s="370"/>
      <c r="Y711" s="370"/>
      <c r="Z711" s="370"/>
      <c r="AA711" s="370"/>
      <c r="AB711" s="370"/>
      <c r="AC711" s="370"/>
      <c r="AD711" s="370"/>
      <c r="AG711" s="86">
        <f t="shared" si="144"/>
        <v>18</v>
      </c>
      <c r="AH711" s="86">
        <f t="shared" si="145"/>
        <v>0</v>
      </c>
      <c r="AI711" s="86">
        <f t="shared" si="146"/>
        <v>0</v>
      </c>
      <c r="AJ711" s="86">
        <f t="shared" si="147"/>
        <v>0</v>
      </c>
    </row>
    <row r="712" spans="1:36" ht="15" customHeight="1">
      <c r="A712" s="107"/>
      <c r="B712" s="93"/>
      <c r="C712" s="112" t="s">
        <v>252</v>
      </c>
      <c r="D712" s="369" t="str">
        <f t="shared" si="143"/>
        <v/>
      </c>
      <c r="E712" s="369"/>
      <c r="F712" s="369"/>
      <c r="G712" s="369"/>
      <c r="H712" s="369"/>
      <c r="I712" s="370"/>
      <c r="J712" s="370"/>
      <c r="K712" s="370"/>
      <c r="L712" s="370"/>
      <c r="M712" s="370"/>
      <c r="N712" s="370"/>
      <c r="O712" s="370"/>
      <c r="P712" s="370"/>
      <c r="Q712" s="370"/>
      <c r="R712" s="370"/>
      <c r="S712" s="370"/>
      <c r="T712" s="370"/>
      <c r="U712" s="370"/>
      <c r="V712" s="370"/>
      <c r="W712" s="370"/>
      <c r="X712" s="370"/>
      <c r="Y712" s="370"/>
      <c r="Z712" s="370"/>
      <c r="AA712" s="370"/>
      <c r="AB712" s="370"/>
      <c r="AC712" s="370"/>
      <c r="AD712" s="370"/>
      <c r="AG712" s="86">
        <f t="shared" si="144"/>
        <v>18</v>
      </c>
      <c r="AH712" s="86">
        <f t="shared" si="145"/>
        <v>0</v>
      </c>
      <c r="AI712" s="86">
        <f t="shared" si="146"/>
        <v>0</v>
      </c>
      <c r="AJ712" s="86">
        <f t="shared" si="147"/>
        <v>0</v>
      </c>
    </row>
    <row r="713" spans="1:36" ht="15" customHeight="1">
      <c r="A713" s="107"/>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c r="AC713" s="93"/>
      <c r="AD713" s="93"/>
      <c r="AH713" s="115">
        <f>SUM(AH593:AH712)</f>
        <v>0</v>
      </c>
      <c r="AI713" s="115">
        <f>SUM(AI593:AI712)</f>
        <v>0</v>
      </c>
      <c r="AJ713" s="115">
        <f>SUM(AJ593:AJ712)</f>
        <v>0</v>
      </c>
    </row>
    <row r="714" spans="1:36" ht="24" customHeight="1">
      <c r="A714" s="107"/>
      <c r="B714" s="93"/>
      <c r="C714" s="354" t="s">
        <v>254</v>
      </c>
      <c r="D714" s="354"/>
      <c r="E714" s="354"/>
      <c r="F714" s="354"/>
      <c r="G714" s="354"/>
      <c r="H714" s="354"/>
      <c r="I714" s="354"/>
      <c r="J714" s="354"/>
      <c r="K714" s="354"/>
      <c r="L714" s="354"/>
      <c r="M714" s="354"/>
      <c r="N714" s="354"/>
      <c r="O714" s="354"/>
      <c r="P714" s="354"/>
      <c r="Q714" s="354"/>
      <c r="R714" s="354"/>
      <c r="S714" s="354"/>
      <c r="T714" s="354"/>
      <c r="U714" s="354"/>
      <c r="V714" s="354"/>
      <c r="W714" s="354"/>
      <c r="X714" s="354"/>
      <c r="Y714" s="354"/>
      <c r="Z714" s="354"/>
      <c r="AA714" s="354"/>
      <c r="AB714" s="354"/>
      <c r="AC714" s="354"/>
      <c r="AD714" s="354"/>
    </row>
    <row r="715" spans="1:36" ht="60" customHeight="1">
      <c r="A715" s="107"/>
      <c r="B715" s="93"/>
      <c r="C715" s="355"/>
      <c r="D715" s="356"/>
      <c r="E715" s="356"/>
      <c r="F715" s="356"/>
      <c r="G715" s="356"/>
      <c r="H715" s="356"/>
      <c r="I715" s="356"/>
      <c r="J715" s="356"/>
      <c r="K715" s="356"/>
      <c r="L715" s="356"/>
      <c r="M715" s="356"/>
      <c r="N715" s="356"/>
      <c r="O715" s="356"/>
      <c r="P715" s="356"/>
      <c r="Q715" s="356"/>
      <c r="R715" s="356"/>
      <c r="S715" s="356"/>
      <c r="T715" s="356"/>
      <c r="U715" s="356"/>
      <c r="V715" s="356"/>
      <c r="W715" s="356"/>
      <c r="X715" s="356"/>
      <c r="Y715" s="356"/>
      <c r="Z715" s="356"/>
      <c r="AA715" s="356"/>
      <c r="AB715" s="356"/>
      <c r="AC715" s="356"/>
      <c r="AD715" s="357"/>
    </row>
    <row r="716" spans="1:36" ht="15" customHeight="1">
      <c r="A716" s="107"/>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93"/>
    </row>
    <row r="717" spans="1:36" ht="15" customHeight="1">
      <c r="A717" s="107"/>
      <c r="B717" s="325" t="str">
        <f>IF(AI713=0,"","Error: Debe verificar la consistencia de las respuestas con código 2 o 9.")</f>
        <v/>
      </c>
      <c r="C717" s="325"/>
      <c r="D717" s="325"/>
      <c r="E717" s="325"/>
      <c r="F717" s="325"/>
      <c r="G717" s="325"/>
      <c r="H717" s="325"/>
      <c r="I717" s="325"/>
      <c r="J717" s="325"/>
      <c r="K717" s="325"/>
      <c r="L717" s="325"/>
      <c r="M717" s="325"/>
      <c r="N717" s="325"/>
      <c r="O717" s="325"/>
      <c r="P717" s="325"/>
      <c r="Q717" s="325"/>
      <c r="R717" s="325"/>
      <c r="S717" s="325"/>
      <c r="T717" s="325"/>
      <c r="U717" s="325"/>
      <c r="V717" s="325"/>
      <c r="W717" s="325"/>
      <c r="X717" s="325"/>
      <c r="Y717" s="325"/>
      <c r="Z717" s="325"/>
      <c r="AA717" s="325"/>
      <c r="AB717" s="325"/>
      <c r="AC717" s="325"/>
      <c r="AD717" s="325"/>
    </row>
    <row r="718" spans="1:36" ht="15" customHeight="1">
      <c r="A718" s="107"/>
      <c r="B718" s="325" t="str">
        <f>IF(AJ713=0,"","Error: Verificar la selección de Mecanismos para la recepción de denuncias en contra de servidores públicos de la pregunta 4.")</f>
        <v/>
      </c>
      <c r="C718" s="325"/>
      <c r="D718" s="325"/>
      <c r="E718" s="325"/>
      <c r="F718" s="325"/>
      <c r="G718" s="325"/>
      <c r="H718" s="325"/>
      <c r="I718" s="325"/>
      <c r="J718" s="325"/>
      <c r="K718" s="325"/>
      <c r="L718" s="325"/>
      <c r="M718" s="325"/>
      <c r="N718" s="325"/>
      <c r="O718" s="325"/>
      <c r="P718" s="325"/>
      <c r="Q718" s="325"/>
      <c r="R718" s="325"/>
      <c r="S718" s="325"/>
      <c r="T718" s="325"/>
      <c r="U718" s="325"/>
      <c r="V718" s="325"/>
      <c r="W718" s="325"/>
      <c r="X718" s="325"/>
      <c r="Y718" s="325"/>
      <c r="Z718" s="325"/>
      <c r="AA718" s="325"/>
      <c r="AB718" s="325"/>
      <c r="AC718" s="325"/>
      <c r="AD718" s="325"/>
    </row>
    <row r="719" spans="1:36" ht="15" customHeight="1">
      <c r="A719" s="107"/>
      <c r="B719" s="324" t="str">
        <f>IF(AH713=0,"","Error: Debe completar toda la información requerida.")</f>
        <v/>
      </c>
      <c r="C719" s="324"/>
      <c r="D719" s="324"/>
      <c r="E719" s="324"/>
      <c r="F719" s="324"/>
      <c r="G719" s="324"/>
      <c r="H719" s="324"/>
      <c r="I719" s="324"/>
      <c r="J719" s="324"/>
      <c r="K719" s="324"/>
      <c r="L719" s="324"/>
      <c r="M719" s="324"/>
      <c r="N719" s="324"/>
      <c r="O719" s="324"/>
      <c r="P719" s="324"/>
      <c r="Q719" s="324"/>
      <c r="R719" s="324"/>
      <c r="S719" s="324"/>
      <c r="T719" s="324"/>
      <c r="U719" s="324"/>
      <c r="V719" s="324"/>
      <c r="W719" s="324"/>
      <c r="X719" s="324"/>
      <c r="Y719" s="324"/>
      <c r="Z719" s="324"/>
      <c r="AA719" s="324"/>
      <c r="AB719" s="324"/>
      <c r="AC719" s="324"/>
      <c r="AD719" s="324"/>
    </row>
    <row r="720" spans="1:36" ht="15" customHeight="1">
      <c r="A720" s="107"/>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c r="AC720" s="93"/>
      <c r="AD720" s="93"/>
    </row>
    <row r="721" spans="1:36" ht="15" customHeight="1">
      <c r="A721" s="107"/>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c r="AD721" s="93"/>
    </row>
    <row r="722" spans="1:36" ht="48" customHeight="1">
      <c r="A722" s="138" t="s">
        <v>291</v>
      </c>
      <c r="B722" s="416" t="s">
        <v>620</v>
      </c>
      <c r="C722" s="416"/>
      <c r="D722" s="416"/>
      <c r="E722" s="416"/>
      <c r="F722" s="416"/>
      <c r="G722" s="416"/>
      <c r="H722" s="416"/>
      <c r="I722" s="416"/>
      <c r="J722" s="416"/>
      <c r="K722" s="416"/>
      <c r="L722" s="416"/>
      <c r="M722" s="416"/>
      <c r="N722" s="416"/>
      <c r="O722" s="416"/>
      <c r="P722" s="416"/>
      <c r="Q722" s="416"/>
      <c r="R722" s="416"/>
      <c r="S722" s="416"/>
      <c r="T722" s="416"/>
      <c r="U722" s="416"/>
      <c r="V722" s="416"/>
      <c r="W722" s="416"/>
      <c r="X722" s="416"/>
      <c r="Y722" s="416"/>
      <c r="Z722" s="416"/>
      <c r="AA722" s="416"/>
      <c r="AB722" s="416"/>
      <c r="AC722" s="416"/>
      <c r="AD722" s="416"/>
    </row>
    <row r="723" spans="1:36" ht="15" customHeight="1">
      <c r="A723" s="107"/>
      <c r="B723" s="93"/>
      <c r="C723" s="418" t="s">
        <v>292</v>
      </c>
      <c r="D723" s="418"/>
      <c r="E723" s="418"/>
      <c r="F723" s="418"/>
      <c r="G723" s="418"/>
      <c r="H723" s="418"/>
      <c r="I723" s="418"/>
      <c r="J723" s="418"/>
      <c r="K723" s="418"/>
      <c r="L723" s="418"/>
      <c r="M723" s="418"/>
      <c r="N723" s="418"/>
      <c r="O723" s="418"/>
      <c r="P723" s="418"/>
      <c r="Q723" s="418"/>
      <c r="R723" s="418"/>
      <c r="S723" s="418"/>
      <c r="T723" s="418"/>
      <c r="U723" s="418"/>
      <c r="V723" s="418"/>
      <c r="W723" s="418"/>
      <c r="X723" s="418"/>
      <c r="Y723" s="418"/>
      <c r="Z723" s="418"/>
      <c r="AA723" s="418"/>
      <c r="AB723" s="418"/>
      <c r="AC723" s="418"/>
      <c r="AD723" s="418"/>
    </row>
    <row r="724" spans="1:36" ht="36" customHeight="1">
      <c r="A724" s="107"/>
      <c r="B724" s="93"/>
      <c r="C724" s="347" t="s">
        <v>621</v>
      </c>
      <c r="D724" s="401"/>
      <c r="E724" s="401"/>
      <c r="F724" s="401"/>
      <c r="G724" s="401"/>
      <c r="H724" s="401"/>
      <c r="I724" s="401"/>
      <c r="J724" s="401"/>
      <c r="K724" s="401"/>
      <c r="L724" s="401"/>
      <c r="M724" s="401"/>
      <c r="N724" s="401"/>
      <c r="O724" s="401"/>
      <c r="P724" s="401"/>
      <c r="Q724" s="401"/>
      <c r="R724" s="401"/>
      <c r="S724" s="401"/>
      <c r="T724" s="401"/>
      <c r="U724" s="401"/>
      <c r="V724" s="401"/>
      <c r="W724" s="401"/>
      <c r="X724" s="401"/>
      <c r="Y724" s="401"/>
      <c r="Z724" s="401"/>
      <c r="AA724" s="401"/>
      <c r="AB724" s="401"/>
      <c r="AC724" s="401"/>
      <c r="AD724" s="401"/>
    </row>
    <row r="725" spans="1:36" ht="24" customHeight="1">
      <c r="A725" s="107"/>
      <c r="B725" s="93"/>
      <c r="C725" s="400" t="s">
        <v>293</v>
      </c>
      <c r="D725" s="400"/>
      <c r="E725" s="400"/>
      <c r="F725" s="400"/>
      <c r="G725" s="400"/>
      <c r="H725" s="400"/>
      <c r="I725" s="400"/>
      <c r="J725" s="400"/>
      <c r="K725" s="400"/>
      <c r="L725" s="400"/>
      <c r="M725" s="400"/>
      <c r="N725" s="400"/>
      <c r="O725" s="400"/>
      <c r="P725" s="400"/>
      <c r="Q725" s="400"/>
      <c r="R725" s="400"/>
      <c r="S725" s="400"/>
      <c r="T725" s="400"/>
      <c r="U725" s="400"/>
      <c r="V725" s="400"/>
      <c r="W725" s="400"/>
      <c r="X725" s="400"/>
      <c r="Y725" s="400"/>
      <c r="Z725" s="400"/>
      <c r="AA725" s="400"/>
      <c r="AB725" s="400"/>
      <c r="AC725" s="400"/>
      <c r="AD725" s="400"/>
    </row>
    <row r="726" spans="1:36" ht="15" customHeight="1">
      <c r="A726" s="107"/>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G726" s="86" t="s">
        <v>798</v>
      </c>
      <c r="AH726" s="86" t="s">
        <v>799</v>
      </c>
    </row>
    <row r="727" spans="1:36" ht="36" customHeight="1">
      <c r="A727" s="107"/>
      <c r="B727" s="93"/>
      <c r="C727" s="360" t="s">
        <v>164</v>
      </c>
      <c r="D727" s="361"/>
      <c r="E727" s="361"/>
      <c r="F727" s="361"/>
      <c r="G727" s="361"/>
      <c r="H727" s="361"/>
      <c r="I727" s="361"/>
      <c r="J727" s="361"/>
      <c r="K727" s="361"/>
      <c r="L727" s="361"/>
      <c r="M727" s="361"/>
      <c r="N727" s="362"/>
      <c r="O727" s="405" t="s">
        <v>294</v>
      </c>
      <c r="P727" s="406"/>
      <c r="Q727" s="406"/>
      <c r="R727" s="406"/>
      <c r="S727" s="406"/>
      <c r="T727" s="406"/>
      <c r="U727" s="406"/>
      <c r="V727" s="407"/>
      <c r="W727" s="405" t="s">
        <v>715</v>
      </c>
      <c r="X727" s="419"/>
      <c r="Y727" s="419"/>
      <c r="Z727" s="419"/>
      <c r="AA727" s="419"/>
      <c r="AB727" s="419"/>
      <c r="AC727" s="419"/>
      <c r="AD727" s="420"/>
      <c r="AG727" s="86">
        <f>COUNTBLANK(D729:AD848)</f>
        <v>3240</v>
      </c>
      <c r="AH727" s="86">
        <v>3240</v>
      </c>
    </row>
    <row r="728" spans="1:36" ht="15" customHeight="1">
      <c r="A728" s="107"/>
      <c r="B728" s="93"/>
      <c r="C728" s="363"/>
      <c r="D728" s="364"/>
      <c r="E728" s="364"/>
      <c r="F728" s="364"/>
      <c r="G728" s="364"/>
      <c r="H728" s="364"/>
      <c r="I728" s="364"/>
      <c r="J728" s="364"/>
      <c r="K728" s="364"/>
      <c r="L728" s="364"/>
      <c r="M728" s="364"/>
      <c r="N728" s="365"/>
      <c r="O728" s="146" t="s">
        <v>86</v>
      </c>
      <c r="P728" s="146" t="s">
        <v>87</v>
      </c>
      <c r="Q728" s="146" t="s">
        <v>88</v>
      </c>
      <c r="R728" s="146" t="s">
        <v>89</v>
      </c>
      <c r="S728" s="146" t="s">
        <v>90</v>
      </c>
      <c r="T728" s="146" t="s">
        <v>91</v>
      </c>
      <c r="U728" s="146" t="s">
        <v>92</v>
      </c>
      <c r="V728" s="146" t="s">
        <v>93</v>
      </c>
      <c r="W728" s="146" t="s">
        <v>86</v>
      </c>
      <c r="X728" s="146" t="s">
        <v>87</v>
      </c>
      <c r="Y728" s="146" t="s">
        <v>88</v>
      </c>
      <c r="Z728" s="146" t="s">
        <v>89</v>
      </c>
      <c r="AA728" s="146" t="s">
        <v>90</v>
      </c>
      <c r="AB728" s="146" t="s">
        <v>91</v>
      </c>
      <c r="AC728" s="146" t="s">
        <v>92</v>
      </c>
      <c r="AD728" s="146" t="s">
        <v>93</v>
      </c>
      <c r="AG728" s="86" t="s">
        <v>798</v>
      </c>
      <c r="AH728" s="86" t="s">
        <v>819</v>
      </c>
      <c r="AI728" s="86" t="s">
        <v>835</v>
      </c>
      <c r="AJ728" s="234" t="s">
        <v>887</v>
      </c>
    </row>
    <row r="729" spans="1:36" ht="15" customHeight="1">
      <c r="A729" s="107"/>
      <c r="B729" s="93"/>
      <c r="C729" s="108" t="s">
        <v>86</v>
      </c>
      <c r="D729" s="329" t="str">
        <f>IF(D38="","",D38)</f>
        <v/>
      </c>
      <c r="E729" s="330"/>
      <c r="F729" s="330"/>
      <c r="G729" s="330"/>
      <c r="H729" s="330"/>
      <c r="I729" s="330"/>
      <c r="J729" s="330"/>
      <c r="K729" s="330"/>
      <c r="L729" s="330"/>
      <c r="M729" s="330"/>
      <c r="N729" s="331"/>
      <c r="O729" s="81"/>
      <c r="P729" s="81"/>
      <c r="Q729" s="81"/>
      <c r="R729" s="81"/>
      <c r="S729" s="81"/>
      <c r="T729" s="81"/>
      <c r="U729" s="81"/>
      <c r="V729" s="81"/>
      <c r="W729" s="230"/>
      <c r="X729" s="230"/>
      <c r="Y729" s="230"/>
      <c r="Z729" s="230"/>
      <c r="AA729" s="230"/>
      <c r="AB729" s="230"/>
      <c r="AC729" s="230"/>
      <c r="AD729" s="230"/>
      <c r="AG729" s="86">
        <f>COUNTBLANK(O729:AD729)</f>
        <v>16</v>
      </c>
      <c r="AH729" s="86">
        <f>IF(K458="",0,IF(OR(AND(D729="",  AG729&lt;16),AND(D729&lt;&gt;"", AG729=16 ),AND(D729&lt;&gt;"", OR(AND(O729="X", W729=""), AND(P729="X", X729=""), AND(Q729="X", Y729=""), AND(R729="X", Z729=""), AND(S729="X", AA729=""), AND(T729="X", AB729=""), AND(U729="X", AC729=""), AND(V729="X",AD729="")))), 1, 0))</f>
        <v>0</v>
      </c>
      <c r="AI729" s="86">
        <f>IF(OR(AND(O729="", W729&lt;&gt;""), AND(P729="", X729&lt;&gt;""), AND(Q729="", Y729&lt;&gt;""), AND(R729="", Z729&lt;&gt;""), AND(S729="", AA729&lt;&gt;""), AND(T729="", AB729&lt;&gt;""), AND(U729="", AC729&lt;&gt;""), AND(V729="", AD729&lt;&gt;"")), 1, 0)</f>
        <v>0</v>
      </c>
      <c r="AJ729" s="86">
        <f>IF(AND(K458="",COUNTA(O729:AD729)&gt;=1),1,0)</f>
        <v>0</v>
      </c>
    </row>
    <row r="730" spans="1:36" ht="15" customHeight="1">
      <c r="A730" s="107"/>
      <c r="B730" s="93"/>
      <c r="C730" s="109" t="s">
        <v>87</v>
      </c>
      <c r="D730" s="329" t="str">
        <f t="shared" ref="D730:D793" si="148">IF(D39="","",D39)</f>
        <v/>
      </c>
      <c r="E730" s="330"/>
      <c r="F730" s="330"/>
      <c r="G730" s="330"/>
      <c r="H730" s="330"/>
      <c r="I730" s="330"/>
      <c r="J730" s="330"/>
      <c r="K730" s="330"/>
      <c r="L730" s="330"/>
      <c r="M730" s="330"/>
      <c r="N730" s="331"/>
      <c r="O730" s="81"/>
      <c r="P730" s="81"/>
      <c r="Q730" s="81"/>
      <c r="R730" s="81"/>
      <c r="S730" s="81"/>
      <c r="T730" s="81"/>
      <c r="U730" s="81"/>
      <c r="V730" s="81"/>
      <c r="W730" s="230"/>
      <c r="X730" s="230"/>
      <c r="Y730" s="230"/>
      <c r="Z730" s="230"/>
      <c r="AA730" s="230"/>
      <c r="AB730" s="230"/>
      <c r="AC730" s="230"/>
      <c r="AD730" s="230"/>
      <c r="AG730" s="86">
        <f t="shared" ref="AG730:AG793" si="149">COUNTBLANK(O730:AD730)</f>
        <v>16</v>
      </c>
      <c r="AH730" s="86">
        <f t="shared" ref="AH730:AH793" si="150">IF(K459="",0,IF(OR(AND(D730="",  AG730&lt;16),AND(D730&lt;&gt;"", AG730=16 ),AND(D730&lt;&gt;"", OR(AND(O730="X", W730=""), AND(P730="X", X730=""), AND(Q730="X", Y730=""), AND(R730="X", Z730=""), AND(S730="X", AA730=""), AND(T730="X", AB730=""), AND(U730="X", AC730=""), AND(V730="X",AD730="")))), 1, 0))</f>
        <v>0</v>
      </c>
      <c r="AI730" s="86">
        <f t="shared" ref="AI730:AI793" si="151">IF(OR(AND(O730="", W730&lt;&gt;""), AND(P730="", X730&lt;&gt;""), AND(Q730="", Y730&lt;&gt;""), AND(R730="", Z730&lt;&gt;""), AND(S730="", AA730&lt;&gt;""), AND(T730="", AB730&lt;&gt;""), AND(U730="", AC730&lt;&gt;""), AND(V730="", AD730&lt;&gt;"")), 1, 0)</f>
        <v>0</v>
      </c>
      <c r="AJ730" s="86">
        <f t="shared" ref="AJ730:AJ793" si="152">IF(AND(K459="",COUNTA(O730:AD730)&gt;=1),1,0)</f>
        <v>0</v>
      </c>
    </row>
    <row r="731" spans="1:36" ht="15" customHeight="1">
      <c r="A731" s="107"/>
      <c r="B731" s="93"/>
      <c r="C731" s="110" t="s">
        <v>88</v>
      </c>
      <c r="D731" s="329" t="str">
        <f t="shared" si="148"/>
        <v/>
      </c>
      <c r="E731" s="330"/>
      <c r="F731" s="330"/>
      <c r="G731" s="330"/>
      <c r="H731" s="330"/>
      <c r="I731" s="330"/>
      <c r="J731" s="330"/>
      <c r="K731" s="330"/>
      <c r="L731" s="330"/>
      <c r="M731" s="330"/>
      <c r="N731" s="331"/>
      <c r="O731" s="81"/>
      <c r="P731" s="81"/>
      <c r="Q731" s="81"/>
      <c r="R731" s="81"/>
      <c r="S731" s="81"/>
      <c r="T731" s="81"/>
      <c r="U731" s="81"/>
      <c r="V731" s="81"/>
      <c r="W731" s="230"/>
      <c r="X731" s="230"/>
      <c r="Y731" s="230"/>
      <c r="Z731" s="230"/>
      <c r="AA731" s="230"/>
      <c r="AB731" s="230"/>
      <c r="AC731" s="230"/>
      <c r="AD731" s="230"/>
      <c r="AG731" s="86">
        <f t="shared" si="149"/>
        <v>16</v>
      </c>
      <c r="AH731" s="86">
        <f t="shared" si="150"/>
        <v>0</v>
      </c>
      <c r="AI731" s="86">
        <f t="shared" si="151"/>
        <v>0</v>
      </c>
      <c r="AJ731" s="86">
        <f t="shared" si="152"/>
        <v>0</v>
      </c>
    </row>
    <row r="732" spans="1:36" ht="15" customHeight="1">
      <c r="A732" s="107"/>
      <c r="B732" s="93"/>
      <c r="C732" s="110" t="s">
        <v>89</v>
      </c>
      <c r="D732" s="329" t="str">
        <f t="shared" si="148"/>
        <v/>
      </c>
      <c r="E732" s="330"/>
      <c r="F732" s="330"/>
      <c r="G732" s="330"/>
      <c r="H732" s="330"/>
      <c r="I732" s="330"/>
      <c r="J732" s="330"/>
      <c r="K732" s="330"/>
      <c r="L732" s="330"/>
      <c r="M732" s="330"/>
      <c r="N732" s="331"/>
      <c r="O732" s="81"/>
      <c r="P732" s="81"/>
      <c r="Q732" s="81"/>
      <c r="R732" s="81"/>
      <c r="S732" s="81"/>
      <c r="T732" s="81"/>
      <c r="U732" s="81"/>
      <c r="V732" s="81"/>
      <c r="W732" s="230"/>
      <c r="X732" s="230"/>
      <c r="Y732" s="230"/>
      <c r="Z732" s="230"/>
      <c r="AA732" s="230"/>
      <c r="AB732" s="230"/>
      <c r="AC732" s="230"/>
      <c r="AD732" s="230"/>
      <c r="AG732" s="86">
        <f t="shared" si="149"/>
        <v>16</v>
      </c>
      <c r="AH732" s="86">
        <f t="shared" si="150"/>
        <v>0</v>
      </c>
      <c r="AI732" s="86">
        <f t="shared" si="151"/>
        <v>0</v>
      </c>
      <c r="AJ732" s="86">
        <f t="shared" si="152"/>
        <v>0</v>
      </c>
    </row>
    <row r="733" spans="1:36" ht="15" customHeight="1">
      <c r="A733" s="107"/>
      <c r="B733" s="93"/>
      <c r="C733" s="110" t="s">
        <v>90</v>
      </c>
      <c r="D733" s="329" t="str">
        <f t="shared" si="148"/>
        <v/>
      </c>
      <c r="E733" s="330"/>
      <c r="F733" s="330"/>
      <c r="G733" s="330"/>
      <c r="H733" s="330"/>
      <c r="I733" s="330"/>
      <c r="J733" s="330"/>
      <c r="K733" s="330"/>
      <c r="L733" s="330"/>
      <c r="M733" s="330"/>
      <c r="N733" s="331"/>
      <c r="O733" s="81"/>
      <c r="P733" s="81"/>
      <c r="Q733" s="81"/>
      <c r="R733" s="81"/>
      <c r="S733" s="81"/>
      <c r="T733" s="81"/>
      <c r="U733" s="81"/>
      <c r="V733" s="81"/>
      <c r="W733" s="230"/>
      <c r="X733" s="230"/>
      <c r="Y733" s="230"/>
      <c r="Z733" s="230"/>
      <c r="AA733" s="230"/>
      <c r="AB733" s="230"/>
      <c r="AC733" s="230"/>
      <c r="AD733" s="230"/>
      <c r="AG733" s="86">
        <f t="shared" si="149"/>
        <v>16</v>
      </c>
      <c r="AH733" s="86">
        <f t="shared" si="150"/>
        <v>0</v>
      </c>
      <c r="AI733" s="86">
        <f t="shared" si="151"/>
        <v>0</v>
      </c>
      <c r="AJ733" s="86">
        <f t="shared" si="152"/>
        <v>0</v>
      </c>
    </row>
    <row r="734" spans="1:36" ht="15" customHeight="1">
      <c r="A734" s="107"/>
      <c r="B734" s="93"/>
      <c r="C734" s="110" t="s">
        <v>91</v>
      </c>
      <c r="D734" s="329" t="str">
        <f t="shared" si="148"/>
        <v/>
      </c>
      <c r="E734" s="330"/>
      <c r="F734" s="330"/>
      <c r="G734" s="330"/>
      <c r="H734" s="330"/>
      <c r="I734" s="330"/>
      <c r="J734" s="330"/>
      <c r="K734" s="330"/>
      <c r="L734" s="330"/>
      <c r="M734" s="330"/>
      <c r="N734" s="331"/>
      <c r="O734" s="81"/>
      <c r="P734" s="81"/>
      <c r="Q734" s="81"/>
      <c r="R734" s="81"/>
      <c r="S734" s="81"/>
      <c r="T734" s="81"/>
      <c r="U734" s="81"/>
      <c r="V734" s="81"/>
      <c r="W734" s="230"/>
      <c r="X734" s="230"/>
      <c r="Y734" s="230"/>
      <c r="Z734" s="230"/>
      <c r="AA734" s="230"/>
      <c r="AB734" s="230"/>
      <c r="AC734" s="230"/>
      <c r="AD734" s="230"/>
      <c r="AG734" s="86">
        <f t="shared" si="149"/>
        <v>16</v>
      </c>
      <c r="AH734" s="86">
        <f t="shared" si="150"/>
        <v>0</v>
      </c>
      <c r="AI734" s="86">
        <f t="shared" si="151"/>
        <v>0</v>
      </c>
      <c r="AJ734" s="86">
        <f t="shared" si="152"/>
        <v>0</v>
      </c>
    </row>
    <row r="735" spans="1:36" ht="15" customHeight="1">
      <c r="A735" s="107"/>
      <c r="B735" s="93"/>
      <c r="C735" s="110" t="s">
        <v>92</v>
      </c>
      <c r="D735" s="329" t="str">
        <f t="shared" si="148"/>
        <v/>
      </c>
      <c r="E735" s="330"/>
      <c r="F735" s="330"/>
      <c r="G735" s="330"/>
      <c r="H735" s="330"/>
      <c r="I735" s="330"/>
      <c r="J735" s="330"/>
      <c r="K735" s="330"/>
      <c r="L735" s="330"/>
      <c r="M735" s="330"/>
      <c r="N735" s="331"/>
      <c r="O735" s="81"/>
      <c r="P735" s="81"/>
      <c r="Q735" s="81"/>
      <c r="R735" s="81"/>
      <c r="S735" s="81"/>
      <c r="T735" s="81"/>
      <c r="U735" s="81"/>
      <c r="V735" s="81"/>
      <c r="W735" s="230"/>
      <c r="X735" s="230"/>
      <c r="Y735" s="230"/>
      <c r="Z735" s="230"/>
      <c r="AA735" s="230"/>
      <c r="AB735" s="230"/>
      <c r="AC735" s="230"/>
      <c r="AD735" s="230"/>
      <c r="AG735" s="86">
        <f t="shared" si="149"/>
        <v>16</v>
      </c>
      <c r="AH735" s="86">
        <f t="shared" si="150"/>
        <v>0</v>
      </c>
      <c r="AI735" s="86">
        <f t="shared" si="151"/>
        <v>0</v>
      </c>
      <c r="AJ735" s="86">
        <f t="shared" si="152"/>
        <v>0</v>
      </c>
    </row>
    <row r="736" spans="1:36" ht="15" customHeight="1">
      <c r="A736" s="107"/>
      <c r="B736" s="93"/>
      <c r="C736" s="110" t="s">
        <v>93</v>
      </c>
      <c r="D736" s="329" t="str">
        <f t="shared" si="148"/>
        <v/>
      </c>
      <c r="E736" s="330"/>
      <c r="F736" s="330"/>
      <c r="G736" s="330"/>
      <c r="H736" s="330"/>
      <c r="I736" s="330"/>
      <c r="J736" s="330"/>
      <c r="K736" s="330"/>
      <c r="L736" s="330"/>
      <c r="M736" s="330"/>
      <c r="N736" s="331"/>
      <c r="O736" s="81"/>
      <c r="P736" s="81"/>
      <c r="Q736" s="81"/>
      <c r="R736" s="81"/>
      <c r="S736" s="81"/>
      <c r="T736" s="81"/>
      <c r="U736" s="81"/>
      <c r="V736" s="81"/>
      <c r="W736" s="230"/>
      <c r="X736" s="230"/>
      <c r="Y736" s="230"/>
      <c r="Z736" s="230"/>
      <c r="AA736" s="230"/>
      <c r="AB736" s="230"/>
      <c r="AC736" s="230"/>
      <c r="AD736" s="230"/>
      <c r="AG736" s="86">
        <f t="shared" si="149"/>
        <v>16</v>
      </c>
      <c r="AH736" s="86">
        <f t="shared" si="150"/>
        <v>0</v>
      </c>
      <c r="AI736" s="86">
        <f t="shared" si="151"/>
        <v>0</v>
      </c>
      <c r="AJ736" s="86">
        <f t="shared" si="152"/>
        <v>0</v>
      </c>
    </row>
    <row r="737" spans="1:36" ht="15" customHeight="1">
      <c r="A737" s="107"/>
      <c r="B737" s="93"/>
      <c r="C737" s="110" t="s">
        <v>94</v>
      </c>
      <c r="D737" s="329" t="str">
        <f t="shared" si="148"/>
        <v/>
      </c>
      <c r="E737" s="330"/>
      <c r="F737" s="330"/>
      <c r="G737" s="330"/>
      <c r="H737" s="330"/>
      <c r="I737" s="330"/>
      <c r="J737" s="330"/>
      <c r="K737" s="330"/>
      <c r="L737" s="330"/>
      <c r="M737" s="330"/>
      <c r="N737" s="331"/>
      <c r="O737" s="81"/>
      <c r="P737" s="81"/>
      <c r="Q737" s="81"/>
      <c r="R737" s="81"/>
      <c r="S737" s="81"/>
      <c r="T737" s="81"/>
      <c r="U737" s="81"/>
      <c r="V737" s="81"/>
      <c r="W737" s="230"/>
      <c r="X737" s="230"/>
      <c r="Y737" s="230"/>
      <c r="Z737" s="230"/>
      <c r="AA737" s="230"/>
      <c r="AB737" s="230"/>
      <c r="AC737" s="230"/>
      <c r="AD737" s="230"/>
      <c r="AG737" s="86">
        <f t="shared" si="149"/>
        <v>16</v>
      </c>
      <c r="AH737" s="86">
        <f t="shared" si="150"/>
        <v>0</v>
      </c>
      <c r="AI737" s="86">
        <f t="shared" si="151"/>
        <v>0</v>
      </c>
      <c r="AJ737" s="86">
        <f t="shared" si="152"/>
        <v>0</v>
      </c>
    </row>
    <row r="738" spans="1:36" ht="15" customHeight="1">
      <c r="A738" s="107"/>
      <c r="B738" s="93"/>
      <c r="C738" s="110" t="s">
        <v>95</v>
      </c>
      <c r="D738" s="329" t="str">
        <f t="shared" si="148"/>
        <v/>
      </c>
      <c r="E738" s="330"/>
      <c r="F738" s="330"/>
      <c r="G738" s="330"/>
      <c r="H738" s="330"/>
      <c r="I738" s="330"/>
      <c r="J738" s="330"/>
      <c r="K738" s="330"/>
      <c r="L738" s="330"/>
      <c r="M738" s="330"/>
      <c r="N738" s="331"/>
      <c r="O738" s="81"/>
      <c r="P738" s="81"/>
      <c r="Q738" s="81"/>
      <c r="R738" s="81"/>
      <c r="S738" s="81"/>
      <c r="T738" s="81"/>
      <c r="U738" s="81"/>
      <c r="V738" s="81"/>
      <c r="W738" s="230"/>
      <c r="X738" s="230"/>
      <c r="Y738" s="230"/>
      <c r="Z738" s="230"/>
      <c r="AA738" s="230"/>
      <c r="AB738" s="230"/>
      <c r="AC738" s="230"/>
      <c r="AD738" s="230"/>
      <c r="AG738" s="86">
        <f t="shared" si="149"/>
        <v>16</v>
      </c>
      <c r="AH738" s="86">
        <f t="shared" si="150"/>
        <v>0</v>
      </c>
      <c r="AI738" s="86">
        <f t="shared" si="151"/>
        <v>0</v>
      </c>
      <c r="AJ738" s="86">
        <f t="shared" si="152"/>
        <v>0</v>
      </c>
    </row>
    <row r="739" spans="1:36" ht="15" customHeight="1">
      <c r="A739" s="107"/>
      <c r="B739" s="93"/>
      <c r="C739" s="110" t="s">
        <v>96</v>
      </c>
      <c r="D739" s="329" t="str">
        <f t="shared" si="148"/>
        <v/>
      </c>
      <c r="E739" s="330"/>
      <c r="F739" s="330"/>
      <c r="G739" s="330"/>
      <c r="H739" s="330"/>
      <c r="I739" s="330"/>
      <c r="J739" s="330"/>
      <c r="K739" s="330"/>
      <c r="L739" s="330"/>
      <c r="M739" s="330"/>
      <c r="N739" s="331"/>
      <c r="O739" s="81"/>
      <c r="P739" s="81"/>
      <c r="Q739" s="81"/>
      <c r="R739" s="81"/>
      <c r="S739" s="81"/>
      <c r="T739" s="81"/>
      <c r="U739" s="81"/>
      <c r="V739" s="81"/>
      <c r="W739" s="230"/>
      <c r="X739" s="230"/>
      <c r="Y739" s="230"/>
      <c r="Z739" s="230"/>
      <c r="AA739" s="230"/>
      <c r="AB739" s="230"/>
      <c r="AC739" s="230"/>
      <c r="AD739" s="230"/>
      <c r="AG739" s="86">
        <f t="shared" si="149"/>
        <v>16</v>
      </c>
      <c r="AH739" s="86">
        <f t="shared" si="150"/>
        <v>0</v>
      </c>
      <c r="AI739" s="86">
        <f t="shared" si="151"/>
        <v>0</v>
      </c>
      <c r="AJ739" s="86">
        <f t="shared" si="152"/>
        <v>0</v>
      </c>
    </row>
    <row r="740" spans="1:36" ht="15" customHeight="1">
      <c r="A740" s="107"/>
      <c r="B740" s="93"/>
      <c r="C740" s="110" t="s">
        <v>97</v>
      </c>
      <c r="D740" s="329" t="str">
        <f t="shared" si="148"/>
        <v/>
      </c>
      <c r="E740" s="330"/>
      <c r="F740" s="330"/>
      <c r="G740" s="330"/>
      <c r="H740" s="330"/>
      <c r="I740" s="330"/>
      <c r="J740" s="330"/>
      <c r="K740" s="330"/>
      <c r="L740" s="330"/>
      <c r="M740" s="330"/>
      <c r="N740" s="331"/>
      <c r="O740" s="81"/>
      <c r="P740" s="81"/>
      <c r="Q740" s="81"/>
      <c r="R740" s="81"/>
      <c r="S740" s="81"/>
      <c r="T740" s="81"/>
      <c r="U740" s="81"/>
      <c r="V740" s="81"/>
      <c r="W740" s="230"/>
      <c r="X740" s="230"/>
      <c r="Y740" s="230"/>
      <c r="Z740" s="230"/>
      <c r="AA740" s="230"/>
      <c r="AB740" s="230"/>
      <c r="AC740" s="230"/>
      <c r="AD740" s="230"/>
      <c r="AG740" s="86">
        <f t="shared" si="149"/>
        <v>16</v>
      </c>
      <c r="AH740" s="86">
        <f t="shared" si="150"/>
        <v>0</v>
      </c>
      <c r="AI740" s="86">
        <f t="shared" si="151"/>
        <v>0</v>
      </c>
      <c r="AJ740" s="86">
        <f t="shared" si="152"/>
        <v>0</v>
      </c>
    </row>
    <row r="741" spans="1:36" ht="15" customHeight="1">
      <c r="A741" s="107"/>
      <c r="B741" s="93"/>
      <c r="C741" s="110" t="s">
        <v>98</v>
      </c>
      <c r="D741" s="329" t="str">
        <f t="shared" si="148"/>
        <v/>
      </c>
      <c r="E741" s="330"/>
      <c r="F741" s="330"/>
      <c r="G741" s="330"/>
      <c r="H741" s="330"/>
      <c r="I741" s="330"/>
      <c r="J741" s="330"/>
      <c r="K741" s="330"/>
      <c r="L741" s="330"/>
      <c r="M741" s="330"/>
      <c r="N741" s="331"/>
      <c r="O741" s="81"/>
      <c r="P741" s="81"/>
      <c r="Q741" s="81"/>
      <c r="R741" s="81"/>
      <c r="S741" s="81"/>
      <c r="T741" s="81"/>
      <c r="U741" s="81"/>
      <c r="V741" s="81"/>
      <c r="W741" s="230"/>
      <c r="X741" s="230"/>
      <c r="Y741" s="230"/>
      <c r="Z741" s="230"/>
      <c r="AA741" s="230"/>
      <c r="AB741" s="230"/>
      <c r="AC741" s="230"/>
      <c r="AD741" s="230"/>
      <c r="AG741" s="86">
        <f t="shared" si="149"/>
        <v>16</v>
      </c>
      <c r="AH741" s="86">
        <f t="shared" si="150"/>
        <v>0</v>
      </c>
      <c r="AI741" s="86">
        <f t="shared" si="151"/>
        <v>0</v>
      </c>
      <c r="AJ741" s="86">
        <f t="shared" si="152"/>
        <v>0</v>
      </c>
    </row>
    <row r="742" spans="1:36" ht="15" customHeight="1">
      <c r="A742" s="107"/>
      <c r="B742" s="93"/>
      <c r="C742" s="110" t="s">
        <v>99</v>
      </c>
      <c r="D742" s="329" t="str">
        <f t="shared" si="148"/>
        <v/>
      </c>
      <c r="E742" s="330"/>
      <c r="F742" s="330"/>
      <c r="G742" s="330"/>
      <c r="H742" s="330"/>
      <c r="I742" s="330"/>
      <c r="J742" s="330"/>
      <c r="K742" s="330"/>
      <c r="L742" s="330"/>
      <c r="M742" s="330"/>
      <c r="N742" s="331"/>
      <c r="O742" s="81"/>
      <c r="P742" s="81"/>
      <c r="Q742" s="81"/>
      <c r="R742" s="81"/>
      <c r="S742" s="81"/>
      <c r="T742" s="81"/>
      <c r="U742" s="81"/>
      <c r="V742" s="81"/>
      <c r="W742" s="230"/>
      <c r="X742" s="230"/>
      <c r="Y742" s="230"/>
      <c r="Z742" s="230"/>
      <c r="AA742" s="230"/>
      <c r="AB742" s="230"/>
      <c r="AC742" s="230"/>
      <c r="AD742" s="230"/>
      <c r="AG742" s="86">
        <f t="shared" si="149"/>
        <v>16</v>
      </c>
      <c r="AH742" s="86">
        <f t="shared" si="150"/>
        <v>0</v>
      </c>
      <c r="AI742" s="86">
        <f t="shared" si="151"/>
        <v>0</v>
      </c>
      <c r="AJ742" s="86">
        <f t="shared" si="152"/>
        <v>0</v>
      </c>
    </row>
    <row r="743" spans="1:36" ht="15" customHeight="1">
      <c r="A743" s="107"/>
      <c r="B743" s="93"/>
      <c r="C743" s="110" t="s">
        <v>100</v>
      </c>
      <c r="D743" s="329" t="str">
        <f t="shared" si="148"/>
        <v/>
      </c>
      <c r="E743" s="330"/>
      <c r="F743" s="330"/>
      <c r="G743" s="330"/>
      <c r="H743" s="330"/>
      <c r="I743" s="330"/>
      <c r="J743" s="330"/>
      <c r="K743" s="330"/>
      <c r="L743" s="330"/>
      <c r="M743" s="330"/>
      <c r="N743" s="331"/>
      <c r="O743" s="81"/>
      <c r="P743" s="81"/>
      <c r="Q743" s="81"/>
      <c r="R743" s="81"/>
      <c r="S743" s="81"/>
      <c r="T743" s="81"/>
      <c r="U743" s="81"/>
      <c r="V743" s="81"/>
      <c r="W743" s="230"/>
      <c r="X743" s="230"/>
      <c r="Y743" s="230"/>
      <c r="Z743" s="230"/>
      <c r="AA743" s="230"/>
      <c r="AB743" s="230"/>
      <c r="AC743" s="230"/>
      <c r="AD743" s="230"/>
      <c r="AG743" s="86">
        <f t="shared" si="149"/>
        <v>16</v>
      </c>
      <c r="AH743" s="86">
        <f t="shared" si="150"/>
        <v>0</v>
      </c>
      <c r="AI743" s="86">
        <f t="shared" si="151"/>
        <v>0</v>
      </c>
      <c r="AJ743" s="86">
        <f t="shared" si="152"/>
        <v>0</v>
      </c>
    </row>
    <row r="744" spans="1:36" ht="15" customHeight="1">
      <c r="A744" s="107"/>
      <c r="B744" s="93"/>
      <c r="C744" s="110" t="s">
        <v>101</v>
      </c>
      <c r="D744" s="329" t="str">
        <f t="shared" si="148"/>
        <v/>
      </c>
      <c r="E744" s="330"/>
      <c r="F744" s="330"/>
      <c r="G744" s="330"/>
      <c r="H744" s="330"/>
      <c r="I744" s="330"/>
      <c r="J744" s="330"/>
      <c r="K744" s="330"/>
      <c r="L744" s="330"/>
      <c r="M744" s="330"/>
      <c r="N744" s="331"/>
      <c r="O744" s="81"/>
      <c r="P744" s="81"/>
      <c r="Q744" s="81"/>
      <c r="R744" s="81"/>
      <c r="S744" s="81"/>
      <c r="T744" s="81"/>
      <c r="U744" s="81"/>
      <c r="V744" s="81"/>
      <c r="W744" s="230"/>
      <c r="X744" s="230"/>
      <c r="Y744" s="230"/>
      <c r="Z744" s="230"/>
      <c r="AA744" s="230"/>
      <c r="AB744" s="230"/>
      <c r="AC744" s="230"/>
      <c r="AD744" s="230"/>
      <c r="AG744" s="86">
        <f t="shared" si="149"/>
        <v>16</v>
      </c>
      <c r="AH744" s="86">
        <f t="shared" si="150"/>
        <v>0</v>
      </c>
      <c r="AI744" s="86">
        <f t="shared" si="151"/>
        <v>0</v>
      </c>
      <c r="AJ744" s="86">
        <f t="shared" si="152"/>
        <v>0</v>
      </c>
    </row>
    <row r="745" spans="1:36" ht="15" customHeight="1">
      <c r="A745" s="107"/>
      <c r="B745" s="93"/>
      <c r="C745" s="110" t="s">
        <v>102</v>
      </c>
      <c r="D745" s="329" t="str">
        <f t="shared" si="148"/>
        <v/>
      </c>
      <c r="E745" s="330"/>
      <c r="F745" s="330"/>
      <c r="G745" s="330"/>
      <c r="H745" s="330"/>
      <c r="I745" s="330"/>
      <c r="J745" s="330"/>
      <c r="K745" s="330"/>
      <c r="L745" s="330"/>
      <c r="M745" s="330"/>
      <c r="N745" s="331"/>
      <c r="O745" s="81"/>
      <c r="P745" s="81"/>
      <c r="Q745" s="81"/>
      <c r="R745" s="81"/>
      <c r="S745" s="81"/>
      <c r="T745" s="81"/>
      <c r="U745" s="81"/>
      <c r="V745" s="81"/>
      <c r="W745" s="230"/>
      <c r="X745" s="230"/>
      <c r="Y745" s="230"/>
      <c r="Z745" s="230"/>
      <c r="AA745" s="230"/>
      <c r="AB745" s="230"/>
      <c r="AC745" s="230"/>
      <c r="AD745" s="230"/>
      <c r="AG745" s="86">
        <f t="shared" si="149"/>
        <v>16</v>
      </c>
      <c r="AH745" s="86">
        <f t="shared" si="150"/>
        <v>0</v>
      </c>
      <c r="AI745" s="86">
        <f t="shared" si="151"/>
        <v>0</v>
      </c>
      <c r="AJ745" s="86">
        <f t="shared" si="152"/>
        <v>0</v>
      </c>
    </row>
    <row r="746" spans="1:36" ht="15" customHeight="1">
      <c r="A746" s="107"/>
      <c r="B746" s="93"/>
      <c r="C746" s="110" t="s">
        <v>103</v>
      </c>
      <c r="D746" s="329" t="str">
        <f t="shared" si="148"/>
        <v/>
      </c>
      <c r="E746" s="330"/>
      <c r="F746" s="330"/>
      <c r="G746" s="330"/>
      <c r="H746" s="330"/>
      <c r="I746" s="330"/>
      <c r="J746" s="330"/>
      <c r="K746" s="330"/>
      <c r="L746" s="330"/>
      <c r="M746" s="330"/>
      <c r="N746" s="331"/>
      <c r="O746" s="81"/>
      <c r="P746" s="81"/>
      <c r="Q746" s="81"/>
      <c r="R746" s="81"/>
      <c r="S746" s="81"/>
      <c r="T746" s="81"/>
      <c r="U746" s="81"/>
      <c r="V746" s="81"/>
      <c r="W746" s="230"/>
      <c r="X746" s="230"/>
      <c r="Y746" s="230"/>
      <c r="Z746" s="230"/>
      <c r="AA746" s="230"/>
      <c r="AB746" s="230"/>
      <c r="AC746" s="230"/>
      <c r="AD746" s="230"/>
      <c r="AG746" s="86">
        <f t="shared" si="149"/>
        <v>16</v>
      </c>
      <c r="AH746" s="86">
        <f t="shared" si="150"/>
        <v>0</v>
      </c>
      <c r="AI746" s="86">
        <f t="shared" si="151"/>
        <v>0</v>
      </c>
      <c r="AJ746" s="86">
        <f t="shared" si="152"/>
        <v>0</v>
      </c>
    </row>
    <row r="747" spans="1:36" ht="15" customHeight="1">
      <c r="A747" s="107"/>
      <c r="B747" s="93"/>
      <c r="C747" s="110" t="s">
        <v>104</v>
      </c>
      <c r="D747" s="329" t="str">
        <f t="shared" si="148"/>
        <v/>
      </c>
      <c r="E747" s="330"/>
      <c r="F747" s="330"/>
      <c r="G747" s="330"/>
      <c r="H747" s="330"/>
      <c r="I747" s="330"/>
      <c r="J747" s="330"/>
      <c r="K747" s="330"/>
      <c r="L747" s="330"/>
      <c r="M747" s="330"/>
      <c r="N747" s="331"/>
      <c r="O747" s="81"/>
      <c r="P747" s="81"/>
      <c r="Q747" s="81"/>
      <c r="R747" s="81"/>
      <c r="S747" s="81"/>
      <c r="T747" s="81"/>
      <c r="U747" s="81"/>
      <c r="V747" s="81"/>
      <c r="W747" s="230"/>
      <c r="X747" s="230"/>
      <c r="Y747" s="230"/>
      <c r="Z747" s="230"/>
      <c r="AA747" s="230"/>
      <c r="AB747" s="230"/>
      <c r="AC747" s="230"/>
      <c r="AD747" s="230"/>
      <c r="AG747" s="86">
        <f t="shared" si="149"/>
        <v>16</v>
      </c>
      <c r="AH747" s="86">
        <f t="shared" si="150"/>
        <v>0</v>
      </c>
      <c r="AI747" s="86">
        <f t="shared" si="151"/>
        <v>0</v>
      </c>
      <c r="AJ747" s="86">
        <f t="shared" si="152"/>
        <v>0</v>
      </c>
    </row>
    <row r="748" spans="1:36" ht="15" customHeight="1">
      <c r="A748" s="107"/>
      <c r="B748" s="93"/>
      <c r="C748" s="110" t="s">
        <v>105</v>
      </c>
      <c r="D748" s="329" t="str">
        <f t="shared" si="148"/>
        <v/>
      </c>
      <c r="E748" s="330"/>
      <c r="F748" s="330"/>
      <c r="G748" s="330"/>
      <c r="H748" s="330"/>
      <c r="I748" s="330"/>
      <c r="J748" s="330"/>
      <c r="K748" s="330"/>
      <c r="L748" s="330"/>
      <c r="M748" s="330"/>
      <c r="N748" s="331"/>
      <c r="O748" s="81"/>
      <c r="P748" s="81"/>
      <c r="Q748" s="81"/>
      <c r="R748" s="81"/>
      <c r="S748" s="81"/>
      <c r="T748" s="81"/>
      <c r="U748" s="81"/>
      <c r="V748" s="81"/>
      <c r="W748" s="230"/>
      <c r="X748" s="230"/>
      <c r="Y748" s="230"/>
      <c r="Z748" s="230"/>
      <c r="AA748" s="230"/>
      <c r="AB748" s="230"/>
      <c r="AC748" s="230"/>
      <c r="AD748" s="230"/>
      <c r="AG748" s="86">
        <f t="shared" si="149"/>
        <v>16</v>
      </c>
      <c r="AH748" s="86">
        <f t="shared" si="150"/>
        <v>0</v>
      </c>
      <c r="AI748" s="86">
        <f t="shared" si="151"/>
        <v>0</v>
      </c>
      <c r="AJ748" s="86">
        <f t="shared" si="152"/>
        <v>0</v>
      </c>
    </row>
    <row r="749" spans="1:36" ht="15" customHeight="1">
      <c r="A749" s="107"/>
      <c r="B749" s="93"/>
      <c r="C749" s="110" t="s">
        <v>106</v>
      </c>
      <c r="D749" s="329" t="str">
        <f t="shared" si="148"/>
        <v/>
      </c>
      <c r="E749" s="330"/>
      <c r="F749" s="330"/>
      <c r="G749" s="330"/>
      <c r="H749" s="330"/>
      <c r="I749" s="330"/>
      <c r="J749" s="330"/>
      <c r="K749" s="330"/>
      <c r="L749" s="330"/>
      <c r="M749" s="330"/>
      <c r="N749" s="331"/>
      <c r="O749" s="81"/>
      <c r="P749" s="81"/>
      <c r="Q749" s="81"/>
      <c r="R749" s="81"/>
      <c r="S749" s="81"/>
      <c r="T749" s="81"/>
      <c r="U749" s="81"/>
      <c r="V749" s="81"/>
      <c r="W749" s="230"/>
      <c r="X749" s="230"/>
      <c r="Y749" s="230"/>
      <c r="Z749" s="230"/>
      <c r="AA749" s="230"/>
      <c r="AB749" s="230"/>
      <c r="AC749" s="230"/>
      <c r="AD749" s="230"/>
      <c r="AG749" s="86">
        <f t="shared" si="149"/>
        <v>16</v>
      </c>
      <c r="AH749" s="86">
        <f t="shared" si="150"/>
        <v>0</v>
      </c>
      <c r="AI749" s="86">
        <f t="shared" si="151"/>
        <v>0</v>
      </c>
      <c r="AJ749" s="86">
        <f t="shared" si="152"/>
        <v>0</v>
      </c>
    </row>
    <row r="750" spans="1:36" ht="15" customHeight="1">
      <c r="A750" s="107"/>
      <c r="B750" s="93"/>
      <c r="C750" s="110" t="s">
        <v>107</v>
      </c>
      <c r="D750" s="329" t="str">
        <f t="shared" si="148"/>
        <v/>
      </c>
      <c r="E750" s="330"/>
      <c r="F750" s="330"/>
      <c r="G750" s="330"/>
      <c r="H750" s="330"/>
      <c r="I750" s="330"/>
      <c r="J750" s="330"/>
      <c r="K750" s="330"/>
      <c r="L750" s="330"/>
      <c r="M750" s="330"/>
      <c r="N750" s="331"/>
      <c r="O750" s="81"/>
      <c r="P750" s="81"/>
      <c r="Q750" s="81"/>
      <c r="R750" s="81"/>
      <c r="S750" s="81"/>
      <c r="T750" s="81"/>
      <c r="U750" s="81"/>
      <c r="V750" s="81"/>
      <c r="W750" s="230"/>
      <c r="X750" s="230"/>
      <c r="Y750" s="230"/>
      <c r="Z750" s="230"/>
      <c r="AA750" s="230"/>
      <c r="AB750" s="230"/>
      <c r="AC750" s="230"/>
      <c r="AD750" s="230"/>
      <c r="AG750" s="86">
        <f t="shared" si="149"/>
        <v>16</v>
      </c>
      <c r="AH750" s="86">
        <f t="shared" si="150"/>
        <v>0</v>
      </c>
      <c r="AI750" s="86">
        <f t="shared" si="151"/>
        <v>0</v>
      </c>
      <c r="AJ750" s="86">
        <f t="shared" si="152"/>
        <v>0</v>
      </c>
    </row>
    <row r="751" spans="1:36" ht="15" customHeight="1">
      <c r="A751" s="107"/>
      <c r="B751" s="93"/>
      <c r="C751" s="110" t="s">
        <v>108</v>
      </c>
      <c r="D751" s="329" t="str">
        <f t="shared" si="148"/>
        <v/>
      </c>
      <c r="E751" s="330"/>
      <c r="F751" s="330"/>
      <c r="G751" s="330"/>
      <c r="H751" s="330"/>
      <c r="I751" s="330"/>
      <c r="J751" s="330"/>
      <c r="K751" s="330"/>
      <c r="L751" s="330"/>
      <c r="M751" s="330"/>
      <c r="N751" s="331"/>
      <c r="O751" s="81"/>
      <c r="P751" s="81"/>
      <c r="Q751" s="81"/>
      <c r="R751" s="81"/>
      <c r="S751" s="81"/>
      <c r="T751" s="81"/>
      <c r="U751" s="81"/>
      <c r="V751" s="81"/>
      <c r="W751" s="230"/>
      <c r="X751" s="230"/>
      <c r="Y751" s="230"/>
      <c r="Z751" s="230"/>
      <c r="AA751" s="230"/>
      <c r="AB751" s="230"/>
      <c r="AC751" s="230"/>
      <c r="AD751" s="230"/>
      <c r="AG751" s="86">
        <f t="shared" si="149"/>
        <v>16</v>
      </c>
      <c r="AH751" s="86">
        <f t="shared" si="150"/>
        <v>0</v>
      </c>
      <c r="AI751" s="86">
        <f t="shared" si="151"/>
        <v>0</v>
      </c>
      <c r="AJ751" s="86">
        <f t="shared" si="152"/>
        <v>0</v>
      </c>
    </row>
    <row r="752" spans="1:36" ht="15" customHeight="1">
      <c r="A752" s="107"/>
      <c r="B752" s="93"/>
      <c r="C752" s="110" t="s">
        <v>109</v>
      </c>
      <c r="D752" s="329" t="str">
        <f t="shared" si="148"/>
        <v/>
      </c>
      <c r="E752" s="330"/>
      <c r="F752" s="330"/>
      <c r="G752" s="330"/>
      <c r="H752" s="330"/>
      <c r="I752" s="330"/>
      <c r="J752" s="330"/>
      <c r="K752" s="330"/>
      <c r="L752" s="330"/>
      <c r="M752" s="330"/>
      <c r="N752" s="331"/>
      <c r="O752" s="81"/>
      <c r="P752" s="81"/>
      <c r="Q752" s="81"/>
      <c r="R752" s="81"/>
      <c r="S752" s="81"/>
      <c r="T752" s="81"/>
      <c r="U752" s="81"/>
      <c r="V752" s="81"/>
      <c r="W752" s="230"/>
      <c r="X752" s="230"/>
      <c r="Y752" s="230"/>
      <c r="Z752" s="230"/>
      <c r="AA752" s="230"/>
      <c r="AB752" s="230"/>
      <c r="AC752" s="230"/>
      <c r="AD752" s="230"/>
      <c r="AG752" s="86">
        <f t="shared" si="149"/>
        <v>16</v>
      </c>
      <c r="AH752" s="86">
        <f t="shared" si="150"/>
        <v>0</v>
      </c>
      <c r="AI752" s="86">
        <f t="shared" si="151"/>
        <v>0</v>
      </c>
      <c r="AJ752" s="86">
        <f t="shared" si="152"/>
        <v>0</v>
      </c>
    </row>
    <row r="753" spans="1:36" ht="15" customHeight="1">
      <c r="A753" s="107"/>
      <c r="B753" s="93"/>
      <c r="C753" s="110" t="s">
        <v>110</v>
      </c>
      <c r="D753" s="329" t="str">
        <f t="shared" si="148"/>
        <v/>
      </c>
      <c r="E753" s="330"/>
      <c r="F753" s="330"/>
      <c r="G753" s="330"/>
      <c r="H753" s="330"/>
      <c r="I753" s="330"/>
      <c r="J753" s="330"/>
      <c r="K753" s="330"/>
      <c r="L753" s="330"/>
      <c r="M753" s="330"/>
      <c r="N753" s="331"/>
      <c r="O753" s="81"/>
      <c r="P753" s="81"/>
      <c r="Q753" s="81"/>
      <c r="R753" s="81"/>
      <c r="S753" s="81"/>
      <c r="T753" s="81"/>
      <c r="U753" s="81"/>
      <c r="V753" s="81"/>
      <c r="W753" s="230"/>
      <c r="X753" s="230"/>
      <c r="Y753" s="230"/>
      <c r="Z753" s="230"/>
      <c r="AA753" s="230"/>
      <c r="AB753" s="230"/>
      <c r="AC753" s="230"/>
      <c r="AD753" s="230"/>
      <c r="AG753" s="86">
        <f t="shared" si="149"/>
        <v>16</v>
      </c>
      <c r="AH753" s="86">
        <f t="shared" si="150"/>
        <v>0</v>
      </c>
      <c r="AI753" s="86">
        <f t="shared" si="151"/>
        <v>0</v>
      </c>
      <c r="AJ753" s="86">
        <f t="shared" si="152"/>
        <v>0</v>
      </c>
    </row>
    <row r="754" spans="1:36" ht="15" customHeight="1">
      <c r="A754" s="107"/>
      <c r="B754" s="93"/>
      <c r="C754" s="110" t="s">
        <v>111</v>
      </c>
      <c r="D754" s="329" t="str">
        <f t="shared" si="148"/>
        <v/>
      </c>
      <c r="E754" s="330"/>
      <c r="F754" s="330"/>
      <c r="G754" s="330"/>
      <c r="H754" s="330"/>
      <c r="I754" s="330"/>
      <c r="J754" s="330"/>
      <c r="K754" s="330"/>
      <c r="L754" s="330"/>
      <c r="M754" s="330"/>
      <c r="N754" s="331"/>
      <c r="O754" s="81"/>
      <c r="P754" s="81"/>
      <c r="Q754" s="81"/>
      <c r="R754" s="81"/>
      <c r="S754" s="81"/>
      <c r="T754" s="81"/>
      <c r="U754" s="81"/>
      <c r="V754" s="81"/>
      <c r="W754" s="230"/>
      <c r="X754" s="230"/>
      <c r="Y754" s="230"/>
      <c r="Z754" s="230"/>
      <c r="AA754" s="230"/>
      <c r="AB754" s="230"/>
      <c r="AC754" s="230"/>
      <c r="AD754" s="230"/>
      <c r="AG754" s="86">
        <f t="shared" si="149"/>
        <v>16</v>
      </c>
      <c r="AH754" s="86">
        <f t="shared" si="150"/>
        <v>0</v>
      </c>
      <c r="AI754" s="86">
        <f t="shared" si="151"/>
        <v>0</v>
      </c>
      <c r="AJ754" s="86">
        <f t="shared" si="152"/>
        <v>0</v>
      </c>
    </row>
    <row r="755" spans="1:36" ht="15" customHeight="1">
      <c r="A755" s="107"/>
      <c r="B755" s="93"/>
      <c r="C755" s="110" t="s">
        <v>112</v>
      </c>
      <c r="D755" s="329" t="str">
        <f t="shared" si="148"/>
        <v/>
      </c>
      <c r="E755" s="330"/>
      <c r="F755" s="330"/>
      <c r="G755" s="330"/>
      <c r="H755" s="330"/>
      <c r="I755" s="330"/>
      <c r="J755" s="330"/>
      <c r="K755" s="330"/>
      <c r="L755" s="330"/>
      <c r="M755" s="330"/>
      <c r="N755" s="331"/>
      <c r="O755" s="81"/>
      <c r="P755" s="81"/>
      <c r="Q755" s="81"/>
      <c r="R755" s="81"/>
      <c r="S755" s="81"/>
      <c r="T755" s="81"/>
      <c r="U755" s="81"/>
      <c r="V755" s="81"/>
      <c r="W755" s="230"/>
      <c r="X755" s="230"/>
      <c r="Y755" s="230"/>
      <c r="Z755" s="230"/>
      <c r="AA755" s="230"/>
      <c r="AB755" s="230"/>
      <c r="AC755" s="230"/>
      <c r="AD755" s="230"/>
      <c r="AG755" s="86">
        <f t="shared" si="149"/>
        <v>16</v>
      </c>
      <c r="AH755" s="86">
        <f t="shared" si="150"/>
        <v>0</v>
      </c>
      <c r="AI755" s="86">
        <f t="shared" si="151"/>
        <v>0</v>
      </c>
      <c r="AJ755" s="86">
        <f t="shared" si="152"/>
        <v>0</v>
      </c>
    </row>
    <row r="756" spans="1:36" ht="15" customHeight="1">
      <c r="A756" s="107"/>
      <c r="B756" s="93"/>
      <c r="C756" s="110" t="s">
        <v>113</v>
      </c>
      <c r="D756" s="329" t="str">
        <f t="shared" si="148"/>
        <v/>
      </c>
      <c r="E756" s="330"/>
      <c r="F756" s="330"/>
      <c r="G756" s="330"/>
      <c r="H756" s="330"/>
      <c r="I756" s="330"/>
      <c r="J756" s="330"/>
      <c r="K756" s="330"/>
      <c r="L756" s="330"/>
      <c r="M756" s="330"/>
      <c r="N756" s="331"/>
      <c r="O756" s="81"/>
      <c r="P756" s="81"/>
      <c r="Q756" s="81"/>
      <c r="R756" s="81"/>
      <c r="S756" s="81"/>
      <c r="T756" s="81"/>
      <c r="U756" s="81"/>
      <c r="V756" s="81"/>
      <c r="W756" s="230"/>
      <c r="X756" s="230"/>
      <c r="Y756" s="230"/>
      <c r="Z756" s="230"/>
      <c r="AA756" s="230"/>
      <c r="AB756" s="230"/>
      <c r="AC756" s="230"/>
      <c r="AD756" s="230"/>
      <c r="AG756" s="86">
        <f t="shared" si="149"/>
        <v>16</v>
      </c>
      <c r="AH756" s="86">
        <f t="shared" si="150"/>
        <v>0</v>
      </c>
      <c r="AI756" s="86">
        <f t="shared" si="151"/>
        <v>0</v>
      </c>
      <c r="AJ756" s="86">
        <f t="shared" si="152"/>
        <v>0</v>
      </c>
    </row>
    <row r="757" spans="1:36" ht="15" customHeight="1">
      <c r="A757" s="107"/>
      <c r="B757" s="93"/>
      <c r="C757" s="110" t="s">
        <v>114</v>
      </c>
      <c r="D757" s="329" t="str">
        <f t="shared" si="148"/>
        <v/>
      </c>
      <c r="E757" s="330"/>
      <c r="F757" s="330"/>
      <c r="G757" s="330"/>
      <c r="H757" s="330"/>
      <c r="I757" s="330"/>
      <c r="J757" s="330"/>
      <c r="K757" s="330"/>
      <c r="L757" s="330"/>
      <c r="M757" s="330"/>
      <c r="N757" s="331"/>
      <c r="O757" s="81"/>
      <c r="P757" s="81"/>
      <c r="Q757" s="81"/>
      <c r="R757" s="81"/>
      <c r="S757" s="81"/>
      <c r="T757" s="81"/>
      <c r="U757" s="81"/>
      <c r="V757" s="81"/>
      <c r="W757" s="230"/>
      <c r="X757" s="230"/>
      <c r="Y757" s="230"/>
      <c r="Z757" s="230"/>
      <c r="AA757" s="230"/>
      <c r="AB757" s="230"/>
      <c r="AC757" s="230"/>
      <c r="AD757" s="230"/>
      <c r="AG757" s="86">
        <f t="shared" si="149"/>
        <v>16</v>
      </c>
      <c r="AH757" s="86">
        <f t="shared" si="150"/>
        <v>0</v>
      </c>
      <c r="AI757" s="86">
        <f t="shared" si="151"/>
        <v>0</v>
      </c>
      <c r="AJ757" s="86">
        <f t="shared" si="152"/>
        <v>0</v>
      </c>
    </row>
    <row r="758" spans="1:36" ht="15" customHeight="1">
      <c r="A758" s="107"/>
      <c r="B758" s="93"/>
      <c r="C758" s="110" t="s">
        <v>115</v>
      </c>
      <c r="D758" s="329" t="str">
        <f t="shared" si="148"/>
        <v/>
      </c>
      <c r="E758" s="330"/>
      <c r="F758" s="330"/>
      <c r="G758" s="330"/>
      <c r="H758" s="330"/>
      <c r="I758" s="330"/>
      <c r="J758" s="330"/>
      <c r="K758" s="330"/>
      <c r="L758" s="330"/>
      <c r="M758" s="330"/>
      <c r="N758" s="331"/>
      <c r="O758" s="81"/>
      <c r="P758" s="81"/>
      <c r="Q758" s="81"/>
      <c r="R758" s="81"/>
      <c r="S758" s="81"/>
      <c r="T758" s="81"/>
      <c r="U758" s="81"/>
      <c r="V758" s="81"/>
      <c r="W758" s="230"/>
      <c r="X758" s="230"/>
      <c r="Y758" s="230"/>
      <c r="Z758" s="230"/>
      <c r="AA758" s="230"/>
      <c r="AB758" s="230"/>
      <c r="AC758" s="230"/>
      <c r="AD758" s="230"/>
      <c r="AG758" s="86">
        <f t="shared" si="149"/>
        <v>16</v>
      </c>
      <c r="AH758" s="86">
        <f t="shared" si="150"/>
        <v>0</v>
      </c>
      <c r="AI758" s="86">
        <f t="shared" si="151"/>
        <v>0</v>
      </c>
      <c r="AJ758" s="86">
        <f t="shared" si="152"/>
        <v>0</v>
      </c>
    </row>
    <row r="759" spans="1:36" ht="15" customHeight="1">
      <c r="A759" s="107"/>
      <c r="B759" s="93"/>
      <c r="C759" s="110" t="s">
        <v>116</v>
      </c>
      <c r="D759" s="329" t="str">
        <f t="shared" si="148"/>
        <v/>
      </c>
      <c r="E759" s="330"/>
      <c r="F759" s="330"/>
      <c r="G759" s="330"/>
      <c r="H759" s="330"/>
      <c r="I759" s="330"/>
      <c r="J759" s="330"/>
      <c r="K759" s="330"/>
      <c r="L759" s="330"/>
      <c r="M759" s="330"/>
      <c r="N759" s="331"/>
      <c r="O759" s="81"/>
      <c r="P759" s="81"/>
      <c r="Q759" s="81"/>
      <c r="R759" s="81"/>
      <c r="S759" s="81"/>
      <c r="T759" s="81"/>
      <c r="U759" s="81"/>
      <c r="V759" s="81"/>
      <c r="W759" s="230"/>
      <c r="X759" s="230"/>
      <c r="Y759" s="230"/>
      <c r="Z759" s="230"/>
      <c r="AA759" s="230"/>
      <c r="AB759" s="230"/>
      <c r="AC759" s="230"/>
      <c r="AD759" s="230"/>
      <c r="AG759" s="86">
        <f t="shared" si="149"/>
        <v>16</v>
      </c>
      <c r="AH759" s="86">
        <f t="shared" si="150"/>
        <v>0</v>
      </c>
      <c r="AI759" s="86">
        <f t="shared" si="151"/>
        <v>0</v>
      </c>
      <c r="AJ759" s="86">
        <f t="shared" si="152"/>
        <v>0</v>
      </c>
    </row>
    <row r="760" spans="1:36" ht="15" customHeight="1">
      <c r="A760" s="107"/>
      <c r="B760" s="93"/>
      <c r="C760" s="110" t="s">
        <v>117</v>
      </c>
      <c r="D760" s="329" t="str">
        <f t="shared" si="148"/>
        <v/>
      </c>
      <c r="E760" s="330"/>
      <c r="F760" s="330"/>
      <c r="G760" s="330"/>
      <c r="H760" s="330"/>
      <c r="I760" s="330"/>
      <c r="J760" s="330"/>
      <c r="K760" s="330"/>
      <c r="L760" s="330"/>
      <c r="M760" s="330"/>
      <c r="N760" s="331"/>
      <c r="O760" s="81"/>
      <c r="P760" s="81"/>
      <c r="Q760" s="81"/>
      <c r="R760" s="81"/>
      <c r="S760" s="81"/>
      <c r="T760" s="81"/>
      <c r="U760" s="81"/>
      <c r="V760" s="81"/>
      <c r="W760" s="230"/>
      <c r="X760" s="230"/>
      <c r="Y760" s="230"/>
      <c r="Z760" s="230"/>
      <c r="AA760" s="230"/>
      <c r="AB760" s="230"/>
      <c r="AC760" s="230"/>
      <c r="AD760" s="230"/>
      <c r="AG760" s="86">
        <f t="shared" si="149"/>
        <v>16</v>
      </c>
      <c r="AH760" s="86">
        <f t="shared" si="150"/>
        <v>0</v>
      </c>
      <c r="AI760" s="86">
        <f t="shared" si="151"/>
        <v>0</v>
      </c>
      <c r="AJ760" s="86">
        <f t="shared" si="152"/>
        <v>0</v>
      </c>
    </row>
    <row r="761" spans="1:36" ht="15" customHeight="1">
      <c r="A761" s="107"/>
      <c r="B761" s="93"/>
      <c r="C761" s="110" t="s">
        <v>118</v>
      </c>
      <c r="D761" s="329" t="str">
        <f t="shared" si="148"/>
        <v/>
      </c>
      <c r="E761" s="330"/>
      <c r="F761" s="330"/>
      <c r="G761" s="330"/>
      <c r="H761" s="330"/>
      <c r="I761" s="330"/>
      <c r="J761" s="330"/>
      <c r="K761" s="330"/>
      <c r="L761" s="330"/>
      <c r="M761" s="330"/>
      <c r="N761" s="331"/>
      <c r="O761" s="81"/>
      <c r="P761" s="81"/>
      <c r="Q761" s="81"/>
      <c r="R761" s="81"/>
      <c r="S761" s="81"/>
      <c r="T761" s="81"/>
      <c r="U761" s="81"/>
      <c r="V761" s="81"/>
      <c r="W761" s="230"/>
      <c r="X761" s="230"/>
      <c r="Y761" s="230"/>
      <c r="Z761" s="230"/>
      <c r="AA761" s="230"/>
      <c r="AB761" s="230"/>
      <c r="AC761" s="230"/>
      <c r="AD761" s="230"/>
      <c r="AG761" s="86">
        <f t="shared" si="149"/>
        <v>16</v>
      </c>
      <c r="AH761" s="86">
        <f t="shared" si="150"/>
        <v>0</v>
      </c>
      <c r="AI761" s="86">
        <f t="shared" si="151"/>
        <v>0</v>
      </c>
      <c r="AJ761" s="86">
        <f t="shared" si="152"/>
        <v>0</v>
      </c>
    </row>
    <row r="762" spans="1:36" ht="15" customHeight="1">
      <c r="A762" s="107"/>
      <c r="B762" s="93"/>
      <c r="C762" s="110" t="s">
        <v>119</v>
      </c>
      <c r="D762" s="329" t="str">
        <f t="shared" si="148"/>
        <v/>
      </c>
      <c r="E762" s="330"/>
      <c r="F762" s="330"/>
      <c r="G762" s="330"/>
      <c r="H762" s="330"/>
      <c r="I762" s="330"/>
      <c r="J762" s="330"/>
      <c r="K762" s="330"/>
      <c r="L762" s="330"/>
      <c r="M762" s="330"/>
      <c r="N762" s="331"/>
      <c r="O762" s="81"/>
      <c r="P762" s="81"/>
      <c r="Q762" s="81"/>
      <c r="R762" s="81"/>
      <c r="S762" s="81"/>
      <c r="T762" s="81"/>
      <c r="U762" s="81"/>
      <c r="V762" s="81"/>
      <c r="W762" s="230"/>
      <c r="X762" s="230"/>
      <c r="Y762" s="230"/>
      <c r="Z762" s="230"/>
      <c r="AA762" s="230"/>
      <c r="AB762" s="230"/>
      <c r="AC762" s="230"/>
      <c r="AD762" s="230"/>
      <c r="AG762" s="86">
        <f t="shared" si="149"/>
        <v>16</v>
      </c>
      <c r="AH762" s="86">
        <f t="shared" si="150"/>
        <v>0</v>
      </c>
      <c r="AI762" s="86">
        <f t="shared" si="151"/>
        <v>0</v>
      </c>
      <c r="AJ762" s="86">
        <f t="shared" si="152"/>
        <v>0</v>
      </c>
    </row>
    <row r="763" spans="1:36" ht="15" customHeight="1">
      <c r="A763" s="107"/>
      <c r="B763" s="93"/>
      <c r="C763" s="110" t="s">
        <v>120</v>
      </c>
      <c r="D763" s="329" t="str">
        <f t="shared" si="148"/>
        <v/>
      </c>
      <c r="E763" s="330"/>
      <c r="F763" s="330"/>
      <c r="G763" s="330"/>
      <c r="H763" s="330"/>
      <c r="I763" s="330"/>
      <c r="J763" s="330"/>
      <c r="K763" s="330"/>
      <c r="L763" s="330"/>
      <c r="M763" s="330"/>
      <c r="N763" s="331"/>
      <c r="O763" s="81"/>
      <c r="P763" s="81"/>
      <c r="Q763" s="81"/>
      <c r="R763" s="81"/>
      <c r="S763" s="81"/>
      <c r="T763" s="81"/>
      <c r="U763" s="81"/>
      <c r="V763" s="81"/>
      <c r="W763" s="230"/>
      <c r="X763" s="230"/>
      <c r="Y763" s="230"/>
      <c r="Z763" s="230"/>
      <c r="AA763" s="230"/>
      <c r="AB763" s="230"/>
      <c r="AC763" s="230"/>
      <c r="AD763" s="230"/>
      <c r="AG763" s="86">
        <f t="shared" si="149"/>
        <v>16</v>
      </c>
      <c r="AH763" s="86">
        <f t="shared" si="150"/>
        <v>0</v>
      </c>
      <c r="AI763" s="86">
        <f t="shared" si="151"/>
        <v>0</v>
      </c>
      <c r="AJ763" s="86">
        <f t="shared" si="152"/>
        <v>0</v>
      </c>
    </row>
    <row r="764" spans="1:36" ht="15" customHeight="1">
      <c r="A764" s="107"/>
      <c r="B764" s="93"/>
      <c r="C764" s="110" t="s">
        <v>168</v>
      </c>
      <c r="D764" s="329" t="str">
        <f t="shared" si="148"/>
        <v/>
      </c>
      <c r="E764" s="330"/>
      <c r="F764" s="330"/>
      <c r="G764" s="330"/>
      <c r="H764" s="330"/>
      <c r="I764" s="330"/>
      <c r="J764" s="330"/>
      <c r="K764" s="330"/>
      <c r="L764" s="330"/>
      <c r="M764" s="330"/>
      <c r="N764" s="331"/>
      <c r="O764" s="81"/>
      <c r="P764" s="81"/>
      <c r="Q764" s="81"/>
      <c r="R764" s="81"/>
      <c r="S764" s="81"/>
      <c r="T764" s="81"/>
      <c r="U764" s="81"/>
      <c r="V764" s="81"/>
      <c r="W764" s="230"/>
      <c r="X764" s="230"/>
      <c r="Y764" s="230"/>
      <c r="Z764" s="230"/>
      <c r="AA764" s="230"/>
      <c r="AB764" s="230"/>
      <c r="AC764" s="230"/>
      <c r="AD764" s="230"/>
      <c r="AG764" s="86">
        <f t="shared" si="149"/>
        <v>16</v>
      </c>
      <c r="AH764" s="86">
        <f t="shared" si="150"/>
        <v>0</v>
      </c>
      <c r="AI764" s="86">
        <f t="shared" si="151"/>
        <v>0</v>
      </c>
      <c r="AJ764" s="86">
        <f t="shared" si="152"/>
        <v>0</v>
      </c>
    </row>
    <row r="765" spans="1:36" ht="15" customHeight="1">
      <c r="A765" s="107"/>
      <c r="B765" s="93"/>
      <c r="C765" s="110" t="s">
        <v>169</v>
      </c>
      <c r="D765" s="329" t="str">
        <f t="shared" si="148"/>
        <v/>
      </c>
      <c r="E765" s="330"/>
      <c r="F765" s="330"/>
      <c r="G765" s="330"/>
      <c r="H765" s="330"/>
      <c r="I765" s="330"/>
      <c r="J765" s="330"/>
      <c r="K765" s="330"/>
      <c r="L765" s="330"/>
      <c r="M765" s="330"/>
      <c r="N765" s="331"/>
      <c r="O765" s="81"/>
      <c r="P765" s="81"/>
      <c r="Q765" s="81"/>
      <c r="R765" s="81"/>
      <c r="S765" s="81"/>
      <c r="T765" s="81"/>
      <c r="U765" s="81"/>
      <c r="V765" s="81"/>
      <c r="W765" s="230"/>
      <c r="X765" s="230"/>
      <c r="Y765" s="230"/>
      <c r="Z765" s="230"/>
      <c r="AA765" s="230"/>
      <c r="AB765" s="230"/>
      <c r="AC765" s="230"/>
      <c r="AD765" s="230"/>
      <c r="AG765" s="86">
        <f t="shared" si="149"/>
        <v>16</v>
      </c>
      <c r="AH765" s="86">
        <f t="shared" si="150"/>
        <v>0</v>
      </c>
      <c r="AI765" s="86">
        <f t="shared" si="151"/>
        <v>0</v>
      </c>
      <c r="AJ765" s="86">
        <f t="shared" si="152"/>
        <v>0</v>
      </c>
    </row>
    <row r="766" spans="1:36" ht="15" customHeight="1">
      <c r="A766" s="107"/>
      <c r="B766" s="93"/>
      <c r="C766" s="110" t="s">
        <v>170</v>
      </c>
      <c r="D766" s="329" t="str">
        <f t="shared" si="148"/>
        <v/>
      </c>
      <c r="E766" s="330"/>
      <c r="F766" s="330"/>
      <c r="G766" s="330"/>
      <c r="H766" s="330"/>
      <c r="I766" s="330"/>
      <c r="J766" s="330"/>
      <c r="K766" s="330"/>
      <c r="L766" s="330"/>
      <c r="M766" s="330"/>
      <c r="N766" s="331"/>
      <c r="O766" s="81"/>
      <c r="P766" s="81"/>
      <c r="Q766" s="81"/>
      <c r="R766" s="81"/>
      <c r="S766" s="81"/>
      <c r="T766" s="81"/>
      <c r="U766" s="81"/>
      <c r="V766" s="81"/>
      <c r="W766" s="230"/>
      <c r="X766" s="230"/>
      <c r="Y766" s="230"/>
      <c r="Z766" s="230"/>
      <c r="AA766" s="230"/>
      <c r="AB766" s="230"/>
      <c r="AC766" s="230"/>
      <c r="AD766" s="230"/>
      <c r="AG766" s="86">
        <f t="shared" si="149"/>
        <v>16</v>
      </c>
      <c r="AH766" s="86">
        <f t="shared" si="150"/>
        <v>0</v>
      </c>
      <c r="AI766" s="86">
        <f t="shared" si="151"/>
        <v>0</v>
      </c>
      <c r="AJ766" s="86">
        <f t="shared" si="152"/>
        <v>0</v>
      </c>
    </row>
    <row r="767" spans="1:36" ht="15" customHeight="1">
      <c r="A767" s="107"/>
      <c r="B767" s="93"/>
      <c r="C767" s="110" t="s">
        <v>171</v>
      </c>
      <c r="D767" s="329" t="str">
        <f t="shared" si="148"/>
        <v/>
      </c>
      <c r="E767" s="330"/>
      <c r="F767" s="330"/>
      <c r="G767" s="330"/>
      <c r="H767" s="330"/>
      <c r="I767" s="330"/>
      <c r="J767" s="330"/>
      <c r="K767" s="330"/>
      <c r="L767" s="330"/>
      <c r="M767" s="330"/>
      <c r="N767" s="331"/>
      <c r="O767" s="81"/>
      <c r="P767" s="81"/>
      <c r="Q767" s="81"/>
      <c r="R767" s="81"/>
      <c r="S767" s="81"/>
      <c r="T767" s="81"/>
      <c r="U767" s="81"/>
      <c r="V767" s="81"/>
      <c r="W767" s="230"/>
      <c r="X767" s="230"/>
      <c r="Y767" s="230"/>
      <c r="Z767" s="230"/>
      <c r="AA767" s="230"/>
      <c r="AB767" s="230"/>
      <c r="AC767" s="230"/>
      <c r="AD767" s="230"/>
      <c r="AG767" s="86">
        <f t="shared" si="149"/>
        <v>16</v>
      </c>
      <c r="AH767" s="86">
        <f t="shared" si="150"/>
        <v>0</v>
      </c>
      <c r="AI767" s="86">
        <f t="shared" si="151"/>
        <v>0</v>
      </c>
      <c r="AJ767" s="86">
        <f t="shared" si="152"/>
        <v>0</v>
      </c>
    </row>
    <row r="768" spans="1:36" ht="15" customHeight="1">
      <c r="A768" s="107"/>
      <c r="B768" s="93"/>
      <c r="C768" s="110" t="s">
        <v>172</v>
      </c>
      <c r="D768" s="329" t="str">
        <f t="shared" si="148"/>
        <v/>
      </c>
      <c r="E768" s="330"/>
      <c r="F768" s="330"/>
      <c r="G768" s="330"/>
      <c r="H768" s="330"/>
      <c r="I768" s="330"/>
      <c r="J768" s="330"/>
      <c r="K768" s="330"/>
      <c r="L768" s="330"/>
      <c r="M768" s="330"/>
      <c r="N768" s="331"/>
      <c r="O768" s="81"/>
      <c r="P768" s="81"/>
      <c r="Q768" s="81"/>
      <c r="R768" s="81"/>
      <c r="S768" s="81"/>
      <c r="T768" s="81"/>
      <c r="U768" s="81"/>
      <c r="V768" s="81"/>
      <c r="W768" s="230"/>
      <c r="X768" s="230"/>
      <c r="Y768" s="230"/>
      <c r="Z768" s="230"/>
      <c r="AA768" s="230"/>
      <c r="AB768" s="230"/>
      <c r="AC768" s="230"/>
      <c r="AD768" s="230"/>
      <c r="AG768" s="86">
        <f t="shared" si="149"/>
        <v>16</v>
      </c>
      <c r="AH768" s="86">
        <f t="shared" si="150"/>
        <v>0</v>
      </c>
      <c r="AI768" s="86">
        <f t="shared" si="151"/>
        <v>0</v>
      </c>
      <c r="AJ768" s="86">
        <f t="shared" si="152"/>
        <v>0</v>
      </c>
    </row>
    <row r="769" spans="1:36" ht="15" customHeight="1">
      <c r="A769" s="107"/>
      <c r="B769" s="93"/>
      <c r="C769" s="110" t="s">
        <v>173</v>
      </c>
      <c r="D769" s="329" t="str">
        <f t="shared" si="148"/>
        <v/>
      </c>
      <c r="E769" s="330"/>
      <c r="F769" s="330"/>
      <c r="G769" s="330"/>
      <c r="H769" s="330"/>
      <c r="I769" s="330"/>
      <c r="J769" s="330"/>
      <c r="K769" s="330"/>
      <c r="L769" s="330"/>
      <c r="M769" s="330"/>
      <c r="N769" s="331"/>
      <c r="O769" s="81"/>
      <c r="P769" s="81"/>
      <c r="Q769" s="81"/>
      <c r="R769" s="81"/>
      <c r="S769" s="81"/>
      <c r="T769" s="81"/>
      <c r="U769" s="81"/>
      <c r="V769" s="81"/>
      <c r="W769" s="230"/>
      <c r="X769" s="230"/>
      <c r="Y769" s="230"/>
      <c r="Z769" s="230"/>
      <c r="AA769" s="230"/>
      <c r="AB769" s="230"/>
      <c r="AC769" s="230"/>
      <c r="AD769" s="230"/>
      <c r="AG769" s="86">
        <f t="shared" si="149"/>
        <v>16</v>
      </c>
      <c r="AH769" s="86">
        <f t="shared" si="150"/>
        <v>0</v>
      </c>
      <c r="AI769" s="86">
        <f t="shared" si="151"/>
        <v>0</v>
      </c>
      <c r="AJ769" s="86">
        <f t="shared" si="152"/>
        <v>0</v>
      </c>
    </row>
    <row r="770" spans="1:36" ht="15" customHeight="1">
      <c r="A770" s="107"/>
      <c r="B770" s="93"/>
      <c r="C770" s="110" t="s">
        <v>174</v>
      </c>
      <c r="D770" s="329" t="str">
        <f t="shared" si="148"/>
        <v/>
      </c>
      <c r="E770" s="330"/>
      <c r="F770" s="330"/>
      <c r="G770" s="330"/>
      <c r="H770" s="330"/>
      <c r="I770" s="330"/>
      <c r="J770" s="330"/>
      <c r="K770" s="330"/>
      <c r="L770" s="330"/>
      <c r="M770" s="330"/>
      <c r="N770" s="331"/>
      <c r="O770" s="81"/>
      <c r="P770" s="81"/>
      <c r="Q770" s="81"/>
      <c r="R770" s="81"/>
      <c r="S770" s="81"/>
      <c r="T770" s="81"/>
      <c r="U770" s="81"/>
      <c r="V770" s="81"/>
      <c r="W770" s="230"/>
      <c r="X770" s="230"/>
      <c r="Y770" s="230"/>
      <c r="Z770" s="230"/>
      <c r="AA770" s="230"/>
      <c r="AB770" s="230"/>
      <c r="AC770" s="230"/>
      <c r="AD770" s="230"/>
      <c r="AG770" s="86">
        <f t="shared" si="149"/>
        <v>16</v>
      </c>
      <c r="AH770" s="86">
        <f t="shared" si="150"/>
        <v>0</v>
      </c>
      <c r="AI770" s="86">
        <f t="shared" si="151"/>
        <v>0</v>
      </c>
      <c r="AJ770" s="86">
        <f t="shared" si="152"/>
        <v>0</v>
      </c>
    </row>
    <row r="771" spans="1:36" ht="15" customHeight="1">
      <c r="A771" s="107"/>
      <c r="B771" s="93"/>
      <c r="C771" s="110" t="s">
        <v>175</v>
      </c>
      <c r="D771" s="329" t="str">
        <f t="shared" si="148"/>
        <v/>
      </c>
      <c r="E771" s="330"/>
      <c r="F771" s="330"/>
      <c r="G771" s="330"/>
      <c r="H771" s="330"/>
      <c r="I771" s="330"/>
      <c r="J771" s="330"/>
      <c r="K771" s="330"/>
      <c r="L771" s="330"/>
      <c r="M771" s="330"/>
      <c r="N771" s="331"/>
      <c r="O771" s="81"/>
      <c r="P771" s="81"/>
      <c r="Q771" s="81"/>
      <c r="R771" s="81"/>
      <c r="S771" s="81"/>
      <c r="T771" s="81"/>
      <c r="U771" s="81"/>
      <c r="V771" s="81"/>
      <c r="W771" s="230"/>
      <c r="X771" s="230"/>
      <c r="Y771" s="230"/>
      <c r="Z771" s="230"/>
      <c r="AA771" s="230"/>
      <c r="AB771" s="230"/>
      <c r="AC771" s="230"/>
      <c r="AD771" s="230"/>
      <c r="AG771" s="86">
        <f t="shared" si="149"/>
        <v>16</v>
      </c>
      <c r="AH771" s="86">
        <f t="shared" si="150"/>
        <v>0</v>
      </c>
      <c r="AI771" s="86">
        <f t="shared" si="151"/>
        <v>0</v>
      </c>
      <c r="AJ771" s="86">
        <f t="shared" si="152"/>
        <v>0</v>
      </c>
    </row>
    <row r="772" spans="1:36" ht="15" customHeight="1">
      <c r="A772" s="107"/>
      <c r="B772" s="93"/>
      <c r="C772" s="110" t="s">
        <v>176</v>
      </c>
      <c r="D772" s="329" t="str">
        <f t="shared" si="148"/>
        <v/>
      </c>
      <c r="E772" s="330"/>
      <c r="F772" s="330"/>
      <c r="G772" s="330"/>
      <c r="H772" s="330"/>
      <c r="I772" s="330"/>
      <c r="J772" s="330"/>
      <c r="K772" s="330"/>
      <c r="L772" s="330"/>
      <c r="M772" s="330"/>
      <c r="N772" s="331"/>
      <c r="O772" s="81"/>
      <c r="P772" s="81"/>
      <c r="Q772" s="81"/>
      <c r="R772" s="81"/>
      <c r="S772" s="81"/>
      <c r="T772" s="81"/>
      <c r="U772" s="81"/>
      <c r="V772" s="81"/>
      <c r="W772" s="230"/>
      <c r="X772" s="230"/>
      <c r="Y772" s="230"/>
      <c r="Z772" s="230"/>
      <c r="AA772" s="230"/>
      <c r="AB772" s="230"/>
      <c r="AC772" s="230"/>
      <c r="AD772" s="230"/>
      <c r="AG772" s="86">
        <f t="shared" si="149"/>
        <v>16</v>
      </c>
      <c r="AH772" s="86">
        <f t="shared" si="150"/>
        <v>0</v>
      </c>
      <c r="AI772" s="86">
        <f t="shared" si="151"/>
        <v>0</v>
      </c>
      <c r="AJ772" s="86">
        <f t="shared" si="152"/>
        <v>0</v>
      </c>
    </row>
    <row r="773" spans="1:36" ht="15" customHeight="1">
      <c r="A773" s="107"/>
      <c r="B773" s="93"/>
      <c r="C773" s="110" t="s">
        <v>177</v>
      </c>
      <c r="D773" s="329" t="str">
        <f t="shared" si="148"/>
        <v/>
      </c>
      <c r="E773" s="330"/>
      <c r="F773" s="330"/>
      <c r="G773" s="330"/>
      <c r="H773" s="330"/>
      <c r="I773" s="330"/>
      <c r="J773" s="330"/>
      <c r="K773" s="330"/>
      <c r="L773" s="330"/>
      <c r="M773" s="330"/>
      <c r="N773" s="331"/>
      <c r="O773" s="81"/>
      <c r="P773" s="81"/>
      <c r="Q773" s="81"/>
      <c r="R773" s="81"/>
      <c r="S773" s="81"/>
      <c r="T773" s="81"/>
      <c r="U773" s="81"/>
      <c r="V773" s="81"/>
      <c r="W773" s="230"/>
      <c r="X773" s="230"/>
      <c r="Y773" s="230"/>
      <c r="Z773" s="230"/>
      <c r="AA773" s="230"/>
      <c r="AB773" s="230"/>
      <c r="AC773" s="230"/>
      <c r="AD773" s="230"/>
      <c r="AG773" s="86">
        <f t="shared" si="149"/>
        <v>16</v>
      </c>
      <c r="AH773" s="86">
        <f t="shared" si="150"/>
        <v>0</v>
      </c>
      <c r="AI773" s="86">
        <f t="shared" si="151"/>
        <v>0</v>
      </c>
      <c r="AJ773" s="86">
        <f t="shared" si="152"/>
        <v>0</v>
      </c>
    </row>
    <row r="774" spans="1:36" ht="15" customHeight="1">
      <c r="A774" s="107"/>
      <c r="B774" s="93"/>
      <c r="C774" s="110" t="s">
        <v>178</v>
      </c>
      <c r="D774" s="329" t="str">
        <f t="shared" si="148"/>
        <v/>
      </c>
      <c r="E774" s="330"/>
      <c r="F774" s="330"/>
      <c r="G774" s="330"/>
      <c r="H774" s="330"/>
      <c r="I774" s="330"/>
      <c r="J774" s="330"/>
      <c r="K774" s="330"/>
      <c r="L774" s="330"/>
      <c r="M774" s="330"/>
      <c r="N774" s="331"/>
      <c r="O774" s="81"/>
      <c r="P774" s="81"/>
      <c r="Q774" s="81"/>
      <c r="R774" s="81"/>
      <c r="S774" s="81"/>
      <c r="T774" s="81"/>
      <c r="U774" s="81"/>
      <c r="V774" s="81"/>
      <c r="W774" s="230"/>
      <c r="X774" s="230"/>
      <c r="Y774" s="230"/>
      <c r="Z774" s="230"/>
      <c r="AA774" s="230"/>
      <c r="AB774" s="230"/>
      <c r="AC774" s="230"/>
      <c r="AD774" s="230"/>
      <c r="AG774" s="86">
        <f t="shared" si="149"/>
        <v>16</v>
      </c>
      <c r="AH774" s="86">
        <f t="shared" si="150"/>
        <v>0</v>
      </c>
      <c r="AI774" s="86">
        <f t="shared" si="151"/>
        <v>0</v>
      </c>
      <c r="AJ774" s="86">
        <f t="shared" si="152"/>
        <v>0</v>
      </c>
    </row>
    <row r="775" spans="1:36" ht="15" customHeight="1">
      <c r="A775" s="107"/>
      <c r="B775" s="93"/>
      <c r="C775" s="110" t="s">
        <v>179</v>
      </c>
      <c r="D775" s="329" t="str">
        <f t="shared" si="148"/>
        <v/>
      </c>
      <c r="E775" s="330"/>
      <c r="F775" s="330"/>
      <c r="G775" s="330"/>
      <c r="H775" s="330"/>
      <c r="I775" s="330"/>
      <c r="J775" s="330"/>
      <c r="K775" s="330"/>
      <c r="L775" s="330"/>
      <c r="M775" s="330"/>
      <c r="N775" s="331"/>
      <c r="O775" s="81"/>
      <c r="P775" s="81"/>
      <c r="Q775" s="81"/>
      <c r="R775" s="81"/>
      <c r="S775" s="81"/>
      <c r="T775" s="81"/>
      <c r="U775" s="81"/>
      <c r="V775" s="81"/>
      <c r="W775" s="230"/>
      <c r="X775" s="230"/>
      <c r="Y775" s="230"/>
      <c r="Z775" s="230"/>
      <c r="AA775" s="230"/>
      <c r="AB775" s="230"/>
      <c r="AC775" s="230"/>
      <c r="AD775" s="230"/>
      <c r="AG775" s="86">
        <f t="shared" si="149"/>
        <v>16</v>
      </c>
      <c r="AH775" s="86">
        <f t="shared" si="150"/>
        <v>0</v>
      </c>
      <c r="AI775" s="86">
        <f t="shared" si="151"/>
        <v>0</v>
      </c>
      <c r="AJ775" s="86">
        <f t="shared" si="152"/>
        <v>0</v>
      </c>
    </row>
    <row r="776" spans="1:36" ht="15" customHeight="1">
      <c r="A776" s="107"/>
      <c r="B776" s="93"/>
      <c r="C776" s="110" t="s">
        <v>180</v>
      </c>
      <c r="D776" s="329" t="str">
        <f t="shared" si="148"/>
        <v/>
      </c>
      <c r="E776" s="330"/>
      <c r="F776" s="330"/>
      <c r="G776" s="330"/>
      <c r="H776" s="330"/>
      <c r="I776" s="330"/>
      <c r="J776" s="330"/>
      <c r="K776" s="330"/>
      <c r="L776" s="330"/>
      <c r="M776" s="330"/>
      <c r="N776" s="331"/>
      <c r="O776" s="81"/>
      <c r="P776" s="81"/>
      <c r="Q776" s="81"/>
      <c r="R776" s="81"/>
      <c r="S776" s="81"/>
      <c r="T776" s="81"/>
      <c r="U776" s="81"/>
      <c r="V776" s="81"/>
      <c r="W776" s="230"/>
      <c r="X776" s="230"/>
      <c r="Y776" s="230"/>
      <c r="Z776" s="230"/>
      <c r="AA776" s="230"/>
      <c r="AB776" s="230"/>
      <c r="AC776" s="230"/>
      <c r="AD776" s="230"/>
      <c r="AG776" s="86">
        <f t="shared" si="149"/>
        <v>16</v>
      </c>
      <c r="AH776" s="86">
        <f t="shared" si="150"/>
        <v>0</v>
      </c>
      <c r="AI776" s="86">
        <f t="shared" si="151"/>
        <v>0</v>
      </c>
      <c r="AJ776" s="86">
        <f t="shared" si="152"/>
        <v>0</v>
      </c>
    </row>
    <row r="777" spans="1:36" ht="15" customHeight="1">
      <c r="A777" s="107"/>
      <c r="B777" s="93"/>
      <c r="C777" s="110" t="s">
        <v>181</v>
      </c>
      <c r="D777" s="329" t="str">
        <f t="shared" si="148"/>
        <v/>
      </c>
      <c r="E777" s="330"/>
      <c r="F777" s="330"/>
      <c r="G777" s="330"/>
      <c r="H777" s="330"/>
      <c r="I777" s="330"/>
      <c r="J777" s="330"/>
      <c r="K777" s="330"/>
      <c r="L777" s="330"/>
      <c r="M777" s="330"/>
      <c r="N777" s="331"/>
      <c r="O777" s="81"/>
      <c r="P777" s="81"/>
      <c r="Q777" s="81"/>
      <c r="R777" s="81"/>
      <c r="S777" s="81"/>
      <c r="T777" s="81"/>
      <c r="U777" s="81"/>
      <c r="V777" s="81"/>
      <c r="W777" s="230"/>
      <c r="X777" s="230"/>
      <c r="Y777" s="230"/>
      <c r="Z777" s="230"/>
      <c r="AA777" s="230"/>
      <c r="AB777" s="230"/>
      <c r="AC777" s="230"/>
      <c r="AD777" s="230"/>
      <c r="AG777" s="86">
        <f t="shared" si="149"/>
        <v>16</v>
      </c>
      <c r="AH777" s="86">
        <f t="shared" si="150"/>
        <v>0</v>
      </c>
      <c r="AI777" s="86">
        <f t="shared" si="151"/>
        <v>0</v>
      </c>
      <c r="AJ777" s="86">
        <f t="shared" si="152"/>
        <v>0</v>
      </c>
    </row>
    <row r="778" spans="1:36" ht="15" customHeight="1">
      <c r="A778" s="107"/>
      <c r="B778" s="93"/>
      <c r="C778" s="110" t="s">
        <v>182</v>
      </c>
      <c r="D778" s="329" t="str">
        <f t="shared" si="148"/>
        <v/>
      </c>
      <c r="E778" s="330"/>
      <c r="F778" s="330"/>
      <c r="G778" s="330"/>
      <c r="H778" s="330"/>
      <c r="I778" s="330"/>
      <c r="J778" s="330"/>
      <c r="K778" s="330"/>
      <c r="L778" s="330"/>
      <c r="M778" s="330"/>
      <c r="N778" s="331"/>
      <c r="O778" s="81"/>
      <c r="P778" s="81"/>
      <c r="Q778" s="81"/>
      <c r="R778" s="81"/>
      <c r="S778" s="81"/>
      <c r="T778" s="81"/>
      <c r="U778" s="81"/>
      <c r="V778" s="81"/>
      <c r="W778" s="230"/>
      <c r="X778" s="230"/>
      <c r="Y778" s="230"/>
      <c r="Z778" s="230"/>
      <c r="AA778" s="230"/>
      <c r="AB778" s="230"/>
      <c r="AC778" s="230"/>
      <c r="AD778" s="230"/>
      <c r="AG778" s="86">
        <f t="shared" si="149"/>
        <v>16</v>
      </c>
      <c r="AH778" s="86">
        <f t="shared" si="150"/>
        <v>0</v>
      </c>
      <c r="AI778" s="86">
        <f t="shared" si="151"/>
        <v>0</v>
      </c>
      <c r="AJ778" s="86">
        <f t="shared" si="152"/>
        <v>0</v>
      </c>
    </row>
    <row r="779" spans="1:36" ht="15" customHeight="1">
      <c r="A779" s="107"/>
      <c r="B779" s="93"/>
      <c r="C779" s="110" t="s">
        <v>183</v>
      </c>
      <c r="D779" s="329" t="str">
        <f t="shared" si="148"/>
        <v/>
      </c>
      <c r="E779" s="330"/>
      <c r="F779" s="330"/>
      <c r="G779" s="330"/>
      <c r="H779" s="330"/>
      <c r="I779" s="330"/>
      <c r="J779" s="330"/>
      <c r="K779" s="330"/>
      <c r="L779" s="330"/>
      <c r="M779" s="330"/>
      <c r="N779" s="331"/>
      <c r="O779" s="81"/>
      <c r="P779" s="81"/>
      <c r="Q779" s="81"/>
      <c r="R779" s="81"/>
      <c r="S779" s="81"/>
      <c r="T779" s="81"/>
      <c r="U779" s="81"/>
      <c r="V779" s="81"/>
      <c r="W779" s="230"/>
      <c r="X779" s="230"/>
      <c r="Y779" s="230"/>
      <c r="Z779" s="230"/>
      <c r="AA779" s="230"/>
      <c r="AB779" s="230"/>
      <c r="AC779" s="230"/>
      <c r="AD779" s="230"/>
      <c r="AG779" s="86">
        <f t="shared" si="149"/>
        <v>16</v>
      </c>
      <c r="AH779" s="86">
        <f t="shared" si="150"/>
        <v>0</v>
      </c>
      <c r="AI779" s="86">
        <f t="shared" si="151"/>
        <v>0</v>
      </c>
      <c r="AJ779" s="86">
        <f t="shared" si="152"/>
        <v>0</v>
      </c>
    </row>
    <row r="780" spans="1:36" ht="15" customHeight="1">
      <c r="A780" s="107"/>
      <c r="B780" s="93"/>
      <c r="C780" s="110" t="s">
        <v>184</v>
      </c>
      <c r="D780" s="329" t="str">
        <f t="shared" si="148"/>
        <v/>
      </c>
      <c r="E780" s="330"/>
      <c r="F780" s="330"/>
      <c r="G780" s="330"/>
      <c r="H780" s="330"/>
      <c r="I780" s="330"/>
      <c r="J780" s="330"/>
      <c r="K780" s="330"/>
      <c r="L780" s="330"/>
      <c r="M780" s="330"/>
      <c r="N780" s="331"/>
      <c r="O780" s="81"/>
      <c r="P780" s="81"/>
      <c r="Q780" s="81"/>
      <c r="R780" s="81"/>
      <c r="S780" s="81"/>
      <c r="T780" s="81"/>
      <c r="U780" s="81"/>
      <c r="V780" s="81"/>
      <c r="W780" s="230"/>
      <c r="X780" s="230"/>
      <c r="Y780" s="230"/>
      <c r="Z780" s="230"/>
      <c r="AA780" s="230"/>
      <c r="AB780" s="230"/>
      <c r="AC780" s="230"/>
      <c r="AD780" s="230"/>
      <c r="AG780" s="86">
        <f t="shared" si="149"/>
        <v>16</v>
      </c>
      <c r="AH780" s="86">
        <f t="shared" si="150"/>
        <v>0</v>
      </c>
      <c r="AI780" s="86">
        <f t="shared" si="151"/>
        <v>0</v>
      </c>
      <c r="AJ780" s="86">
        <f t="shared" si="152"/>
        <v>0</v>
      </c>
    </row>
    <row r="781" spans="1:36" ht="15" customHeight="1">
      <c r="A781" s="107"/>
      <c r="B781" s="93"/>
      <c r="C781" s="110" t="s">
        <v>185</v>
      </c>
      <c r="D781" s="329" t="str">
        <f t="shared" si="148"/>
        <v/>
      </c>
      <c r="E781" s="330"/>
      <c r="F781" s="330"/>
      <c r="G781" s="330"/>
      <c r="H781" s="330"/>
      <c r="I781" s="330"/>
      <c r="J781" s="330"/>
      <c r="K781" s="330"/>
      <c r="L781" s="330"/>
      <c r="M781" s="330"/>
      <c r="N781" s="331"/>
      <c r="O781" s="81"/>
      <c r="P781" s="81"/>
      <c r="Q781" s="81"/>
      <c r="R781" s="81"/>
      <c r="S781" s="81"/>
      <c r="T781" s="81"/>
      <c r="U781" s="81"/>
      <c r="V781" s="81"/>
      <c r="W781" s="230"/>
      <c r="X781" s="230"/>
      <c r="Y781" s="230"/>
      <c r="Z781" s="230"/>
      <c r="AA781" s="230"/>
      <c r="AB781" s="230"/>
      <c r="AC781" s="230"/>
      <c r="AD781" s="230"/>
      <c r="AG781" s="86">
        <f t="shared" si="149"/>
        <v>16</v>
      </c>
      <c r="AH781" s="86">
        <f t="shared" si="150"/>
        <v>0</v>
      </c>
      <c r="AI781" s="86">
        <f t="shared" si="151"/>
        <v>0</v>
      </c>
      <c r="AJ781" s="86">
        <f t="shared" si="152"/>
        <v>0</v>
      </c>
    </row>
    <row r="782" spans="1:36" ht="15" customHeight="1">
      <c r="A782" s="107"/>
      <c r="B782" s="93"/>
      <c r="C782" s="110" t="s">
        <v>186</v>
      </c>
      <c r="D782" s="329" t="str">
        <f t="shared" si="148"/>
        <v/>
      </c>
      <c r="E782" s="330"/>
      <c r="F782" s="330"/>
      <c r="G782" s="330"/>
      <c r="H782" s="330"/>
      <c r="I782" s="330"/>
      <c r="J782" s="330"/>
      <c r="K782" s="330"/>
      <c r="L782" s="330"/>
      <c r="M782" s="330"/>
      <c r="N782" s="331"/>
      <c r="O782" s="81"/>
      <c r="P782" s="81"/>
      <c r="Q782" s="81"/>
      <c r="R782" s="81"/>
      <c r="S782" s="81"/>
      <c r="T782" s="81"/>
      <c r="U782" s="81"/>
      <c r="V782" s="81"/>
      <c r="W782" s="230"/>
      <c r="X782" s="230"/>
      <c r="Y782" s="230"/>
      <c r="Z782" s="230"/>
      <c r="AA782" s="230"/>
      <c r="AB782" s="230"/>
      <c r="AC782" s="230"/>
      <c r="AD782" s="230"/>
      <c r="AG782" s="86">
        <f t="shared" si="149"/>
        <v>16</v>
      </c>
      <c r="AH782" s="86">
        <f t="shared" si="150"/>
        <v>0</v>
      </c>
      <c r="AI782" s="86">
        <f t="shared" si="151"/>
        <v>0</v>
      </c>
      <c r="AJ782" s="86">
        <f t="shared" si="152"/>
        <v>0</v>
      </c>
    </row>
    <row r="783" spans="1:36" ht="15" customHeight="1">
      <c r="A783" s="107"/>
      <c r="B783" s="93"/>
      <c r="C783" s="110" t="s">
        <v>187</v>
      </c>
      <c r="D783" s="329" t="str">
        <f t="shared" si="148"/>
        <v/>
      </c>
      <c r="E783" s="330"/>
      <c r="F783" s="330"/>
      <c r="G783" s="330"/>
      <c r="H783" s="330"/>
      <c r="I783" s="330"/>
      <c r="J783" s="330"/>
      <c r="K783" s="330"/>
      <c r="L783" s="330"/>
      <c r="M783" s="330"/>
      <c r="N783" s="331"/>
      <c r="O783" s="81"/>
      <c r="P783" s="81"/>
      <c r="Q783" s="81"/>
      <c r="R783" s="81"/>
      <c r="S783" s="81"/>
      <c r="T783" s="81"/>
      <c r="U783" s="81"/>
      <c r="V783" s="81"/>
      <c r="W783" s="230"/>
      <c r="X783" s="230"/>
      <c r="Y783" s="230"/>
      <c r="Z783" s="230"/>
      <c r="AA783" s="230"/>
      <c r="AB783" s="230"/>
      <c r="AC783" s="230"/>
      <c r="AD783" s="230"/>
      <c r="AG783" s="86">
        <f t="shared" si="149"/>
        <v>16</v>
      </c>
      <c r="AH783" s="86">
        <f t="shared" si="150"/>
        <v>0</v>
      </c>
      <c r="AI783" s="86">
        <f t="shared" si="151"/>
        <v>0</v>
      </c>
      <c r="AJ783" s="86">
        <f t="shared" si="152"/>
        <v>0</v>
      </c>
    </row>
    <row r="784" spans="1:36" ht="15" customHeight="1">
      <c r="A784" s="107"/>
      <c r="B784" s="93"/>
      <c r="C784" s="110" t="s">
        <v>188</v>
      </c>
      <c r="D784" s="329" t="str">
        <f t="shared" si="148"/>
        <v/>
      </c>
      <c r="E784" s="330"/>
      <c r="F784" s="330"/>
      <c r="G784" s="330"/>
      <c r="H784" s="330"/>
      <c r="I784" s="330"/>
      <c r="J784" s="330"/>
      <c r="K784" s="330"/>
      <c r="L784" s="330"/>
      <c r="M784" s="330"/>
      <c r="N784" s="331"/>
      <c r="O784" s="81"/>
      <c r="P784" s="81"/>
      <c r="Q784" s="81"/>
      <c r="R784" s="81"/>
      <c r="S784" s="81"/>
      <c r="T784" s="81"/>
      <c r="U784" s="81"/>
      <c r="V784" s="81"/>
      <c r="W784" s="230"/>
      <c r="X784" s="230"/>
      <c r="Y784" s="230"/>
      <c r="Z784" s="230"/>
      <c r="AA784" s="230"/>
      <c r="AB784" s="230"/>
      <c r="AC784" s="230"/>
      <c r="AD784" s="230"/>
      <c r="AG784" s="86">
        <f t="shared" si="149"/>
        <v>16</v>
      </c>
      <c r="AH784" s="86">
        <f t="shared" si="150"/>
        <v>0</v>
      </c>
      <c r="AI784" s="86">
        <f t="shared" si="151"/>
        <v>0</v>
      </c>
      <c r="AJ784" s="86">
        <f t="shared" si="152"/>
        <v>0</v>
      </c>
    </row>
    <row r="785" spans="1:36" ht="15" customHeight="1">
      <c r="A785" s="107"/>
      <c r="B785" s="93"/>
      <c r="C785" s="110" t="s">
        <v>189</v>
      </c>
      <c r="D785" s="329" t="str">
        <f t="shared" si="148"/>
        <v/>
      </c>
      <c r="E785" s="330"/>
      <c r="F785" s="330"/>
      <c r="G785" s="330"/>
      <c r="H785" s="330"/>
      <c r="I785" s="330"/>
      <c r="J785" s="330"/>
      <c r="K785" s="330"/>
      <c r="L785" s="330"/>
      <c r="M785" s="330"/>
      <c r="N785" s="331"/>
      <c r="O785" s="81"/>
      <c r="P785" s="81"/>
      <c r="Q785" s="81"/>
      <c r="R785" s="81"/>
      <c r="S785" s="81"/>
      <c r="T785" s="81"/>
      <c r="U785" s="81"/>
      <c r="V785" s="81"/>
      <c r="W785" s="230"/>
      <c r="X785" s="230"/>
      <c r="Y785" s="230"/>
      <c r="Z785" s="230"/>
      <c r="AA785" s="230"/>
      <c r="AB785" s="230"/>
      <c r="AC785" s="230"/>
      <c r="AD785" s="230"/>
      <c r="AG785" s="86">
        <f t="shared" si="149"/>
        <v>16</v>
      </c>
      <c r="AH785" s="86">
        <f t="shared" si="150"/>
        <v>0</v>
      </c>
      <c r="AI785" s="86">
        <f t="shared" si="151"/>
        <v>0</v>
      </c>
      <c r="AJ785" s="86">
        <f t="shared" si="152"/>
        <v>0</v>
      </c>
    </row>
    <row r="786" spans="1:36" ht="15" customHeight="1">
      <c r="A786" s="107"/>
      <c r="B786" s="93"/>
      <c r="C786" s="110" t="s">
        <v>190</v>
      </c>
      <c r="D786" s="329" t="str">
        <f t="shared" si="148"/>
        <v/>
      </c>
      <c r="E786" s="330"/>
      <c r="F786" s="330"/>
      <c r="G786" s="330"/>
      <c r="H786" s="330"/>
      <c r="I786" s="330"/>
      <c r="J786" s="330"/>
      <c r="K786" s="330"/>
      <c r="L786" s="330"/>
      <c r="M786" s="330"/>
      <c r="N786" s="331"/>
      <c r="O786" s="81"/>
      <c r="P786" s="81"/>
      <c r="Q786" s="81"/>
      <c r="R786" s="81"/>
      <c r="S786" s="81"/>
      <c r="T786" s="81"/>
      <c r="U786" s="81"/>
      <c r="V786" s="81"/>
      <c r="W786" s="230"/>
      <c r="X786" s="230"/>
      <c r="Y786" s="230"/>
      <c r="Z786" s="230"/>
      <c r="AA786" s="230"/>
      <c r="AB786" s="230"/>
      <c r="AC786" s="230"/>
      <c r="AD786" s="230"/>
      <c r="AG786" s="86">
        <f t="shared" si="149"/>
        <v>16</v>
      </c>
      <c r="AH786" s="86">
        <f t="shared" si="150"/>
        <v>0</v>
      </c>
      <c r="AI786" s="86">
        <f t="shared" si="151"/>
        <v>0</v>
      </c>
      <c r="AJ786" s="86">
        <f t="shared" si="152"/>
        <v>0</v>
      </c>
    </row>
    <row r="787" spans="1:36" ht="15" customHeight="1">
      <c r="A787" s="107"/>
      <c r="B787" s="93"/>
      <c r="C787" s="110" t="s">
        <v>191</v>
      </c>
      <c r="D787" s="329" t="str">
        <f t="shared" si="148"/>
        <v/>
      </c>
      <c r="E787" s="330"/>
      <c r="F787" s="330"/>
      <c r="G787" s="330"/>
      <c r="H787" s="330"/>
      <c r="I787" s="330"/>
      <c r="J787" s="330"/>
      <c r="K787" s="330"/>
      <c r="L787" s="330"/>
      <c r="M787" s="330"/>
      <c r="N787" s="331"/>
      <c r="O787" s="81"/>
      <c r="P787" s="81"/>
      <c r="Q787" s="81"/>
      <c r="R787" s="81"/>
      <c r="S787" s="81"/>
      <c r="T787" s="81"/>
      <c r="U787" s="81"/>
      <c r="V787" s="81"/>
      <c r="W787" s="230"/>
      <c r="X787" s="230"/>
      <c r="Y787" s="230"/>
      <c r="Z787" s="230"/>
      <c r="AA787" s="230"/>
      <c r="AB787" s="230"/>
      <c r="AC787" s="230"/>
      <c r="AD787" s="230"/>
      <c r="AG787" s="86">
        <f t="shared" si="149"/>
        <v>16</v>
      </c>
      <c r="AH787" s="86">
        <f t="shared" si="150"/>
        <v>0</v>
      </c>
      <c r="AI787" s="86">
        <f t="shared" si="151"/>
        <v>0</v>
      </c>
      <c r="AJ787" s="86">
        <f t="shared" si="152"/>
        <v>0</v>
      </c>
    </row>
    <row r="788" spans="1:36" ht="15" customHeight="1">
      <c r="A788" s="107"/>
      <c r="B788" s="93"/>
      <c r="C788" s="110" t="s">
        <v>192</v>
      </c>
      <c r="D788" s="329" t="str">
        <f t="shared" si="148"/>
        <v/>
      </c>
      <c r="E788" s="330"/>
      <c r="F788" s="330"/>
      <c r="G788" s="330"/>
      <c r="H788" s="330"/>
      <c r="I788" s="330"/>
      <c r="J788" s="330"/>
      <c r="K788" s="330"/>
      <c r="L788" s="330"/>
      <c r="M788" s="330"/>
      <c r="N788" s="331"/>
      <c r="O788" s="81"/>
      <c r="P788" s="81"/>
      <c r="Q788" s="81"/>
      <c r="R788" s="81"/>
      <c r="S788" s="81"/>
      <c r="T788" s="81"/>
      <c r="U788" s="81"/>
      <c r="V788" s="81"/>
      <c r="W788" s="230"/>
      <c r="X788" s="230"/>
      <c r="Y788" s="230"/>
      <c r="Z788" s="230"/>
      <c r="AA788" s="230"/>
      <c r="AB788" s="230"/>
      <c r="AC788" s="230"/>
      <c r="AD788" s="230"/>
      <c r="AG788" s="86">
        <f t="shared" si="149"/>
        <v>16</v>
      </c>
      <c r="AH788" s="86">
        <f t="shared" si="150"/>
        <v>0</v>
      </c>
      <c r="AI788" s="86">
        <f t="shared" si="151"/>
        <v>0</v>
      </c>
      <c r="AJ788" s="86">
        <f t="shared" si="152"/>
        <v>0</v>
      </c>
    </row>
    <row r="789" spans="1:36" ht="15" customHeight="1">
      <c r="A789" s="107"/>
      <c r="B789" s="93"/>
      <c r="C789" s="110" t="s">
        <v>193</v>
      </c>
      <c r="D789" s="329" t="str">
        <f t="shared" si="148"/>
        <v/>
      </c>
      <c r="E789" s="330"/>
      <c r="F789" s="330"/>
      <c r="G789" s="330"/>
      <c r="H789" s="330"/>
      <c r="I789" s="330"/>
      <c r="J789" s="330"/>
      <c r="K789" s="330"/>
      <c r="L789" s="330"/>
      <c r="M789" s="330"/>
      <c r="N789" s="331"/>
      <c r="O789" s="81"/>
      <c r="P789" s="81"/>
      <c r="Q789" s="81"/>
      <c r="R789" s="81"/>
      <c r="S789" s="81"/>
      <c r="T789" s="81"/>
      <c r="U789" s="81"/>
      <c r="V789" s="81"/>
      <c r="W789" s="230"/>
      <c r="X789" s="230"/>
      <c r="Y789" s="230"/>
      <c r="Z789" s="230"/>
      <c r="AA789" s="230"/>
      <c r="AB789" s="230"/>
      <c r="AC789" s="230"/>
      <c r="AD789" s="230"/>
      <c r="AG789" s="86">
        <f t="shared" si="149"/>
        <v>16</v>
      </c>
      <c r="AH789" s="86">
        <f t="shared" si="150"/>
        <v>0</v>
      </c>
      <c r="AI789" s="86">
        <f t="shared" si="151"/>
        <v>0</v>
      </c>
      <c r="AJ789" s="86">
        <f t="shared" si="152"/>
        <v>0</v>
      </c>
    </row>
    <row r="790" spans="1:36" ht="15" customHeight="1">
      <c r="A790" s="107"/>
      <c r="B790" s="93"/>
      <c r="C790" s="110" t="s">
        <v>194</v>
      </c>
      <c r="D790" s="329" t="str">
        <f t="shared" si="148"/>
        <v/>
      </c>
      <c r="E790" s="330"/>
      <c r="F790" s="330"/>
      <c r="G790" s="330"/>
      <c r="H790" s="330"/>
      <c r="I790" s="330"/>
      <c r="J790" s="330"/>
      <c r="K790" s="330"/>
      <c r="L790" s="330"/>
      <c r="M790" s="330"/>
      <c r="N790" s="331"/>
      <c r="O790" s="81"/>
      <c r="P790" s="81"/>
      <c r="Q790" s="81"/>
      <c r="R790" s="81"/>
      <c r="S790" s="81"/>
      <c r="T790" s="81"/>
      <c r="U790" s="81"/>
      <c r="V790" s="81"/>
      <c r="W790" s="230"/>
      <c r="X790" s="230"/>
      <c r="Y790" s="230"/>
      <c r="Z790" s="230"/>
      <c r="AA790" s="230"/>
      <c r="AB790" s="230"/>
      <c r="AC790" s="230"/>
      <c r="AD790" s="230"/>
      <c r="AG790" s="86">
        <f t="shared" si="149"/>
        <v>16</v>
      </c>
      <c r="AH790" s="86">
        <f t="shared" si="150"/>
        <v>0</v>
      </c>
      <c r="AI790" s="86">
        <f t="shared" si="151"/>
        <v>0</v>
      </c>
      <c r="AJ790" s="86">
        <f t="shared" si="152"/>
        <v>0</v>
      </c>
    </row>
    <row r="791" spans="1:36" ht="15" customHeight="1">
      <c r="A791" s="107"/>
      <c r="B791" s="93"/>
      <c r="C791" s="110" t="s">
        <v>195</v>
      </c>
      <c r="D791" s="329" t="str">
        <f t="shared" si="148"/>
        <v/>
      </c>
      <c r="E791" s="330"/>
      <c r="F791" s="330"/>
      <c r="G791" s="330"/>
      <c r="H791" s="330"/>
      <c r="I791" s="330"/>
      <c r="J791" s="330"/>
      <c r="K791" s="330"/>
      <c r="L791" s="330"/>
      <c r="M791" s="330"/>
      <c r="N791" s="331"/>
      <c r="O791" s="81"/>
      <c r="P791" s="81"/>
      <c r="Q791" s="81"/>
      <c r="R791" s="81"/>
      <c r="S791" s="81"/>
      <c r="T791" s="81"/>
      <c r="U791" s="81"/>
      <c r="V791" s="81"/>
      <c r="W791" s="230"/>
      <c r="X791" s="230"/>
      <c r="Y791" s="230"/>
      <c r="Z791" s="230"/>
      <c r="AA791" s="230"/>
      <c r="AB791" s="230"/>
      <c r="AC791" s="230"/>
      <c r="AD791" s="230"/>
      <c r="AG791" s="86">
        <f t="shared" si="149"/>
        <v>16</v>
      </c>
      <c r="AH791" s="86">
        <f t="shared" si="150"/>
        <v>0</v>
      </c>
      <c r="AI791" s="86">
        <f t="shared" si="151"/>
        <v>0</v>
      </c>
      <c r="AJ791" s="86">
        <f t="shared" si="152"/>
        <v>0</v>
      </c>
    </row>
    <row r="792" spans="1:36" ht="15" customHeight="1">
      <c r="A792" s="107"/>
      <c r="B792" s="93"/>
      <c r="C792" s="110" t="s">
        <v>196</v>
      </c>
      <c r="D792" s="329" t="str">
        <f t="shared" si="148"/>
        <v/>
      </c>
      <c r="E792" s="330"/>
      <c r="F792" s="330"/>
      <c r="G792" s="330"/>
      <c r="H792" s="330"/>
      <c r="I792" s="330"/>
      <c r="J792" s="330"/>
      <c r="K792" s="330"/>
      <c r="L792" s="330"/>
      <c r="M792" s="330"/>
      <c r="N792" s="331"/>
      <c r="O792" s="81"/>
      <c r="P792" s="81"/>
      <c r="Q792" s="81"/>
      <c r="R792" s="81"/>
      <c r="S792" s="81"/>
      <c r="T792" s="81"/>
      <c r="U792" s="81"/>
      <c r="V792" s="81"/>
      <c r="W792" s="230"/>
      <c r="X792" s="230"/>
      <c r="Y792" s="230"/>
      <c r="Z792" s="230"/>
      <c r="AA792" s="230"/>
      <c r="AB792" s="230"/>
      <c r="AC792" s="230"/>
      <c r="AD792" s="230"/>
      <c r="AG792" s="86">
        <f t="shared" si="149"/>
        <v>16</v>
      </c>
      <c r="AH792" s="86">
        <f t="shared" si="150"/>
        <v>0</v>
      </c>
      <c r="AI792" s="86">
        <f t="shared" si="151"/>
        <v>0</v>
      </c>
      <c r="AJ792" s="86">
        <f t="shared" si="152"/>
        <v>0</v>
      </c>
    </row>
    <row r="793" spans="1:36" ht="15" customHeight="1">
      <c r="A793" s="107"/>
      <c r="B793" s="93"/>
      <c r="C793" s="110" t="s">
        <v>197</v>
      </c>
      <c r="D793" s="329" t="str">
        <f t="shared" si="148"/>
        <v/>
      </c>
      <c r="E793" s="330"/>
      <c r="F793" s="330"/>
      <c r="G793" s="330"/>
      <c r="H793" s="330"/>
      <c r="I793" s="330"/>
      <c r="J793" s="330"/>
      <c r="K793" s="330"/>
      <c r="L793" s="330"/>
      <c r="M793" s="330"/>
      <c r="N793" s="331"/>
      <c r="O793" s="81"/>
      <c r="P793" s="81"/>
      <c r="Q793" s="81"/>
      <c r="R793" s="81"/>
      <c r="S793" s="81"/>
      <c r="T793" s="81"/>
      <c r="U793" s="81"/>
      <c r="V793" s="81"/>
      <c r="W793" s="230"/>
      <c r="X793" s="230"/>
      <c r="Y793" s="230"/>
      <c r="Z793" s="230"/>
      <c r="AA793" s="230"/>
      <c r="AB793" s="230"/>
      <c r="AC793" s="230"/>
      <c r="AD793" s="230"/>
      <c r="AG793" s="86">
        <f t="shared" si="149"/>
        <v>16</v>
      </c>
      <c r="AH793" s="86">
        <f t="shared" si="150"/>
        <v>0</v>
      </c>
      <c r="AI793" s="86">
        <f t="shared" si="151"/>
        <v>0</v>
      </c>
      <c r="AJ793" s="86">
        <f t="shared" si="152"/>
        <v>0</v>
      </c>
    </row>
    <row r="794" spans="1:36" ht="15" customHeight="1">
      <c r="A794" s="107"/>
      <c r="B794" s="93"/>
      <c r="C794" s="110" t="s">
        <v>198</v>
      </c>
      <c r="D794" s="329" t="str">
        <f t="shared" ref="D794:D848" si="153">IF(D103="","",D103)</f>
        <v/>
      </c>
      <c r="E794" s="330"/>
      <c r="F794" s="330"/>
      <c r="G794" s="330"/>
      <c r="H794" s="330"/>
      <c r="I794" s="330"/>
      <c r="J794" s="330"/>
      <c r="K794" s="330"/>
      <c r="L794" s="330"/>
      <c r="M794" s="330"/>
      <c r="N794" s="331"/>
      <c r="O794" s="81"/>
      <c r="P794" s="81"/>
      <c r="Q794" s="81"/>
      <c r="R794" s="81"/>
      <c r="S794" s="81"/>
      <c r="T794" s="81"/>
      <c r="U794" s="81"/>
      <c r="V794" s="81"/>
      <c r="W794" s="230"/>
      <c r="X794" s="230"/>
      <c r="Y794" s="230"/>
      <c r="Z794" s="230"/>
      <c r="AA794" s="230"/>
      <c r="AB794" s="230"/>
      <c r="AC794" s="230"/>
      <c r="AD794" s="230"/>
      <c r="AG794" s="86">
        <f t="shared" ref="AG794:AG848" si="154">COUNTBLANK(O794:AD794)</f>
        <v>16</v>
      </c>
      <c r="AH794" s="86">
        <f t="shared" ref="AH794:AH848" si="155">IF(K523="",0,IF(OR(AND(D794="",  AG794&lt;16),AND(D794&lt;&gt;"", AG794=16 ),AND(D794&lt;&gt;"", OR(AND(O794="X", W794=""), AND(P794="X", X794=""), AND(Q794="X", Y794=""), AND(R794="X", Z794=""), AND(S794="X", AA794=""), AND(T794="X", AB794=""), AND(U794="X", AC794=""), AND(V794="X",AD794="")))), 1, 0))</f>
        <v>0</v>
      </c>
      <c r="AI794" s="86">
        <f t="shared" ref="AI794:AI848" si="156">IF(OR(AND(O794="", W794&lt;&gt;""), AND(P794="", X794&lt;&gt;""), AND(Q794="", Y794&lt;&gt;""), AND(R794="", Z794&lt;&gt;""), AND(S794="", AA794&lt;&gt;""), AND(T794="", AB794&lt;&gt;""), AND(U794="", AC794&lt;&gt;""), AND(V794="", AD794&lt;&gt;"")), 1, 0)</f>
        <v>0</v>
      </c>
      <c r="AJ794" s="86">
        <f t="shared" ref="AJ794:AJ848" si="157">IF(AND(K523="",COUNTA(O794:AD794)&gt;=1),1,0)</f>
        <v>0</v>
      </c>
    </row>
    <row r="795" spans="1:36" ht="15" customHeight="1">
      <c r="A795" s="107"/>
      <c r="B795" s="93"/>
      <c r="C795" s="110" t="s">
        <v>199</v>
      </c>
      <c r="D795" s="329" t="str">
        <f t="shared" si="153"/>
        <v/>
      </c>
      <c r="E795" s="330"/>
      <c r="F795" s="330"/>
      <c r="G795" s="330"/>
      <c r="H795" s="330"/>
      <c r="I795" s="330"/>
      <c r="J795" s="330"/>
      <c r="K795" s="330"/>
      <c r="L795" s="330"/>
      <c r="M795" s="330"/>
      <c r="N795" s="331"/>
      <c r="O795" s="81"/>
      <c r="P795" s="81"/>
      <c r="Q795" s="81"/>
      <c r="R795" s="81"/>
      <c r="S795" s="81"/>
      <c r="T795" s="81"/>
      <c r="U795" s="81"/>
      <c r="V795" s="81"/>
      <c r="W795" s="230"/>
      <c r="X795" s="230"/>
      <c r="Y795" s="230"/>
      <c r="Z795" s="230"/>
      <c r="AA795" s="230"/>
      <c r="AB795" s="230"/>
      <c r="AC795" s="230"/>
      <c r="AD795" s="230"/>
      <c r="AG795" s="86">
        <f t="shared" si="154"/>
        <v>16</v>
      </c>
      <c r="AH795" s="86">
        <f t="shared" si="155"/>
        <v>0</v>
      </c>
      <c r="AI795" s="86">
        <f t="shared" si="156"/>
        <v>0</v>
      </c>
      <c r="AJ795" s="86">
        <f t="shared" si="157"/>
        <v>0</v>
      </c>
    </row>
    <row r="796" spans="1:36" ht="15" customHeight="1">
      <c r="A796" s="107"/>
      <c r="B796" s="93"/>
      <c r="C796" s="110" t="s">
        <v>200</v>
      </c>
      <c r="D796" s="329" t="str">
        <f t="shared" si="153"/>
        <v/>
      </c>
      <c r="E796" s="330"/>
      <c r="F796" s="330"/>
      <c r="G796" s="330"/>
      <c r="H796" s="330"/>
      <c r="I796" s="330"/>
      <c r="J796" s="330"/>
      <c r="K796" s="330"/>
      <c r="L796" s="330"/>
      <c r="M796" s="330"/>
      <c r="N796" s="331"/>
      <c r="O796" s="81"/>
      <c r="P796" s="81"/>
      <c r="Q796" s="81"/>
      <c r="R796" s="81"/>
      <c r="S796" s="81"/>
      <c r="T796" s="81"/>
      <c r="U796" s="81"/>
      <c r="V796" s="81"/>
      <c r="W796" s="230"/>
      <c r="X796" s="230"/>
      <c r="Y796" s="230"/>
      <c r="Z796" s="230"/>
      <c r="AA796" s="230"/>
      <c r="AB796" s="230"/>
      <c r="AC796" s="230"/>
      <c r="AD796" s="230"/>
      <c r="AG796" s="86">
        <f t="shared" si="154"/>
        <v>16</v>
      </c>
      <c r="AH796" s="86">
        <f t="shared" si="155"/>
        <v>0</v>
      </c>
      <c r="AI796" s="86">
        <f t="shared" si="156"/>
        <v>0</v>
      </c>
      <c r="AJ796" s="86">
        <f t="shared" si="157"/>
        <v>0</v>
      </c>
    </row>
    <row r="797" spans="1:36" ht="15" customHeight="1">
      <c r="A797" s="107"/>
      <c r="B797" s="93"/>
      <c r="C797" s="110" t="s">
        <v>201</v>
      </c>
      <c r="D797" s="329" t="str">
        <f t="shared" si="153"/>
        <v/>
      </c>
      <c r="E797" s="330"/>
      <c r="F797" s="330"/>
      <c r="G797" s="330"/>
      <c r="H797" s="330"/>
      <c r="I797" s="330"/>
      <c r="J797" s="330"/>
      <c r="K797" s="330"/>
      <c r="L797" s="330"/>
      <c r="M797" s="330"/>
      <c r="N797" s="331"/>
      <c r="O797" s="81"/>
      <c r="P797" s="81"/>
      <c r="Q797" s="81"/>
      <c r="R797" s="81"/>
      <c r="S797" s="81"/>
      <c r="T797" s="81"/>
      <c r="U797" s="81"/>
      <c r="V797" s="81"/>
      <c r="W797" s="230"/>
      <c r="X797" s="230"/>
      <c r="Y797" s="230"/>
      <c r="Z797" s="230"/>
      <c r="AA797" s="230"/>
      <c r="AB797" s="230"/>
      <c r="AC797" s="230"/>
      <c r="AD797" s="230"/>
      <c r="AG797" s="86">
        <f t="shared" si="154"/>
        <v>16</v>
      </c>
      <c r="AH797" s="86">
        <f t="shared" si="155"/>
        <v>0</v>
      </c>
      <c r="AI797" s="86">
        <f t="shared" si="156"/>
        <v>0</v>
      </c>
      <c r="AJ797" s="86">
        <f t="shared" si="157"/>
        <v>0</v>
      </c>
    </row>
    <row r="798" spans="1:36" ht="15" customHeight="1">
      <c r="A798" s="107"/>
      <c r="B798" s="93"/>
      <c r="C798" s="110" t="s">
        <v>202</v>
      </c>
      <c r="D798" s="329" t="str">
        <f t="shared" si="153"/>
        <v/>
      </c>
      <c r="E798" s="330"/>
      <c r="F798" s="330"/>
      <c r="G798" s="330"/>
      <c r="H798" s="330"/>
      <c r="I798" s="330"/>
      <c r="J798" s="330"/>
      <c r="K798" s="330"/>
      <c r="L798" s="330"/>
      <c r="M798" s="330"/>
      <c r="N798" s="331"/>
      <c r="O798" s="81"/>
      <c r="P798" s="81"/>
      <c r="Q798" s="81"/>
      <c r="R798" s="81"/>
      <c r="S798" s="81"/>
      <c r="T798" s="81"/>
      <c r="U798" s="81"/>
      <c r="V798" s="81"/>
      <c r="W798" s="230"/>
      <c r="X798" s="230"/>
      <c r="Y798" s="230"/>
      <c r="Z798" s="230"/>
      <c r="AA798" s="230"/>
      <c r="AB798" s="230"/>
      <c r="AC798" s="230"/>
      <c r="AD798" s="230"/>
      <c r="AG798" s="86">
        <f t="shared" si="154"/>
        <v>16</v>
      </c>
      <c r="AH798" s="86">
        <f t="shared" si="155"/>
        <v>0</v>
      </c>
      <c r="AI798" s="86">
        <f t="shared" si="156"/>
        <v>0</v>
      </c>
      <c r="AJ798" s="86">
        <f t="shared" si="157"/>
        <v>0</v>
      </c>
    </row>
    <row r="799" spans="1:36" ht="15" customHeight="1">
      <c r="A799" s="107"/>
      <c r="B799" s="93"/>
      <c r="C799" s="110" t="s">
        <v>203</v>
      </c>
      <c r="D799" s="329" t="str">
        <f t="shared" si="153"/>
        <v/>
      </c>
      <c r="E799" s="330"/>
      <c r="F799" s="330"/>
      <c r="G799" s="330"/>
      <c r="H799" s="330"/>
      <c r="I799" s="330"/>
      <c r="J799" s="330"/>
      <c r="K799" s="330"/>
      <c r="L799" s="330"/>
      <c r="M799" s="330"/>
      <c r="N799" s="331"/>
      <c r="O799" s="81"/>
      <c r="P799" s="81"/>
      <c r="Q799" s="81"/>
      <c r="R799" s="81"/>
      <c r="S799" s="81"/>
      <c r="T799" s="81"/>
      <c r="U799" s="81"/>
      <c r="V799" s="81"/>
      <c r="W799" s="230"/>
      <c r="X799" s="230"/>
      <c r="Y799" s="230"/>
      <c r="Z799" s="230"/>
      <c r="AA799" s="230"/>
      <c r="AB799" s="230"/>
      <c r="AC799" s="230"/>
      <c r="AD799" s="230"/>
      <c r="AG799" s="86">
        <f t="shared" si="154"/>
        <v>16</v>
      </c>
      <c r="AH799" s="86">
        <f t="shared" si="155"/>
        <v>0</v>
      </c>
      <c r="AI799" s="86">
        <f t="shared" si="156"/>
        <v>0</v>
      </c>
      <c r="AJ799" s="86">
        <f t="shared" si="157"/>
        <v>0</v>
      </c>
    </row>
    <row r="800" spans="1:36" ht="15" customHeight="1">
      <c r="A800" s="107"/>
      <c r="B800" s="93"/>
      <c r="C800" s="110" t="s">
        <v>204</v>
      </c>
      <c r="D800" s="329" t="str">
        <f t="shared" si="153"/>
        <v/>
      </c>
      <c r="E800" s="330"/>
      <c r="F800" s="330"/>
      <c r="G800" s="330"/>
      <c r="H800" s="330"/>
      <c r="I800" s="330"/>
      <c r="J800" s="330"/>
      <c r="K800" s="330"/>
      <c r="L800" s="330"/>
      <c r="M800" s="330"/>
      <c r="N800" s="331"/>
      <c r="O800" s="81"/>
      <c r="P800" s="81"/>
      <c r="Q800" s="81"/>
      <c r="R800" s="81"/>
      <c r="S800" s="81"/>
      <c r="T800" s="81"/>
      <c r="U800" s="81"/>
      <c r="V800" s="81"/>
      <c r="W800" s="230"/>
      <c r="X800" s="230"/>
      <c r="Y800" s="230"/>
      <c r="Z800" s="230"/>
      <c r="AA800" s="230"/>
      <c r="AB800" s="230"/>
      <c r="AC800" s="230"/>
      <c r="AD800" s="230"/>
      <c r="AG800" s="86">
        <f t="shared" si="154"/>
        <v>16</v>
      </c>
      <c r="AH800" s="86">
        <f t="shared" si="155"/>
        <v>0</v>
      </c>
      <c r="AI800" s="86">
        <f t="shared" si="156"/>
        <v>0</v>
      </c>
      <c r="AJ800" s="86">
        <f t="shared" si="157"/>
        <v>0</v>
      </c>
    </row>
    <row r="801" spans="1:36" ht="15" customHeight="1">
      <c r="A801" s="107"/>
      <c r="B801" s="93"/>
      <c r="C801" s="110" t="s">
        <v>205</v>
      </c>
      <c r="D801" s="329" t="str">
        <f t="shared" si="153"/>
        <v/>
      </c>
      <c r="E801" s="330"/>
      <c r="F801" s="330"/>
      <c r="G801" s="330"/>
      <c r="H801" s="330"/>
      <c r="I801" s="330"/>
      <c r="J801" s="330"/>
      <c r="K801" s="330"/>
      <c r="L801" s="330"/>
      <c r="M801" s="330"/>
      <c r="N801" s="331"/>
      <c r="O801" s="81"/>
      <c r="P801" s="81"/>
      <c r="Q801" s="81"/>
      <c r="R801" s="81"/>
      <c r="S801" s="81"/>
      <c r="T801" s="81"/>
      <c r="U801" s="81"/>
      <c r="V801" s="81"/>
      <c r="W801" s="230"/>
      <c r="X801" s="230"/>
      <c r="Y801" s="230"/>
      <c r="Z801" s="230"/>
      <c r="AA801" s="230"/>
      <c r="AB801" s="230"/>
      <c r="AC801" s="230"/>
      <c r="AD801" s="230"/>
      <c r="AG801" s="86">
        <f t="shared" si="154"/>
        <v>16</v>
      </c>
      <c r="AH801" s="86">
        <f t="shared" si="155"/>
        <v>0</v>
      </c>
      <c r="AI801" s="86">
        <f t="shared" si="156"/>
        <v>0</v>
      </c>
      <c r="AJ801" s="86">
        <f t="shared" si="157"/>
        <v>0</v>
      </c>
    </row>
    <row r="802" spans="1:36" ht="15" customHeight="1">
      <c r="A802" s="107"/>
      <c r="B802" s="93"/>
      <c r="C802" s="110" t="s">
        <v>206</v>
      </c>
      <c r="D802" s="329" t="str">
        <f t="shared" si="153"/>
        <v/>
      </c>
      <c r="E802" s="330"/>
      <c r="F802" s="330"/>
      <c r="G802" s="330"/>
      <c r="H802" s="330"/>
      <c r="I802" s="330"/>
      <c r="J802" s="330"/>
      <c r="K802" s="330"/>
      <c r="L802" s="330"/>
      <c r="M802" s="330"/>
      <c r="N802" s="331"/>
      <c r="O802" s="81"/>
      <c r="P802" s="81"/>
      <c r="Q802" s="81"/>
      <c r="R802" s="81"/>
      <c r="S802" s="81"/>
      <c r="T802" s="81"/>
      <c r="U802" s="81"/>
      <c r="V802" s="81"/>
      <c r="W802" s="230"/>
      <c r="X802" s="230"/>
      <c r="Y802" s="230"/>
      <c r="Z802" s="230"/>
      <c r="AA802" s="230"/>
      <c r="AB802" s="230"/>
      <c r="AC802" s="230"/>
      <c r="AD802" s="230"/>
      <c r="AG802" s="86">
        <f t="shared" si="154"/>
        <v>16</v>
      </c>
      <c r="AH802" s="86">
        <f t="shared" si="155"/>
        <v>0</v>
      </c>
      <c r="AI802" s="86">
        <f t="shared" si="156"/>
        <v>0</v>
      </c>
      <c r="AJ802" s="86">
        <f t="shared" si="157"/>
        <v>0</v>
      </c>
    </row>
    <row r="803" spans="1:36" ht="15" customHeight="1">
      <c r="A803" s="107"/>
      <c r="B803" s="93"/>
      <c r="C803" s="110" t="s">
        <v>207</v>
      </c>
      <c r="D803" s="329" t="str">
        <f t="shared" si="153"/>
        <v/>
      </c>
      <c r="E803" s="330"/>
      <c r="F803" s="330"/>
      <c r="G803" s="330"/>
      <c r="H803" s="330"/>
      <c r="I803" s="330"/>
      <c r="J803" s="330"/>
      <c r="K803" s="330"/>
      <c r="L803" s="330"/>
      <c r="M803" s="330"/>
      <c r="N803" s="331"/>
      <c r="O803" s="81"/>
      <c r="P803" s="81"/>
      <c r="Q803" s="81"/>
      <c r="R803" s="81"/>
      <c r="S803" s="81"/>
      <c r="T803" s="81"/>
      <c r="U803" s="81"/>
      <c r="V803" s="81"/>
      <c r="W803" s="230"/>
      <c r="X803" s="230"/>
      <c r="Y803" s="230"/>
      <c r="Z803" s="230"/>
      <c r="AA803" s="230"/>
      <c r="AB803" s="230"/>
      <c r="AC803" s="230"/>
      <c r="AD803" s="230"/>
      <c r="AG803" s="86">
        <f t="shared" si="154"/>
        <v>16</v>
      </c>
      <c r="AH803" s="86">
        <f t="shared" si="155"/>
        <v>0</v>
      </c>
      <c r="AI803" s="86">
        <f t="shared" si="156"/>
        <v>0</v>
      </c>
      <c r="AJ803" s="86">
        <f t="shared" si="157"/>
        <v>0</v>
      </c>
    </row>
    <row r="804" spans="1:36" ht="15" customHeight="1">
      <c r="A804" s="107"/>
      <c r="B804" s="93"/>
      <c r="C804" s="110" t="s">
        <v>208</v>
      </c>
      <c r="D804" s="329" t="str">
        <f t="shared" si="153"/>
        <v/>
      </c>
      <c r="E804" s="330"/>
      <c r="F804" s="330"/>
      <c r="G804" s="330"/>
      <c r="H804" s="330"/>
      <c r="I804" s="330"/>
      <c r="J804" s="330"/>
      <c r="K804" s="330"/>
      <c r="L804" s="330"/>
      <c r="M804" s="330"/>
      <c r="N804" s="331"/>
      <c r="O804" s="81"/>
      <c r="P804" s="81"/>
      <c r="Q804" s="81"/>
      <c r="R804" s="81"/>
      <c r="S804" s="81"/>
      <c r="T804" s="81"/>
      <c r="U804" s="81"/>
      <c r="V804" s="81"/>
      <c r="W804" s="230"/>
      <c r="X804" s="230"/>
      <c r="Y804" s="230"/>
      <c r="Z804" s="230"/>
      <c r="AA804" s="230"/>
      <c r="AB804" s="230"/>
      <c r="AC804" s="230"/>
      <c r="AD804" s="230"/>
      <c r="AG804" s="86">
        <f t="shared" si="154"/>
        <v>16</v>
      </c>
      <c r="AH804" s="86">
        <f t="shared" si="155"/>
        <v>0</v>
      </c>
      <c r="AI804" s="86">
        <f t="shared" si="156"/>
        <v>0</v>
      </c>
      <c r="AJ804" s="86">
        <f t="shared" si="157"/>
        <v>0</v>
      </c>
    </row>
    <row r="805" spans="1:36" ht="15" customHeight="1">
      <c r="A805" s="107"/>
      <c r="B805" s="93"/>
      <c r="C805" s="110" t="s">
        <v>209</v>
      </c>
      <c r="D805" s="329" t="str">
        <f t="shared" si="153"/>
        <v/>
      </c>
      <c r="E805" s="330"/>
      <c r="F805" s="330"/>
      <c r="G805" s="330"/>
      <c r="H805" s="330"/>
      <c r="I805" s="330"/>
      <c r="J805" s="330"/>
      <c r="K805" s="330"/>
      <c r="L805" s="330"/>
      <c r="M805" s="330"/>
      <c r="N805" s="331"/>
      <c r="O805" s="81"/>
      <c r="P805" s="81"/>
      <c r="Q805" s="81"/>
      <c r="R805" s="81"/>
      <c r="S805" s="81"/>
      <c r="T805" s="81"/>
      <c r="U805" s="81"/>
      <c r="V805" s="81"/>
      <c r="W805" s="230"/>
      <c r="X805" s="230"/>
      <c r="Y805" s="230"/>
      <c r="Z805" s="230"/>
      <c r="AA805" s="230"/>
      <c r="AB805" s="230"/>
      <c r="AC805" s="230"/>
      <c r="AD805" s="230"/>
      <c r="AG805" s="86">
        <f t="shared" si="154"/>
        <v>16</v>
      </c>
      <c r="AH805" s="86">
        <f t="shared" si="155"/>
        <v>0</v>
      </c>
      <c r="AI805" s="86">
        <f t="shared" si="156"/>
        <v>0</v>
      </c>
      <c r="AJ805" s="86">
        <f t="shared" si="157"/>
        <v>0</v>
      </c>
    </row>
    <row r="806" spans="1:36" ht="15" customHeight="1">
      <c r="A806" s="107"/>
      <c r="B806" s="93"/>
      <c r="C806" s="110" t="s">
        <v>210</v>
      </c>
      <c r="D806" s="329" t="str">
        <f t="shared" si="153"/>
        <v/>
      </c>
      <c r="E806" s="330"/>
      <c r="F806" s="330"/>
      <c r="G806" s="330"/>
      <c r="H806" s="330"/>
      <c r="I806" s="330"/>
      <c r="J806" s="330"/>
      <c r="K806" s="330"/>
      <c r="L806" s="330"/>
      <c r="M806" s="330"/>
      <c r="N806" s="331"/>
      <c r="O806" s="81"/>
      <c r="P806" s="81"/>
      <c r="Q806" s="81"/>
      <c r="R806" s="81"/>
      <c r="S806" s="81"/>
      <c r="T806" s="81"/>
      <c r="U806" s="81"/>
      <c r="V806" s="81"/>
      <c r="W806" s="230"/>
      <c r="X806" s="230"/>
      <c r="Y806" s="230"/>
      <c r="Z806" s="230"/>
      <c r="AA806" s="230"/>
      <c r="AB806" s="230"/>
      <c r="AC806" s="230"/>
      <c r="AD806" s="230"/>
      <c r="AG806" s="86">
        <f t="shared" si="154"/>
        <v>16</v>
      </c>
      <c r="AH806" s="86">
        <f t="shared" si="155"/>
        <v>0</v>
      </c>
      <c r="AI806" s="86">
        <f t="shared" si="156"/>
        <v>0</v>
      </c>
      <c r="AJ806" s="86">
        <f t="shared" si="157"/>
        <v>0</v>
      </c>
    </row>
    <row r="807" spans="1:36" ht="15" customHeight="1">
      <c r="A807" s="107"/>
      <c r="B807" s="93"/>
      <c r="C807" s="111" t="s">
        <v>211</v>
      </c>
      <c r="D807" s="329" t="str">
        <f t="shared" si="153"/>
        <v/>
      </c>
      <c r="E807" s="330"/>
      <c r="F807" s="330"/>
      <c r="G807" s="330"/>
      <c r="H807" s="330"/>
      <c r="I807" s="330"/>
      <c r="J807" s="330"/>
      <c r="K807" s="330"/>
      <c r="L807" s="330"/>
      <c r="M807" s="330"/>
      <c r="N807" s="331"/>
      <c r="O807" s="81"/>
      <c r="P807" s="81"/>
      <c r="Q807" s="81"/>
      <c r="R807" s="81"/>
      <c r="S807" s="81"/>
      <c r="T807" s="81"/>
      <c r="U807" s="81"/>
      <c r="V807" s="81"/>
      <c r="W807" s="230"/>
      <c r="X807" s="230"/>
      <c r="Y807" s="230"/>
      <c r="Z807" s="230"/>
      <c r="AA807" s="230"/>
      <c r="AB807" s="230"/>
      <c r="AC807" s="230"/>
      <c r="AD807" s="230"/>
      <c r="AG807" s="86">
        <f t="shared" si="154"/>
        <v>16</v>
      </c>
      <c r="AH807" s="86">
        <f t="shared" si="155"/>
        <v>0</v>
      </c>
      <c r="AI807" s="86">
        <f t="shared" si="156"/>
        <v>0</v>
      </c>
      <c r="AJ807" s="86">
        <f t="shared" si="157"/>
        <v>0</v>
      </c>
    </row>
    <row r="808" spans="1:36" ht="15" customHeight="1">
      <c r="A808" s="107"/>
      <c r="B808" s="93"/>
      <c r="C808" s="110" t="s">
        <v>212</v>
      </c>
      <c r="D808" s="329" t="str">
        <f t="shared" si="153"/>
        <v/>
      </c>
      <c r="E808" s="330"/>
      <c r="F808" s="330"/>
      <c r="G808" s="330"/>
      <c r="H808" s="330"/>
      <c r="I808" s="330"/>
      <c r="J808" s="330"/>
      <c r="K808" s="330"/>
      <c r="L808" s="330"/>
      <c r="M808" s="330"/>
      <c r="N808" s="331"/>
      <c r="O808" s="81"/>
      <c r="P808" s="81"/>
      <c r="Q808" s="81"/>
      <c r="R808" s="81"/>
      <c r="S808" s="81"/>
      <c r="T808" s="81"/>
      <c r="U808" s="81"/>
      <c r="V808" s="81"/>
      <c r="W808" s="230"/>
      <c r="X808" s="230"/>
      <c r="Y808" s="230"/>
      <c r="Z808" s="230"/>
      <c r="AA808" s="230"/>
      <c r="AB808" s="230"/>
      <c r="AC808" s="230"/>
      <c r="AD808" s="230"/>
      <c r="AG808" s="86">
        <f t="shared" si="154"/>
        <v>16</v>
      </c>
      <c r="AH808" s="86">
        <f t="shared" si="155"/>
        <v>0</v>
      </c>
      <c r="AI808" s="86">
        <f t="shared" si="156"/>
        <v>0</v>
      </c>
      <c r="AJ808" s="86">
        <f t="shared" si="157"/>
        <v>0</v>
      </c>
    </row>
    <row r="809" spans="1:36" ht="15" customHeight="1">
      <c r="A809" s="107"/>
      <c r="B809" s="93"/>
      <c r="C809" s="110" t="s">
        <v>213</v>
      </c>
      <c r="D809" s="329" t="str">
        <f t="shared" si="153"/>
        <v/>
      </c>
      <c r="E809" s="330"/>
      <c r="F809" s="330"/>
      <c r="G809" s="330"/>
      <c r="H809" s="330"/>
      <c r="I809" s="330"/>
      <c r="J809" s="330"/>
      <c r="K809" s="330"/>
      <c r="L809" s="330"/>
      <c r="M809" s="330"/>
      <c r="N809" s="331"/>
      <c r="O809" s="81"/>
      <c r="P809" s="81"/>
      <c r="Q809" s="81"/>
      <c r="R809" s="81"/>
      <c r="S809" s="81"/>
      <c r="T809" s="81"/>
      <c r="U809" s="81"/>
      <c r="V809" s="81"/>
      <c r="W809" s="230"/>
      <c r="X809" s="230"/>
      <c r="Y809" s="230"/>
      <c r="Z809" s="230"/>
      <c r="AA809" s="230"/>
      <c r="AB809" s="230"/>
      <c r="AC809" s="230"/>
      <c r="AD809" s="230"/>
      <c r="AG809" s="86">
        <f t="shared" si="154"/>
        <v>16</v>
      </c>
      <c r="AH809" s="86">
        <f t="shared" si="155"/>
        <v>0</v>
      </c>
      <c r="AI809" s="86">
        <f t="shared" si="156"/>
        <v>0</v>
      </c>
      <c r="AJ809" s="86">
        <f t="shared" si="157"/>
        <v>0</v>
      </c>
    </row>
    <row r="810" spans="1:36" ht="15" customHeight="1">
      <c r="A810" s="107"/>
      <c r="B810" s="93"/>
      <c r="C810" s="110" t="s">
        <v>214</v>
      </c>
      <c r="D810" s="329" t="str">
        <f t="shared" si="153"/>
        <v/>
      </c>
      <c r="E810" s="330"/>
      <c r="F810" s="330"/>
      <c r="G810" s="330"/>
      <c r="H810" s="330"/>
      <c r="I810" s="330"/>
      <c r="J810" s="330"/>
      <c r="K810" s="330"/>
      <c r="L810" s="330"/>
      <c r="M810" s="330"/>
      <c r="N810" s="331"/>
      <c r="O810" s="81"/>
      <c r="P810" s="81"/>
      <c r="Q810" s="81"/>
      <c r="R810" s="81"/>
      <c r="S810" s="81"/>
      <c r="T810" s="81"/>
      <c r="U810" s="81"/>
      <c r="V810" s="81"/>
      <c r="W810" s="230"/>
      <c r="X810" s="230"/>
      <c r="Y810" s="230"/>
      <c r="Z810" s="230"/>
      <c r="AA810" s="230"/>
      <c r="AB810" s="230"/>
      <c r="AC810" s="230"/>
      <c r="AD810" s="230"/>
      <c r="AG810" s="86">
        <f t="shared" si="154"/>
        <v>16</v>
      </c>
      <c r="AH810" s="86">
        <f t="shared" si="155"/>
        <v>0</v>
      </c>
      <c r="AI810" s="86">
        <f t="shared" si="156"/>
        <v>0</v>
      </c>
      <c r="AJ810" s="86">
        <f t="shared" si="157"/>
        <v>0</v>
      </c>
    </row>
    <row r="811" spans="1:36" ht="15" customHeight="1">
      <c r="A811" s="107"/>
      <c r="B811" s="93"/>
      <c r="C811" s="110" t="s">
        <v>215</v>
      </c>
      <c r="D811" s="329" t="str">
        <f t="shared" si="153"/>
        <v/>
      </c>
      <c r="E811" s="330"/>
      <c r="F811" s="330"/>
      <c r="G811" s="330"/>
      <c r="H811" s="330"/>
      <c r="I811" s="330"/>
      <c r="J811" s="330"/>
      <c r="K811" s="330"/>
      <c r="L811" s="330"/>
      <c r="M811" s="330"/>
      <c r="N811" s="331"/>
      <c r="O811" s="81"/>
      <c r="P811" s="81"/>
      <c r="Q811" s="81"/>
      <c r="R811" s="81"/>
      <c r="S811" s="81"/>
      <c r="T811" s="81"/>
      <c r="U811" s="81"/>
      <c r="V811" s="81"/>
      <c r="W811" s="230"/>
      <c r="X811" s="230"/>
      <c r="Y811" s="230"/>
      <c r="Z811" s="230"/>
      <c r="AA811" s="230"/>
      <c r="AB811" s="230"/>
      <c r="AC811" s="230"/>
      <c r="AD811" s="230"/>
      <c r="AG811" s="86">
        <f t="shared" si="154"/>
        <v>16</v>
      </c>
      <c r="AH811" s="86">
        <f t="shared" si="155"/>
        <v>0</v>
      </c>
      <c r="AI811" s="86">
        <f t="shared" si="156"/>
        <v>0</v>
      </c>
      <c r="AJ811" s="86">
        <f t="shared" si="157"/>
        <v>0</v>
      </c>
    </row>
    <row r="812" spans="1:36" ht="15" customHeight="1">
      <c r="A812" s="107"/>
      <c r="B812" s="93"/>
      <c r="C812" s="110" t="s">
        <v>216</v>
      </c>
      <c r="D812" s="329" t="str">
        <f t="shared" si="153"/>
        <v/>
      </c>
      <c r="E812" s="330"/>
      <c r="F812" s="330"/>
      <c r="G812" s="330"/>
      <c r="H812" s="330"/>
      <c r="I812" s="330"/>
      <c r="J812" s="330"/>
      <c r="K812" s="330"/>
      <c r="L812" s="330"/>
      <c r="M812" s="330"/>
      <c r="N812" s="331"/>
      <c r="O812" s="81"/>
      <c r="P812" s="81"/>
      <c r="Q812" s="81"/>
      <c r="R812" s="81"/>
      <c r="S812" s="81"/>
      <c r="T812" s="81"/>
      <c r="U812" s="81"/>
      <c r="V812" s="81"/>
      <c r="W812" s="230"/>
      <c r="X812" s="230"/>
      <c r="Y812" s="230"/>
      <c r="Z812" s="230"/>
      <c r="AA812" s="230"/>
      <c r="AB812" s="230"/>
      <c r="AC812" s="230"/>
      <c r="AD812" s="230"/>
      <c r="AG812" s="86">
        <f t="shared" si="154"/>
        <v>16</v>
      </c>
      <c r="AH812" s="86">
        <f t="shared" si="155"/>
        <v>0</v>
      </c>
      <c r="AI812" s="86">
        <f t="shared" si="156"/>
        <v>0</v>
      </c>
      <c r="AJ812" s="86">
        <f t="shared" si="157"/>
        <v>0</v>
      </c>
    </row>
    <row r="813" spans="1:36" ht="15" customHeight="1">
      <c r="A813" s="107"/>
      <c r="B813" s="93"/>
      <c r="C813" s="110" t="s">
        <v>217</v>
      </c>
      <c r="D813" s="329" t="str">
        <f t="shared" si="153"/>
        <v/>
      </c>
      <c r="E813" s="330"/>
      <c r="F813" s="330"/>
      <c r="G813" s="330"/>
      <c r="H813" s="330"/>
      <c r="I813" s="330"/>
      <c r="J813" s="330"/>
      <c r="K813" s="330"/>
      <c r="L813" s="330"/>
      <c r="M813" s="330"/>
      <c r="N813" s="331"/>
      <c r="O813" s="81"/>
      <c r="P813" s="81"/>
      <c r="Q813" s="81"/>
      <c r="R813" s="81"/>
      <c r="S813" s="81"/>
      <c r="T813" s="81"/>
      <c r="U813" s="81"/>
      <c r="V813" s="81"/>
      <c r="W813" s="230"/>
      <c r="X813" s="230"/>
      <c r="Y813" s="230"/>
      <c r="Z813" s="230"/>
      <c r="AA813" s="230"/>
      <c r="AB813" s="230"/>
      <c r="AC813" s="230"/>
      <c r="AD813" s="230"/>
      <c r="AG813" s="86">
        <f t="shared" si="154"/>
        <v>16</v>
      </c>
      <c r="AH813" s="86">
        <f t="shared" si="155"/>
        <v>0</v>
      </c>
      <c r="AI813" s="86">
        <f t="shared" si="156"/>
        <v>0</v>
      </c>
      <c r="AJ813" s="86">
        <f t="shared" si="157"/>
        <v>0</v>
      </c>
    </row>
    <row r="814" spans="1:36" ht="15" customHeight="1">
      <c r="A814" s="107"/>
      <c r="B814" s="93"/>
      <c r="C814" s="110" t="s">
        <v>218</v>
      </c>
      <c r="D814" s="329" t="str">
        <f t="shared" si="153"/>
        <v/>
      </c>
      <c r="E814" s="330"/>
      <c r="F814" s="330"/>
      <c r="G814" s="330"/>
      <c r="H814" s="330"/>
      <c r="I814" s="330"/>
      <c r="J814" s="330"/>
      <c r="K814" s="330"/>
      <c r="L814" s="330"/>
      <c r="M814" s="330"/>
      <c r="N814" s="331"/>
      <c r="O814" s="81"/>
      <c r="P814" s="81"/>
      <c r="Q814" s="81"/>
      <c r="R814" s="81"/>
      <c r="S814" s="81"/>
      <c r="T814" s="81"/>
      <c r="U814" s="81"/>
      <c r="V814" s="81"/>
      <c r="W814" s="230"/>
      <c r="X814" s="230"/>
      <c r="Y814" s="230"/>
      <c r="Z814" s="230"/>
      <c r="AA814" s="230"/>
      <c r="AB814" s="230"/>
      <c r="AC814" s="230"/>
      <c r="AD814" s="230"/>
      <c r="AG814" s="86">
        <f t="shared" si="154"/>
        <v>16</v>
      </c>
      <c r="AH814" s="86">
        <f t="shared" si="155"/>
        <v>0</v>
      </c>
      <c r="AI814" s="86">
        <f t="shared" si="156"/>
        <v>0</v>
      </c>
      <c r="AJ814" s="86">
        <f t="shared" si="157"/>
        <v>0</v>
      </c>
    </row>
    <row r="815" spans="1:36" ht="15" customHeight="1">
      <c r="A815" s="107"/>
      <c r="B815" s="93"/>
      <c r="C815" s="110" t="s">
        <v>219</v>
      </c>
      <c r="D815" s="329" t="str">
        <f t="shared" si="153"/>
        <v/>
      </c>
      <c r="E815" s="330"/>
      <c r="F815" s="330"/>
      <c r="G815" s="330"/>
      <c r="H815" s="330"/>
      <c r="I815" s="330"/>
      <c r="J815" s="330"/>
      <c r="K815" s="330"/>
      <c r="L815" s="330"/>
      <c r="M815" s="330"/>
      <c r="N815" s="331"/>
      <c r="O815" s="81"/>
      <c r="P815" s="81"/>
      <c r="Q815" s="81"/>
      <c r="R815" s="81"/>
      <c r="S815" s="81"/>
      <c r="T815" s="81"/>
      <c r="U815" s="81"/>
      <c r="V815" s="81"/>
      <c r="W815" s="230"/>
      <c r="X815" s="230"/>
      <c r="Y815" s="230"/>
      <c r="Z815" s="230"/>
      <c r="AA815" s="230"/>
      <c r="AB815" s="230"/>
      <c r="AC815" s="230"/>
      <c r="AD815" s="230"/>
      <c r="AG815" s="86">
        <f t="shared" si="154"/>
        <v>16</v>
      </c>
      <c r="AH815" s="86">
        <f t="shared" si="155"/>
        <v>0</v>
      </c>
      <c r="AI815" s="86">
        <f t="shared" si="156"/>
        <v>0</v>
      </c>
      <c r="AJ815" s="86">
        <f t="shared" si="157"/>
        <v>0</v>
      </c>
    </row>
    <row r="816" spans="1:36" ht="15" customHeight="1">
      <c r="A816" s="107"/>
      <c r="B816" s="93"/>
      <c r="C816" s="110" t="s">
        <v>220</v>
      </c>
      <c r="D816" s="329" t="str">
        <f t="shared" si="153"/>
        <v/>
      </c>
      <c r="E816" s="330"/>
      <c r="F816" s="330"/>
      <c r="G816" s="330"/>
      <c r="H816" s="330"/>
      <c r="I816" s="330"/>
      <c r="J816" s="330"/>
      <c r="K816" s="330"/>
      <c r="L816" s="330"/>
      <c r="M816" s="330"/>
      <c r="N816" s="331"/>
      <c r="O816" s="81"/>
      <c r="P816" s="81"/>
      <c r="Q816" s="81"/>
      <c r="R816" s="81"/>
      <c r="S816" s="81"/>
      <c r="T816" s="81"/>
      <c r="U816" s="81"/>
      <c r="V816" s="81"/>
      <c r="W816" s="230"/>
      <c r="X816" s="230"/>
      <c r="Y816" s="230"/>
      <c r="Z816" s="230"/>
      <c r="AA816" s="230"/>
      <c r="AB816" s="230"/>
      <c r="AC816" s="230"/>
      <c r="AD816" s="230"/>
      <c r="AG816" s="86">
        <f t="shared" si="154"/>
        <v>16</v>
      </c>
      <c r="AH816" s="86">
        <f t="shared" si="155"/>
        <v>0</v>
      </c>
      <c r="AI816" s="86">
        <f t="shared" si="156"/>
        <v>0</v>
      </c>
      <c r="AJ816" s="86">
        <f t="shared" si="157"/>
        <v>0</v>
      </c>
    </row>
    <row r="817" spans="1:36" ht="15" customHeight="1">
      <c r="A817" s="107"/>
      <c r="B817" s="93"/>
      <c r="C817" s="110" t="s">
        <v>221</v>
      </c>
      <c r="D817" s="329" t="str">
        <f t="shared" si="153"/>
        <v/>
      </c>
      <c r="E817" s="330"/>
      <c r="F817" s="330"/>
      <c r="G817" s="330"/>
      <c r="H817" s="330"/>
      <c r="I817" s="330"/>
      <c r="J817" s="330"/>
      <c r="K817" s="330"/>
      <c r="L817" s="330"/>
      <c r="M817" s="330"/>
      <c r="N817" s="331"/>
      <c r="O817" s="81"/>
      <c r="P817" s="81"/>
      <c r="Q817" s="81"/>
      <c r="R817" s="81"/>
      <c r="S817" s="81"/>
      <c r="T817" s="81"/>
      <c r="U817" s="81"/>
      <c r="V817" s="81"/>
      <c r="W817" s="230"/>
      <c r="X817" s="230"/>
      <c r="Y817" s="230"/>
      <c r="Z817" s="230"/>
      <c r="AA817" s="230"/>
      <c r="AB817" s="230"/>
      <c r="AC817" s="230"/>
      <c r="AD817" s="230"/>
      <c r="AG817" s="86">
        <f t="shared" si="154"/>
        <v>16</v>
      </c>
      <c r="AH817" s="86">
        <f t="shared" si="155"/>
        <v>0</v>
      </c>
      <c r="AI817" s="86">
        <f t="shared" si="156"/>
        <v>0</v>
      </c>
      <c r="AJ817" s="86">
        <f t="shared" si="157"/>
        <v>0</v>
      </c>
    </row>
    <row r="818" spans="1:36" ht="15" customHeight="1">
      <c r="A818" s="107"/>
      <c r="B818" s="93"/>
      <c r="C818" s="110" t="s">
        <v>222</v>
      </c>
      <c r="D818" s="329" t="str">
        <f t="shared" si="153"/>
        <v/>
      </c>
      <c r="E818" s="330"/>
      <c r="F818" s="330"/>
      <c r="G818" s="330"/>
      <c r="H818" s="330"/>
      <c r="I818" s="330"/>
      <c r="J818" s="330"/>
      <c r="K818" s="330"/>
      <c r="L818" s="330"/>
      <c r="M818" s="330"/>
      <c r="N818" s="331"/>
      <c r="O818" s="81"/>
      <c r="P818" s="81"/>
      <c r="Q818" s="81"/>
      <c r="R818" s="81"/>
      <c r="S818" s="81"/>
      <c r="T818" s="81"/>
      <c r="U818" s="81"/>
      <c r="V818" s="81"/>
      <c r="W818" s="230"/>
      <c r="X818" s="230"/>
      <c r="Y818" s="230"/>
      <c r="Z818" s="230"/>
      <c r="AA818" s="230"/>
      <c r="AB818" s="230"/>
      <c r="AC818" s="230"/>
      <c r="AD818" s="230"/>
      <c r="AG818" s="86">
        <f t="shared" si="154"/>
        <v>16</v>
      </c>
      <c r="AH818" s="86">
        <f t="shared" si="155"/>
        <v>0</v>
      </c>
      <c r="AI818" s="86">
        <f t="shared" si="156"/>
        <v>0</v>
      </c>
      <c r="AJ818" s="86">
        <f t="shared" si="157"/>
        <v>0</v>
      </c>
    </row>
    <row r="819" spans="1:36" ht="15" customHeight="1">
      <c r="A819" s="107"/>
      <c r="B819" s="93"/>
      <c r="C819" s="110" t="s">
        <v>223</v>
      </c>
      <c r="D819" s="329" t="str">
        <f t="shared" si="153"/>
        <v/>
      </c>
      <c r="E819" s="330"/>
      <c r="F819" s="330"/>
      <c r="G819" s="330"/>
      <c r="H819" s="330"/>
      <c r="I819" s="330"/>
      <c r="J819" s="330"/>
      <c r="K819" s="330"/>
      <c r="L819" s="330"/>
      <c r="M819" s="330"/>
      <c r="N819" s="331"/>
      <c r="O819" s="81"/>
      <c r="P819" s="81"/>
      <c r="Q819" s="81"/>
      <c r="R819" s="81"/>
      <c r="S819" s="81"/>
      <c r="T819" s="81"/>
      <c r="U819" s="81"/>
      <c r="V819" s="81"/>
      <c r="W819" s="230"/>
      <c r="X819" s="230"/>
      <c r="Y819" s="230"/>
      <c r="Z819" s="230"/>
      <c r="AA819" s="230"/>
      <c r="AB819" s="230"/>
      <c r="AC819" s="230"/>
      <c r="AD819" s="230"/>
      <c r="AG819" s="86">
        <f t="shared" si="154"/>
        <v>16</v>
      </c>
      <c r="AH819" s="86">
        <f t="shared" si="155"/>
        <v>0</v>
      </c>
      <c r="AI819" s="86">
        <f t="shared" si="156"/>
        <v>0</v>
      </c>
      <c r="AJ819" s="86">
        <f t="shared" si="157"/>
        <v>0</v>
      </c>
    </row>
    <row r="820" spans="1:36" ht="15" customHeight="1">
      <c r="A820" s="107"/>
      <c r="B820" s="93"/>
      <c r="C820" s="110" t="s">
        <v>224</v>
      </c>
      <c r="D820" s="329" t="str">
        <f t="shared" si="153"/>
        <v/>
      </c>
      <c r="E820" s="330"/>
      <c r="F820" s="330"/>
      <c r="G820" s="330"/>
      <c r="H820" s="330"/>
      <c r="I820" s="330"/>
      <c r="J820" s="330"/>
      <c r="K820" s="330"/>
      <c r="L820" s="330"/>
      <c r="M820" s="330"/>
      <c r="N820" s="331"/>
      <c r="O820" s="81"/>
      <c r="P820" s="81"/>
      <c r="Q820" s="81"/>
      <c r="R820" s="81"/>
      <c r="S820" s="81"/>
      <c r="T820" s="81"/>
      <c r="U820" s="81"/>
      <c r="V820" s="81"/>
      <c r="W820" s="230"/>
      <c r="X820" s="230"/>
      <c r="Y820" s="230"/>
      <c r="Z820" s="230"/>
      <c r="AA820" s="230"/>
      <c r="AB820" s="230"/>
      <c r="AC820" s="230"/>
      <c r="AD820" s="230"/>
      <c r="AG820" s="86">
        <f t="shared" si="154"/>
        <v>16</v>
      </c>
      <c r="AH820" s="86">
        <f t="shared" si="155"/>
        <v>0</v>
      </c>
      <c r="AI820" s="86">
        <f t="shared" si="156"/>
        <v>0</v>
      </c>
      <c r="AJ820" s="86">
        <f t="shared" si="157"/>
        <v>0</v>
      </c>
    </row>
    <row r="821" spans="1:36" ht="15" customHeight="1">
      <c r="A821" s="107"/>
      <c r="B821" s="93"/>
      <c r="C821" s="110" t="s">
        <v>225</v>
      </c>
      <c r="D821" s="329" t="str">
        <f t="shared" si="153"/>
        <v/>
      </c>
      <c r="E821" s="330"/>
      <c r="F821" s="330"/>
      <c r="G821" s="330"/>
      <c r="H821" s="330"/>
      <c r="I821" s="330"/>
      <c r="J821" s="330"/>
      <c r="K821" s="330"/>
      <c r="L821" s="330"/>
      <c r="M821" s="330"/>
      <c r="N821" s="331"/>
      <c r="O821" s="81"/>
      <c r="P821" s="81"/>
      <c r="Q821" s="81"/>
      <c r="R821" s="81"/>
      <c r="S821" s="81"/>
      <c r="T821" s="81"/>
      <c r="U821" s="81"/>
      <c r="V821" s="81"/>
      <c r="W821" s="230"/>
      <c r="X821" s="230"/>
      <c r="Y821" s="230"/>
      <c r="Z821" s="230"/>
      <c r="AA821" s="230"/>
      <c r="AB821" s="230"/>
      <c r="AC821" s="230"/>
      <c r="AD821" s="230"/>
      <c r="AG821" s="86">
        <f t="shared" si="154"/>
        <v>16</v>
      </c>
      <c r="AH821" s="86">
        <f t="shared" si="155"/>
        <v>0</v>
      </c>
      <c r="AI821" s="86">
        <f t="shared" si="156"/>
        <v>0</v>
      </c>
      <c r="AJ821" s="86">
        <f t="shared" si="157"/>
        <v>0</v>
      </c>
    </row>
    <row r="822" spans="1:36" ht="15" customHeight="1">
      <c r="A822" s="107"/>
      <c r="B822" s="93"/>
      <c r="C822" s="110" t="s">
        <v>226</v>
      </c>
      <c r="D822" s="329" t="str">
        <f t="shared" si="153"/>
        <v/>
      </c>
      <c r="E822" s="330"/>
      <c r="F822" s="330"/>
      <c r="G822" s="330"/>
      <c r="H822" s="330"/>
      <c r="I822" s="330"/>
      <c r="J822" s="330"/>
      <c r="K822" s="330"/>
      <c r="L822" s="330"/>
      <c r="M822" s="330"/>
      <c r="N822" s="331"/>
      <c r="O822" s="81"/>
      <c r="P822" s="81"/>
      <c r="Q822" s="81"/>
      <c r="R822" s="81"/>
      <c r="S822" s="81"/>
      <c r="T822" s="81"/>
      <c r="U822" s="81"/>
      <c r="V822" s="81"/>
      <c r="W822" s="230"/>
      <c r="X822" s="230"/>
      <c r="Y822" s="230"/>
      <c r="Z822" s="230"/>
      <c r="AA822" s="230"/>
      <c r="AB822" s="230"/>
      <c r="AC822" s="230"/>
      <c r="AD822" s="230"/>
      <c r="AG822" s="86">
        <f t="shared" si="154"/>
        <v>16</v>
      </c>
      <c r="AH822" s="86">
        <f t="shared" si="155"/>
        <v>0</v>
      </c>
      <c r="AI822" s="86">
        <f t="shared" si="156"/>
        <v>0</v>
      </c>
      <c r="AJ822" s="86">
        <f t="shared" si="157"/>
        <v>0</v>
      </c>
    </row>
    <row r="823" spans="1:36" ht="15" customHeight="1">
      <c r="A823" s="107"/>
      <c r="B823" s="93"/>
      <c r="C823" s="110" t="s">
        <v>227</v>
      </c>
      <c r="D823" s="329" t="str">
        <f t="shared" si="153"/>
        <v/>
      </c>
      <c r="E823" s="330"/>
      <c r="F823" s="330"/>
      <c r="G823" s="330"/>
      <c r="H823" s="330"/>
      <c r="I823" s="330"/>
      <c r="J823" s="330"/>
      <c r="K823" s="330"/>
      <c r="L823" s="330"/>
      <c r="M823" s="330"/>
      <c r="N823" s="331"/>
      <c r="O823" s="81"/>
      <c r="P823" s="81"/>
      <c r="Q823" s="81"/>
      <c r="R823" s="81"/>
      <c r="S823" s="81"/>
      <c r="T823" s="81"/>
      <c r="U823" s="81"/>
      <c r="V823" s="81"/>
      <c r="W823" s="230"/>
      <c r="X823" s="230"/>
      <c r="Y823" s="230"/>
      <c r="Z823" s="230"/>
      <c r="AA823" s="230"/>
      <c r="AB823" s="230"/>
      <c r="AC823" s="230"/>
      <c r="AD823" s="230"/>
      <c r="AG823" s="86">
        <f t="shared" si="154"/>
        <v>16</v>
      </c>
      <c r="AH823" s="86">
        <f t="shared" si="155"/>
        <v>0</v>
      </c>
      <c r="AI823" s="86">
        <f t="shared" si="156"/>
        <v>0</v>
      </c>
      <c r="AJ823" s="86">
        <f t="shared" si="157"/>
        <v>0</v>
      </c>
    </row>
    <row r="824" spans="1:36" ht="15" customHeight="1">
      <c r="A824" s="107"/>
      <c r="B824" s="93"/>
      <c r="C824" s="110" t="s">
        <v>228</v>
      </c>
      <c r="D824" s="329" t="str">
        <f t="shared" si="153"/>
        <v/>
      </c>
      <c r="E824" s="330"/>
      <c r="F824" s="330"/>
      <c r="G824" s="330"/>
      <c r="H824" s="330"/>
      <c r="I824" s="330"/>
      <c r="J824" s="330"/>
      <c r="K824" s="330"/>
      <c r="L824" s="330"/>
      <c r="M824" s="330"/>
      <c r="N824" s="331"/>
      <c r="O824" s="81"/>
      <c r="P824" s="81"/>
      <c r="Q824" s="81"/>
      <c r="R824" s="81"/>
      <c r="S824" s="81"/>
      <c r="T824" s="81"/>
      <c r="U824" s="81"/>
      <c r="V824" s="81"/>
      <c r="W824" s="230"/>
      <c r="X824" s="230"/>
      <c r="Y824" s="230"/>
      <c r="Z824" s="230"/>
      <c r="AA824" s="230"/>
      <c r="AB824" s="230"/>
      <c r="AC824" s="230"/>
      <c r="AD824" s="230"/>
      <c r="AG824" s="86">
        <f t="shared" si="154"/>
        <v>16</v>
      </c>
      <c r="AH824" s="86">
        <f t="shared" si="155"/>
        <v>0</v>
      </c>
      <c r="AI824" s="86">
        <f t="shared" si="156"/>
        <v>0</v>
      </c>
      <c r="AJ824" s="86">
        <f t="shared" si="157"/>
        <v>0</v>
      </c>
    </row>
    <row r="825" spans="1:36" ht="15" customHeight="1">
      <c r="A825" s="107"/>
      <c r="B825" s="93"/>
      <c r="C825" s="110" t="s">
        <v>229</v>
      </c>
      <c r="D825" s="329" t="str">
        <f t="shared" si="153"/>
        <v/>
      </c>
      <c r="E825" s="330"/>
      <c r="F825" s="330"/>
      <c r="G825" s="330"/>
      <c r="H825" s="330"/>
      <c r="I825" s="330"/>
      <c r="J825" s="330"/>
      <c r="K825" s="330"/>
      <c r="L825" s="330"/>
      <c r="M825" s="330"/>
      <c r="N825" s="331"/>
      <c r="O825" s="81"/>
      <c r="P825" s="81"/>
      <c r="Q825" s="81"/>
      <c r="R825" s="81"/>
      <c r="S825" s="81"/>
      <c r="T825" s="81"/>
      <c r="U825" s="81"/>
      <c r="V825" s="81"/>
      <c r="W825" s="230"/>
      <c r="X825" s="230"/>
      <c r="Y825" s="230"/>
      <c r="Z825" s="230"/>
      <c r="AA825" s="230"/>
      <c r="AB825" s="230"/>
      <c r="AC825" s="230"/>
      <c r="AD825" s="230"/>
      <c r="AG825" s="86">
        <f t="shared" si="154"/>
        <v>16</v>
      </c>
      <c r="AH825" s="86">
        <f t="shared" si="155"/>
        <v>0</v>
      </c>
      <c r="AI825" s="86">
        <f t="shared" si="156"/>
        <v>0</v>
      </c>
      <c r="AJ825" s="86">
        <f t="shared" si="157"/>
        <v>0</v>
      </c>
    </row>
    <row r="826" spans="1:36" ht="15" customHeight="1">
      <c r="A826" s="107"/>
      <c r="B826" s="93"/>
      <c r="C826" s="110" t="s">
        <v>230</v>
      </c>
      <c r="D826" s="329" t="str">
        <f t="shared" si="153"/>
        <v/>
      </c>
      <c r="E826" s="330"/>
      <c r="F826" s="330"/>
      <c r="G826" s="330"/>
      <c r="H826" s="330"/>
      <c r="I826" s="330"/>
      <c r="J826" s="330"/>
      <c r="K826" s="330"/>
      <c r="L826" s="330"/>
      <c r="M826" s="330"/>
      <c r="N826" s="331"/>
      <c r="O826" s="81"/>
      <c r="P826" s="81"/>
      <c r="Q826" s="81"/>
      <c r="R826" s="81"/>
      <c r="S826" s="81"/>
      <c r="T826" s="81"/>
      <c r="U826" s="81"/>
      <c r="V826" s="81"/>
      <c r="W826" s="230"/>
      <c r="X826" s="230"/>
      <c r="Y826" s="230"/>
      <c r="Z826" s="230"/>
      <c r="AA826" s="230"/>
      <c r="AB826" s="230"/>
      <c r="AC826" s="230"/>
      <c r="AD826" s="230"/>
      <c r="AG826" s="86">
        <f t="shared" si="154"/>
        <v>16</v>
      </c>
      <c r="AH826" s="86">
        <f t="shared" si="155"/>
        <v>0</v>
      </c>
      <c r="AI826" s="86">
        <f t="shared" si="156"/>
        <v>0</v>
      </c>
      <c r="AJ826" s="86">
        <f t="shared" si="157"/>
        <v>0</v>
      </c>
    </row>
    <row r="827" spans="1:36" ht="15" customHeight="1">
      <c r="A827" s="107"/>
      <c r="B827" s="93"/>
      <c r="C827" s="110" t="s">
        <v>231</v>
      </c>
      <c r="D827" s="329" t="str">
        <f t="shared" si="153"/>
        <v/>
      </c>
      <c r="E827" s="330"/>
      <c r="F827" s="330"/>
      <c r="G827" s="330"/>
      <c r="H827" s="330"/>
      <c r="I827" s="330"/>
      <c r="J827" s="330"/>
      <c r="K827" s="330"/>
      <c r="L827" s="330"/>
      <c r="M827" s="330"/>
      <c r="N827" s="331"/>
      <c r="O827" s="81"/>
      <c r="P827" s="81"/>
      <c r="Q827" s="81"/>
      <c r="R827" s="81"/>
      <c r="S827" s="81"/>
      <c r="T827" s="81"/>
      <c r="U827" s="81"/>
      <c r="V827" s="81"/>
      <c r="W827" s="230"/>
      <c r="X827" s="230"/>
      <c r="Y827" s="230"/>
      <c r="Z827" s="230"/>
      <c r="AA827" s="230"/>
      <c r="AB827" s="230"/>
      <c r="AC827" s="230"/>
      <c r="AD827" s="230"/>
      <c r="AG827" s="86">
        <f t="shared" si="154"/>
        <v>16</v>
      </c>
      <c r="AH827" s="86">
        <f t="shared" si="155"/>
        <v>0</v>
      </c>
      <c r="AI827" s="86">
        <f t="shared" si="156"/>
        <v>0</v>
      </c>
      <c r="AJ827" s="86">
        <f t="shared" si="157"/>
        <v>0</v>
      </c>
    </row>
    <row r="828" spans="1:36" ht="15" customHeight="1">
      <c r="A828" s="107"/>
      <c r="B828" s="93"/>
      <c r="C828" s="112" t="s">
        <v>232</v>
      </c>
      <c r="D828" s="329" t="str">
        <f t="shared" si="153"/>
        <v/>
      </c>
      <c r="E828" s="330"/>
      <c r="F828" s="330"/>
      <c r="G828" s="330"/>
      <c r="H828" s="330"/>
      <c r="I828" s="330"/>
      <c r="J828" s="330"/>
      <c r="K828" s="330"/>
      <c r="L828" s="330"/>
      <c r="M828" s="330"/>
      <c r="N828" s="331"/>
      <c r="O828" s="81"/>
      <c r="P828" s="81"/>
      <c r="Q828" s="81"/>
      <c r="R828" s="81"/>
      <c r="S828" s="81"/>
      <c r="T828" s="81"/>
      <c r="U828" s="81"/>
      <c r="V828" s="81"/>
      <c r="W828" s="230"/>
      <c r="X828" s="230"/>
      <c r="Y828" s="230"/>
      <c r="Z828" s="230"/>
      <c r="AA828" s="230"/>
      <c r="AB828" s="230"/>
      <c r="AC828" s="230"/>
      <c r="AD828" s="230"/>
      <c r="AG828" s="86">
        <f t="shared" si="154"/>
        <v>16</v>
      </c>
      <c r="AH828" s="86">
        <f t="shared" si="155"/>
        <v>0</v>
      </c>
      <c r="AI828" s="86">
        <f t="shared" si="156"/>
        <v>0</v>
      </c>
      <c r="AJ828" s="86">
        <f t="shared" si="157"/>
        <v>0</v>
      </c>
    </row>
    <row r="829" spans="1:36" ht="15" customHeight="1">
      <c r="A829" s="107"/>
      <c r="B829" s="93"/>
      <c r="C829" s="112" t="s">
        <v>233</v>
      </c>
      <c r="D829" s="329" t="str">
        <f t="shared" si="153"/>
        <v/>
      </c>
      <c r="E829" s="330"/>
      <c r="F829" s="330"/>
      <c r="G829" s="330"/>
      <c r="H829" s="330"/>
      <c r="I829" s="330"/>
      <c r="J829" s="330"/>
      <c r="K829" s="330"/>
      <c r="L829" s="330"/>
      <c r="M829" s="330"/>
      <c r="N829" s="331"/>
      <c r="O829" s="81"/>
      <c r="P829" s="81"/>
      <c r="Q829" s="81"/>
      <c r="R829" s="81"/>
      <c r="S829" s="81"/>
      <c r="T829" s="81"/>
      <c r="U829" s="81"/>
      <c r="V829" s="81"/>
      <c r="W829" s="230"/>
      <c r="X829" s="230"/>
      <c r="Y829" s="230"/>
      <c r="Z829" s="230"/>
      <c r="AA829" s="230"/>
      <c r="AB829" s="230"/>
      <c r="AC829" s="230"/>
      <c r="AD829" s="230"/>
      <c r="AG829" s="86">
        <f t="shared" si="154"/>
        <v>16</v>
      </c>
      <c r="AH829" s="86">
        <f t="shared" si="155"/>
        <v>0</v>
      </c>
      <c r="AI829" s="86">
        <f t="shared" si="156"/>
        <v>0</v>
      </c>
      <c r="AJ829" s="86">
        <f t="shared" si="157"/>
        <v>0</v>
      </c>
    </row>
    <row r="830" spans="1:36" ht="15" customHeight="1">
      <c r="A830" s="107"/>
      <c r="B830" s="93"/>
      <c r="C830" s="112" t="s">
        <v>234</v>
      </c>
      <c r="D830" s="329" t="str">
        <f t="shared" si="153"/>
        <v/>
      </c>
      <c r="E830" s="330"/>
      <c r="F830" s="330"/>
      <c r="G830" s="330"/>
      <c r="H830" s="330"/>
      <c r="I830" s="330"/>
      <c r="J830" s="330"/>
      <c r="K830" s="330"/>
      <c r="L830" s="330"/>
      <c r="M830" s="330"/>
      <c r="N830" s="331"/>
      <c r="O830" s="81"/>
      <c r="P830" s="81"/>
      <c r="Q830" s="81"/>
      <c r="R830" s="81"/>
      <c r="S830" s="81"/>
      <c r="T830" s="81"/>
      <c r="U830" s="81"/>
      <c r="V830" s="81"/>
      <c r="W830" s="230"/>
      <c r="X830" s="230"/>
      <c r="Y830" s="230"/>
      <c r="Z830" s="230"/>
      <c r="AA830" s="230"/>
      <c r="AB830" s="230"/>
      <c r="AC830" s="230"/>
      <c r="AD830" s="230"/>
      <c r="AG830" s="86">
        <f t="shared" si="154"/>
        <v>16</v>
      </c>
      <c r="AH830" s="86">
        <f t="shared" si="155"/>
        <v>0</v>
      </c>
      <c r="AI830" s="86">
        <f t="shared" si="156"/>
        <v>0</v>
      </c>
      <c r="AJ830" s="86">
        <f t="shared" si="157"/>
        <v>0</v>
      </c>
    </row>
    <row r="831" spans="1:36" ht="15" customHeight="1">
      <c r="A831" s="107"/>
      <c r="B831" s="93"/>
      <c r="C831" s="112" t="s">
        <v>235</v>
      </c>
      <c r="D831" s="329" t="str">
        <f t="shared" si="153"/>
        <v/>
      </c>
      <c r="E831" s="330"/>
      <c r="F831" s="330"/>
      <c r="G831" s="330"/>
      <c r="H831" s="330"/>
      <c r="I831" s="330"/>
      <c r="J831" s="330"/>
      <c r="K831" s="330"/>
      <c r="L831" s="330"/>
      <c r="M831" s="330"/>
      <c r="N831" s="331"/>
      <c r="O831" s="81"/>
      <c r="P831" s="81"/>
      <c r="Q831" s="81"/>
      <c r="R831" s="81"/>
      <c r="S831" s="81"/>
      <c r="T831" s="81"/>
      <c r="U831" s="81"/>
      <c r="V831" s="81"/>
      <c r="W831" s="230"/>
      <c r="X831" s="230"/>
      <c r="Y831" s="230"/>
      <c r="Z831" s="230"/>
      <c r="AA831" s="230"/>
      <c r="AB831" s="230"/>
      <c r="AC831" s="230"/>
      <c r="AD831" s="230"/>
      <c r="AG831" s="86">
        <f t="shared" si="154"/>
        <v>16</v>
      </c>
      <c r="AH831" s="86">
        <f t="shared" si="155"/>
        <v>0</v>
      </c>
      <c r="AI831" s="86">
        <f t="shared" si="156"/>
        <v>0</v>
      </c>
      <c r="AJ831" s="86">
        <f t="shared" si="157"/>
        <v>0</v>
      </c>
    </row>
    <row r="832" spans="1:36" ht="15" customHeight="1">
      <c r="A832" s="107"/>
      <c r="B832" s="93"/>
      <c r="C832" s="112" t="s">
        <v>236</v>
      </c>
      <c r="D832" s="329" t="str">
        <f t="shared" si="153"/>
        <v/>
      </c>
      <c r="E832" s="330"/>
      <c r="F832" s="330"/>
      <c r="G832" s="330"/>
      <c r="H832" s="330"/>
      <c r="I832" s="330"/>
      <c r="J832" s="330"/>
      <c r="K832" s="330"/>
      <c r="L832" s="330"/>
      <c r="M832" s="330"/>
      <c r="N832" s="331"/>
      <c r="O832" s="81"/>
      <c r="P832" s="81"/>
      <c r="Q832" s="81"/>
      <c r="R832" s="81"/>
      <c r="S832" s="81"/>
      <c r="T832" s="81"/>
      <c r="U832" s="81"/>
      <c r="V832" s="81"/>
      <c r="W832" s="230"/>
      <c r="X832" s="230"/>
      <c r="Y832" s="230"/>
      <c r="Z832" s="230"/>
      <c r="AA832" s="230"/>
      <c r="AB832" s="230"/>
      <c r="AC832" s="230"/>
      <c r="AD832" s="230"/>
      <c r="AG832" s="86">
        <f t="shared" si="154"/>
        <v>16</v>
      </c>
      <c r="AH832" s="86">
        <f t="shared" si="155"/>
        <v>0</v>
      </c>
      <c r="AI832" s="86">
        <f t="shared" si="156"/>
        <v>0</v>
      </c>
      <c r="AJ832" s="86">
        <f t="shared" si="157"/>
        <v>0</v>
      </c>
    </row>
    <row r="833" spans="1:36" ht="15" customHeight="1">
      <c r="A833" s="107"/>
      <c r="B833" s="93"/>
      <c r="C833" s="112" t="s">
        <v>237</v>
      </c>
      <c r="D833" s="329" t="str">
        <f t="shared" si="153"/>
        <v/>
      </c>
      <c r="E833" s="330"/>
      <c r="F833" s="330"/>
      <c r="G833" s="330"/>
      <c r="H833" s="330"/>
      <c r="I833" s="330"/>
      <c r="J833" s="330"/>
      <c r="K833" s="330"/>
      <c r="L833" s="330"/>
      <c r="M833" s="330"/>
      <c r="N833" s="331"/>
      <c r="O833" s="81"/>
      <c r="P833" s="81"/>
      <c r="Q833" s="81"/>
      <c r="R833" s="81"/>
      <c r="S833" s="81"/>
      <c r="T833" s="81"/>
      <c r="U833" s="81"/>
      <c r="V833" s="81"/>
      <c r="W833" s="230"/>
      <c r="X833" s="230"/>
      <c r="Y833" s="230"/>
      <c r="Z833" s="230"/>
      <c r="AA833" s="230"/>
      <c r="AB833" s="230"/>
      <c r="AC833" s="230"/>
      <c r="AD833" s="230"/>
      <c r="AG833" s="86">
        <f t="shared" si="154"/>
        <v>16</v>
      </c>
      <c r="AH833" s="86">
        <f t="shared" si="155"/>
        <v>0</v>
      </c>
      <c r="AI833" s="86">
        <f t="shared" si="156"/>
        <v>0</v>
      </c>
      <c r="AJ833" s="86">
        <f t="shared" si="157"/>
        <v>0</v>
      </c>
    </row>
    <row r="834" spans="1:36" ht="15" customHeight="1">
      <c r="A834" s="107"/>
      <c r="B834" s="93"/>
      <c r="C834" s="112" t="s">
        <v>238</v>
      </c>
      <c r="D834" s="329" t="str">
        <f t="shared" si="153"/>
        <v/>
      </c>
      <c r="E834" s="330"/>
      <c r="F834" s="330"/>
      <c r="G834" s="330"/>
      <c r="H834" s="330"/>
      <c r="I834" s="330"/>
      <c r="J834" s="330"/>
      <c r="K834" s="330"/>
      <c r="L834" s="330"/>
      <c r="M834" s="330"/>
      <c r="N834" s="331"/>
      <c r="O834" s="81"/>
      <c r="P834" s="81"/>
      <c r="Q834" s="81"/>
      <c r="R834" s="81"/>
      <c r="S834" s="81"/>
      <c r="T834" s="81"/>
      <c r="U834" s="81"/>
      <c r="V834" s="81"/>
      <c r="W834" s="230"/>
      <c r="X834" s="230"/>
      <c r="Y834" s="230"/>
      <c r="Z834" s="230"/>
      <c r="AA834" s="230"/>
      <c r="AB834" s="230"/>
      <c r="AC834" s="230"/>
      <c r="AD834" s="230"/>
      <c r="AG834" s="86">
        <f t="shared" si="154"/>
        <v>16</v>
      </c>
      <c r="AH834" s="86">
        <f t="shared" si="155"/>
        <v>0</v>
      </c>
      <c r="AI834" s="86">
        <f t="shared" si="156"/>
        <v>0</v>
      </c>
      <c r="AJ834" s="86">
        <f t="shared" si="157"/>
        <v>0</v>
      </c>
    </row>
    <row r="835" spans="1:36" ht="15" customHeight="1">
      <c r="A835" s="107"/>
      <c r="B835" s="93"/>
      <c r="C835" s="112" t="s">
        <v>239</v>
      </c>
      <c r="D835" s="329" t="str">
        <f t="shared" si="153"/>
        <v/>
      </c>
      <c r="E835" s="330"/>
      <c r="F835" s="330"/>
      <c r="G835" s="330"/>
      <c r="H835" s="330"/>
      <c r="I835" s="330"/>
      <c r="J835" s="330"/>
      <c r="K835" s="330"/>
      <c r="L835" s="330"/>
      <c r="M835" s="330"/>
      <c r="N835" s="331"/>
      <c r="O835" s="81"/>
      <c r="P835" s="81"/>
      <c r="Q835" s="81"/>
      <c r="R835" s="81"/>
      <c r="S835" s="81"/>
      <c r="T835" s="81"/>
      <c r="U835" s="81"/>
      <c r="V835" s="81"/>
      <c r="W835" s="230"/>
      <c r="X835" s="230"/>
      <c r="Y835" s="230"/>
      <c r="Z835" s="230"/>
      <c r="AA835" s="230"/>
      <c r="AB835" s="230"/>
      <c r="AC835" s="230"/>
      <c r="AD835" s="230"/>
      <c r="AG835" s="86">
        <f t="shared" si="154"/>
        <v>16</v>
      </c>
      <c r="AH835" s="86">
        <f t="shared" si="155"/>
        <v>0</v>
      </c>
      <c r="AI835" s="86">
        <f t="shared" si="156"/>
        <v>0</v>
      </c>
      <c r="AJ835" s="86">
        <f t="shared" si="157"/>
        <v>0</v>
      </c>
    </row>
    <row r="836" spans="1:36" ht="15" customHeight="1">
      <c r="A836" s="107"/>
      <c r="B836" s="93"/>
      <c r="C836" s="112" t="s">
        <v>240</v>
      </c>
      <c r="D836" s="329" t="str">
        <f t="shared" si="153"/>
        <v/>
      </c>
      <c r="E836" s="330"/>
      <c r="F836" s="330"/>
      <c r="G836" s="330"/>
      <c r="H836" s="330"/>
      <c r="I836" s="330"/>
      <c r="J836" s="330"/>
      <c r="K836" s="330"/>
      <c r="L836" s="330"/>
      <c r="M836" s="330"/>
      <c r="N836" s="331"/>
      <c r="O836" s="81"/>
      <c r="P836" s="81"/>
      <c r="Q836" s="81"/>
      <c r="R836" s="81"/>
      <c r="S836" s="81"/>
      <c r="T836" s="81"/>
      <c r="U836" s="81"/>
      <c r="V836" s="81"/>
      <c r="W836" s="230"/>
      <c r="X836" s="230"/>
      <c r="Y836" s="230"/>
      <c r="Z836" s="230"/>
      <c r="AA836" s="230"/>
      <c r="AB836" s="230"/>
      <c r="AC836" s="230"/>
      <c r="AD836" s="230"/>
      <c r="AG836" s="86">
        <f t="shared" si="154"/>
        <v>16</v>
      </c>
      <c r="AH836" s="86">
        <f t="shared" si="155"/>
        <v>0</v>
      </c>
      <c r="AI836" s="86">
        <f t="shared" si="156"/>
        <v>0</v>
      </c>
      <c r="AJ836" s="86">
        <f t="shared" si="157"/>
        <v>0</v>
      </c>
    </row>
    <row r="837" spans="1:36" ht="15" customHeight="1">
      <c r="A837" s="107"/>
      <c r="B837" s="93"/>
      <c r="C837" s="112" t="s">
        <v>241</v>
      </c>
      <c r="D837" s="329" t="str">
        <f t="shared" si="153"/>
        <v/>
      </c>
      <c r="E837" s="330"/>
      <c r="F837" s="330"/>
      <c r="G837" s="330"/>
      <c r="H837" s="330"/>
      <c r="I837" s="330"/>
      <c r="J837" s="330"/>
      <c r="K837" s="330"/>
      <c r="L837" s="330"/>
      <c r="M837" s="330"/>
      <c r="N837" s="331"/>
      <c r="O837" s="81"/>
      <c r="P837" s="81"/>
      <c r="Q837" s="81"/>
      <c r="R837" s="81"/>
      <c r="S837" s="81"/>
      <c r="T837" s="81"/>
      <c r="U837" s="81"/>
      <c r="V837" s="81"/>
      <c r="W837" s="230"/>
      <c r="X837" s="230"/>
      <c r="Y837" s="230"/>
      <c r="Z837" s="230"/>
      <c r="AA837" s="230"/>
      <c r="AB837" s="230"/>
      <c r="AC837" s="230"/>
      <c r="AD837" s="230"/>
      <c r="AG837" s="86">
        <f t="shared" si="154"/>
        <v>16</v>
      </c>
      <c r="AH837" s="86">
        <f t="shared" si="155"/>
        <v>0</v>
      </c>
      <c r="AI837" s="86">
        <f t="shared" si="156"/>
        <v>0</v>
      </c>
      <c r="AJ837" s="86">
        <f t="shared" si="157"/>
        <v>0</v>
      </c>
    </row>
    <row r="838" spans="1:36" ht="15" customHeight="1">
      <c r="A838" s="107"/>
      <c r="B838" s="93"/>
      <c r="C838" s="112" t="s">
        <v>242</v>
      </c>
      <c r="D838" s="329" t="str">
        <f t="shared" si="153"/>
        <v/>
      </c>
      <c r="E838" s="330"/>
      <c r="F838" s="330"/>
      <c r="G838" s="330"/>
      <c r="H838" s="330"/>
      <c r="I838" s="330"/>
      <c r="J838" s="330"/>
      <c r="K838" s="330"/>
      <c r="L838" s="330"/>
      <c r="M838" s="330"/>
      <c r="N838" s="331"/>
      <c r="O838" s="81"/>
      <c r="P838" s="81"/>
      <c r="Q838" s="81"/>
      <c r="R838" s="81"/>
      <c r="S838" s="81"/>
      <c r="T838" s="81"/>
      <c r="U838" s="81"/>
      <c r="V838" s="81"/>
      <c r="W838" s="230"/>
      <c r="X838" s="230"/>
      <c r="Y838" s="230"/>
      <c r="Z838" s="230"/>
      <c r="AA838" s="230"/>
      <c r="AB838" s="230"/>
      <c r="AC838" s="230"/>
      <c r="AD838" s="230"/>
      <c r="AG838" s="86">
        <f t="shared" si="154"/>
        <v>16</v>
      </c>
      <c r="AH838" s="86">
        <f t="shared" si="155"/>
        <v>0</v>
      </c>
      <c r="AI838" s="86">
        <f t="shared" si="156"/>
        <v>0</v>
      </c>
      <c r="AJ838" s="86">
        <f t="shared" si="157"/>
        <v>0</v>
      </c>
    </row>
    <row r="839" spans="1:36" ht="15" customHeight="1">
      <c r="A839" s="107"/>
      <c r="B839" s="93"/>
      <c r="C839" s="112" t="s">
        <v>243</v>
      </c>
      <c r="D839" s="329" t="str">
        <f t="shared" si="153"/>
        <v/>
      </c>
      <c r="E839" s="330"/>
      <c r="F839" s="330"/>
      <c r="G839" s="330"/>
      <c r="H839" s="330"/>
      <c r="I839" s="330"/>
      <c r="J839" s="330"/>
      <c r="K839" s="330"/>
      <c r="L839" s="330"/>
      <c r="M839" s="330"/>
      <c r="N839" s="331"/>
      <c r="O839" s="81"/>
      <c r="P839" s="81"/>
      <c r="Q839" s="81"/>
      <c r="R839" s="81"/>
      <c r="S839" s="81"/>
      <c r="T839" s="81"/>
      <c r="U839" s="81"/>
      <c r="V839" s="81"/>
      <c r="W839" s="230"/>
      <c r="X839" s="230"/>
      <c r="Y839" s="230"/>
      <c r="Z839" s="230"/>
      <c r="AA839" s="230"/>
      <c r="AB839" s="230"/>
      <c r="AC839" s="230"/>
      <c r="AD839" s="230"/>
      <c r="AG839" s="86">
        <f t="shared" si="154"/>
        <v>16</v>
      </c>
      <c r="AH839" s="86">
        <f t="shared" si="155"/>
        <v>0</v>
      </c>
      <c r="AI839" s="86">
        <f t="shared" si="156"/>
        <v>0</v>
      </c>
      <c r="AJ839" s="86">
        <f t="shared" si="157"/>
        <v>0</v>
      </c>
    </row>
    <row r="840" spans="1:36" ht="15" customHeight="1">
      <c r="A840" s="107"/>
      <c r="B840" s="93"/>
      <c r="C840" s="112" t="s">
        <v>244</v>
      </c>
      <c r="D840" s="329" t="str">
        <f t="shared" si="153"/>
        <v/>
      </c>
      <c r="E840" s="330"/>
      <c r="F840" s="330"/>
      <c r="G840" s="330"/>
      <c r="H840" s="330"/>
      <c r="I840" s="330"/>
      <c r="J840" s="330"/>
      <c r="K840" s="330"/>
      <c r="L840" s="330"/>
      <c r="M840" s="330"/>
      <c r="N840" s="331"/>
      <c r="O840" s="81"/>
      <c r="P840" s="81"/>
      <c r="Q840" s="81"/>
      <c r="R840" s="81"/>
      <c r="S840" s="81"/>
      <c r="T840" s="81"/>
      <c r="U840" s="81"/>
      <c r="V840" s="81"/>
      <c r="W840" s="230"/>
      <c r="X840" s="230"/>
      <c r="Y840" s="230"/>
      <c r="Z840" s="230"/>
      <c r="AA840" s="230"/>
      <c r="AB840" s="230"/>
      <c r="AC840" s="230"/>
      <c r="AD840" s="230"/>
      <c r="AG840" s="86">
        <f t="shared" si="154"/>
        <v>16</v>
      </c>
      <c r="AH840" s="86">
        <f t="shared" si="155"/>
        <v>0</v>
      </c>
      <c r="AI840" s="86">
        <f t="shared" si="156"/>
        <v>0</v>
      </c>
      <c r="AJ840" s="86">
        <f t="shared" si="157"/>
        <v>0</v>
      </c>
    </row>
    <row r="841" spans="1:36" ht="15" customHeight="1">
      <c r="A841" s="107"/>
      <c r="B841" s="93"/>
      <c r="C841" s="112" t="s">
        <v>245</v>
      </c>
      <c r="D841" s="329" t="str">
        <f t="shared" si="153"/>
        <v/>
      </c>
      <c r="E841" s="330"/>
      <c r="F841" s="330"/>
      <c r="G841" s="330"/>
      <c r="H841" s="330"/>
      <c r="I841" s="330"/>
      <c r="J841" s="330"/>
      <c r="K841" s="330"/>
      <c r="L841" s="330"/>
      <c r="M841" s="330"/>
      <c r="N841" s="331"/>
      <c r="O841" s="81"/>
      <c r="P841" s="81"/>
      <c r="Q841" s="81"/>
      <c r="R841" s="81"/>
      <c r="S841" s="81"/>
      <c r="T841" s="81"/>
      <c r="U841" s="81"/>
      <c r="V841" s="81"/>
      <c r="W841" s="230"/>
      <c r="X841" s="230"/>
      <c r="Y841" s="230"/>
      <c r="Z841" s="230"/>
      <c r="AA841" s="230"/>
      <c r="AB841" s="230"/>
      <c r="AC841" s="230"/>
      <c r="AD841" s="230"/>
      <c r="AG841" s="86">
        <f t="shared" si="154"/>
        <v>16</v>
      </c>
      <c r="AH841" s="86">
        <f t="shared" si="155"/>
        <v>0</v>
      </c>
      <c r="AI841" s="86">
        <f t="shared" si="156"/>
        <v>0</v>
      </c>
      <c r="AJ841" s="86">
        <f t="shared" si="157"/>
        <v>0</v>
      </c>
    </row>
    <row r="842" spans="1:36" ht="15" customHeight="1">
      <c r="A842" s="107"/>
      <c r="B842" s="93"/>
      <c r="C842" s="112" t="s">
        <v>246</v>
      </c>
      <c r="D842" s="329" t="str">
        <f t="shared" si="153"/>
        <v/>
      </c>
      <c r="E842" s="330"/>
      <c r="F842" s="330"/>
      <c r="G842" s="330"/>
      <c r="H842" s="330"/>
      <c r="I842" s="330"/>
      <c r="J842" s="330"/>
      <c r="K842" s="330"/>
      <c r="L842" s="330"/>
      <c r="M842" s="330"/>
      <c r="N842" s="331"/>
      <c r="O842" s="81"/>
      <c r="P842" s="81"/>
      <c r="Q842" s="81"/>
      <c r="R842" s="81"/>
      <c r="S842" s="81"/>
      <c r="T842" s="81"/>
      <c r="U842" s="81"/>
      <c r="V842" s="81"/>
      <c r="W842" s="230"/>
      <c r="X842" s="230"/>
      <c r="Y842" s="230"/>
      <c r="Z842" s="230"/>
      <c r="AA842" s="230"/>
      <c r="AB842" s="230"/>
      <c r="AC842" s="230"/>
      <c r="AD842" s="230"/>
      <c r="AG842" s="86">
        <f t="shared" si="154"/>
        <v>16</v>
      </c>
      <c r="AH842" s="86">
        <f t="shared" si="155"/>
        <v>0</v>
      </c>
      <c r="AI842" s="86">
        <f t="shared" si="156"/>
        <v>0</v>
      </c>
      <c r="AJ842" s="86">
        <f t="shared" si="157"/>
        <v>0</v>
      </c>
    </row>
    <row r="843" spans="1:36" ht="15" customHeight="1">
      <c r="A843" s="107"/>
      <c r="B843" s="93"/>
      <c r="C843" s="112" t="s">
        <v>247</v>
      </c>
      <c r="D843" s="329" t="str">
        <f t="shared" si="153"/>
        <v/>
      </c>
      <c r="E843" s="330"/>
      <c r="F843" s="330"/>
      <c r="G843" s="330"/>
      <c r="H843" s="330"/>
      <c r="I843" s="330"/>
      <c r="J843" s="330"/>
      <c r="K843" s="330"/>
      <c r="L843" s="330"/>
      <c r="M843" s="330"/>
      <c r="N843" s="331"/>
      <c r="O843" s="81"/>
      <c r="P843" s="81"/>
      <c r="Q843" s="81"/>
      <c r="R843" s="81"/>
      <c r="S843" s="81"/>
      <c r="T843" s="81"/>
      <c r="U843" s="81"/>
      <c r="V843" s="81"/>
      <c r="W843" s="230"/>
      <c r="X843" s="230"/>
      <c r="Y843" s="230"/>
      <c r="Z843" s="230"/>
      <c r="AA843" s="230"/>
      <c r="AB843" s="230"/>
      <c r="AC843" s="230"/>
      <c r="AD843" s="230"/>
      <c r="AG843" s="86">
        <f t="shared" si="154"/>
        <v>16</v>
      </c>
      <c r="AH843" s="86">
        <f t="shared" si="155"/>
        <v>0</v>
      </c>
      <c r="AI843" s="86">
        <f t="shared" si="156"/>
        <v>0</v>
      </c>
      <c r="AJ843" s="86">
        <f t="shared" si="157"/>
        <v>0</v>
      </c>
    </row>
    <row r="844" spans="1:36" ht="15" customHeight="1">
      <c r="A844" s="107"/>
      <c r="B844" s="93"/>
      <c r="C844" s="112" t="s">
        <v>248</v>
      </c>
      <c r="D844" s="329" t="str">
        <f t="shared" si="153"/>
        <v/>
      </c>
      <c r="E844" s="330"/>
      <c r="F844" s="330"/>
      <c r="G844" s="330"/>
      <c r="H844" s="330"/>
      <c r="I844" s="330"/>
      <c r="J844" s="330"/>
      <c r="K844" s="330"/>
      <c r="L844" s="330"/>
      <c r="M844" s="330"/>
      <c r="N844" s="331"/>
      <c r="O844" s="81"/>
      <c r="P844" s="81"/>
      <c r="Q844" s="81"/>
      <c r="R844" s="81"/>
      <c r="S844" s="81"/>
      <c r="T844" s="81"/>
      <c r="U844" s="81"/>
      <c r="V844" s="81"/>
      <c r="W844" s="230"/>
      <c r="X844" s="230"/>
      <c r="Y844" s="230"/>
      <c r="Z844" s="230"/>
      <c r="AA844" s="230"/>
      <c r="AB844" s="230"/>
      <c r="AC844" s="230"/>
      <c r="AD844" s="230"/>
      <c r="AG844" s="86">
        <f t="shared" si="154"/>
        <v>16</v>
      </c>
      <c r="AH844" s="86">
        <f t="shared" si="155"/>
        <v>0</v>
      </c>
      <c r="AI844" s="86">
        <f t="shared" si="156"/>
        <v>0</v>
      </c>
      <c r="AJ844" s="86">
        <f t="shared" si="157"/>
        <v>0</v>
      </c>
    </row>
    <row r="845" spans="1:36" ht="15" customHeight="1">
      <c r="A845" s="107"/>
      <c r="B845" s="93"/>
      <c r="C845" s="112" t="s">
        <v>249</v>
      </c>
      <c r="D845" s="329" t="str">
        <f t="shared" si="153"/>
        <v/>
      </c>
      <c r="E845" s="330"/>
      <c r="F845" s="330"/>
      <c r="G845" s="330"/>
      <c r="H845" s="330"/>
      <c r="I845" s="330"/>
      <c r="J845" s="330"/>
      <c r="K845" s="330"/>
      <c r="L845" s="330"/>
      <c r="M845" s="330"/>
      <c r="N845" s="331"/>
      <c r="O845" s="81"/>
      <c r="P845" s="81"/>
      <c r="Q845" s="81"/>
      <c r="R845" s="81"/>
      <c r="S845" s="81"/>
      <c r="T845" s="81"/>
      <c r="U845" s="81"/>
      <c r="V845" s="81"/>
      <c r="W845" s="230"/>
      <c r="X845" s="230"/>
      <c r="Y845" s="230"/>
      <c r="Z845" s="230"/>
      <c r="AA845" s="230"/>
      <c r="AB845" s="230"/>
      <c r="AC845" s="230"/>
      <c r="AD845" s="230"/>
      <c r="AG845" s="86">
        <f t="shared" si="154"/>
        <v>16</v>
      </c>
      <c r="AH845" s="86">
        <f t="shared" si="155"/>
        <v>0</v>
      </c>
      <c r="AI845" s="86">
        <f t="shared" si="156"/>
        <v>0</v>
      </c>
      <c r="AJ845" s="86">
        <f t="shared" si="157"/>
        <v>0</v>
      </c>
    </row>
    <row r="846" spans="1:36" ht="15" customHeight="1">
      <c r="A846" s="107"/>
      <c r="B846" s="93"/>
      <c r="C846" s="112" t="s">
        <v>250</v>
      </c>
      <c r="D846" s="329" t="str">
        <f t="shared" si="153"/>
        <v/>
      </c>
      <c r="E846" s="330"/>
      <c r="F846" s="330"/>
      <c r="G846" s="330"/>
      <c r="H846" s="330"/>
      <c r="I846" s="330"/>
      <c r="J846" s="330"/>
      <c r="K846" s="330"/>
      <c r="L846" s="330"/>
      <c r="M846" s="330"/>
      <c r="N846" s="331"/>
      <c r="O846" s="81"/>
      <c r="P846" s="81"/>
      <c r="Q846" s="81"/>
      <c r="R846" s="81"/>
      <c r="S846" s="81"/>
      <c r="T846" s="81"/>
      <c r="U846" s="81"/>
      <c r="V846" s="81"/>
      <c r="W846" s="230"/>
      <c r="X846" s="230"/>
      <c r="Y846" s="230"/>
      <c r="Z846" s="230"/>
      <c r="AA846" s="230"/>
      <c r="AB846" s="230"/>
      <c r="AC846" s="230"/>
      <c r="AD846" s="230"/>
      <c r="AG846" s="86">
        <f t="shared" si="154"/>
        <v>16</v>
      </c>
      <c r="AH846" s="86">
        <f t="shared" si="155"/>
        <v>0</v>
      </c>
      <c r="AI846" s="86">
        <f t="shared" si="156"/>
        <v>0</v>
      </c>
      <c r="AJ846" s="86">
        <f t="shared" si="157"/>
        <v>0</v>
      </c>
    </row>
    <row r="847" spans="1:36" ht="15" customHeight="1">
      <c r="A847" s="107"/>
      <c r="B847" s="93"/>
      <c r="C847" s="112" t="s">
        <v>251</v>
      </c>
      <c r="D847" s="329" t="str">
        <f t="shared" si="153"/>
        <v/>
      </c>
      <c r="E847" s="330"/>
      <c r="F847" s="330"/>
      <c r="G847" s="330"/>
      <c r="H847" s="330"/>
      <c r="I847" s="330"/>
      <c r="J847" s="330"/>
      <c r="K847" s="330"/>
      <c r="L847" s="330"/>
      <c r="M847" s="330"/>
      <c r="N847" s="331"/>
      <c r="O847" s="81"/>
      <c r="P847" s="81"/>
      <c r="Q847" s="81"/>
      <c r="R847" s="81"/>
      <c r="S847" s="81"/>
      <c r="T847" s="81"/>
      <c r="U847" s="81"/>
      <c r="V847" s="81"/>
      <c r="W847" s="230"/>
      <c r="X847" s="230"/>
      <c r="Y847" s="230"/>
      <c r="Z847" s="230"/>
      <c r="AA847" s="230"/>
      <c r="AB847" s="230"/>
      <c r="AC847" s="230"/>
      <c r="AD847" s="230"/>
      <c r="AG847" s="86">
        <f t="shared" si="154"/>
        <v>16</v>
      </c>
      <c r="AH847" s="86">
        <f t="shared" si="155"/>
        <v>0</v>
      </c>
      <c r="AI847" s="86">
        <f t="shared" si="156"/>
        <v>0</v>
      </c>
      <c r="AJ847" s="86">
        <f t="shared" si="157"/>
        <v>0</v>
      </c>
    </row>
    <row r="848" spans="1:36" ht="15" customHeight="1">
      <c r="A848" s="107"/>
      <c r="B848" s="93"/>
      <c r="C848" s="112" t="s">
        <v>252</v>
      </c>
      <c r="D848" s="329" t="str">
        <f t="shared" si="153"/>
        <v/>
      </c>
      <c r="E848" s="330"/>
      <c r="F848" s="330"/>
      <c r="G848" s="330"/>
      <c r="H848" s="330"/>
      <c r="I848" s="330"/>
      <c r="J848" s="330"/>
      <c r="K848" s="330"/>
      <c r="L848" s="330"/>
      <c r="M848" s="330"/>
      <c r="N848" s="331"/>
      <c r="O848" s="81"/>
      <c r="P848" s="81"/>
      <c r="Q848" s="81"/>
      <c r="R848" s="81"/>
      <c r="S848" s="81"/>
      <c r="T848" s="81"/>
      <c r="U848" s="81"/>
      <c r="V848" s="81"/>
      <c r="W848" s="230"/>
      <c r="X848" s="230"/>
      <c r="Y848" s="230"/>
      <c r="Z848" s="230"/>
      <c r="AA848" s="230"/>
      <c r="AB848" s="230"/>
      <c r="AC848" s="230"/>
      <c r="AD848" s="230"/>
      <c r="AG848" s="86">
        <f t="shared" si="154"/>
        <v>16</v>
      </c>
      <c r="AH848" s="86">
        <f t="shared" si="155"/>
        <v>0</v>
      </c>
      <c r="AI848" s="86">
        <f t="shared" si="156"/>
        <v>0</v>
      </c>
      <c r="AJ848" s="86">
        <f t="shared" si="157"/>
        <v>0</v>
      </c>
    </row>
    <row r="849" spans="1:36" ht="15" customHeight="1">
      <c r="A849" s="107"/>
      <c r="B849" s="93"/>
      <c r="C849" s="93"/>
      <c r="D849" s="93"/>
      <c r="E849" s="93"/>
      <c r="F849" s="93"/>
      <c r="G849" s="93"/>
      <c r="H849" s="93"/>
      <c r="I849" s="93"/>
      <c r="J849" s="93"/>
      <c r="K849" s="93"/>
      <c r="L849" s="93"/>
      <c r="M849" s="93"/>
      <c r="N849" s="93"/>
      <c r="O849" s="93"/>
      <c r="P849" s="93"/>
      <c r="Q849" s="93"/>
      <c r="R849" s="93"/>
      <c r="S849" s="93"/>
      <c r="T849" s="93"/>
      <c r="U849" s="93"/>
      <c r="V849" s="136" t="s">
        <v>253</v>
      </c>
      <c r="W849" s="147">
        <f t="shared" ref="W849:AD849" si="158">IF(AND(SUM(W729:W848)=0,COUNTIF(W729:W848,"NS")&gt;0),"NS",
IF(AND(SUM(W729:W848)=0,COUNTIF(W729:W848,0)&gt;0),0,
IF(AND(SUM(W729:W848)=0,COUNTIF(W729:W848,"NA")&gt;0),"NA",
SUM(W729:W848))))</f>
        <v>0</v>
      </c>
      <c r="X849" s="147">
        <f t="shared" si="158"/>
        <v>0</v>
      </c>
      <c r="Y849" s="147">
        <f t="shared" si="158"/>
        <v>0</v>
      </c>
      <c r="Z849" s="147">
        <f t="shared" si="158"/>
        <v>0</v>
      </c>
      <c r="AA849" s="147">
        <f t="shared" si="158"/>
        <v>0</v>
      </c>
      <c r="AB849" s="147">
        <f t="shared" si="158"/>
        <v>0</v>
      </c>
      <c r="AC849" s="147">
        <f t="shared" si="158"/>
        <v>0</v>
      </c>
      <c r="AD849" s="147">
        <f t="shared" si="158"/>
        <v>0</v>
      </c>
      <c r="AH849" s="115">
        <f>SUM(AH729:AH848)</f>
        <v>0</v>
      </c>
      <c r="AI849" s="115">
        <f>SUM(AI729:AI848)</f>
        <v>0</v>
      </c>
      <c r="AJ849" s="115">
        <f>SUM(AJ729:AJ848)</f>
        <v>0</v>
      </c>
    </row>
    <row r="850" spans="1:36" ht="15" customHeight="1">
      <c r="A850" s="107"/>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c r="AB850" s="93"/>
      <c r="AC850" s="93"/>
      <c r="AD850" s="93"/>
    </row>
    <row r="851" spans="1:36" ht="15" customHeight="1">
      <c r="A851" s="107"/>
      <c r="B851" s="93"/>
      <c r="C851" s="349" t="s">
        <v>295</v>
      </c>
      <c r="D851" s="350"/>
      <c r="E851" s="350"/>
      <c r="F851" s="350"/>
      <c r="G851" s="350"/>
      <c r="H851" s="350"/>
      <c r="I851" s="350"/>
      <c r="J851" s="350"/>
      <c r="K851" s="350"/>
      <c r="L851" s="350"/>
      <c r="M851" s="350"/>
      <c r="N851" s="350"/>
      <c r="O851" s="350"/>
      <c r="P851" s="350"/>
      <c r="Q851" s="350"/>
      <c r="R851" s="350"/>
      <c r="S851" s="350"/>
      <c r="T851" s="350"/>
      <c r="U851" s="350"/>
      <c r="V851" s="350"/>
      <c r="W851" s="350"/>
      <c r="X851" s="350"/>
      <c r="Y851" s="350"/>
      <c r="Z851" s="350"/>
      <c r="AA851" s="350"/>
      <c r="AB851" s="350"/>
      <c r="AC851" s="350"/>
      <c r="AD851" s="351"/>
    </row>
    <row r="852" spans="1:36" ht="24" customHeight="1">
      <c r="A852" s="107"/>
      <c r="B852" s="93"/>
      <c r="C852" s="132" t="s">
        <v>86</v>
      </c>
      <c r="D852" s="488" t="s">
        <v>296</v>
      </c>
      <c r="E852" s="489"/>
      <c r="F852" s="489"/>
      <c r="G852" s="489"/>
      <c r="H852" s="489"/>
      <c r="I852" s="489"/>
      <c r="J852" s="489"/>
      <c r="K852" s="489"/>
      <c r="L852" s="489"/>
      <c r="M852" s="489"/>
      <c r="N852" s="489"/>
      <c r="O852" s="489"/>
      <c r="P852" s="490"/>
      <c r="Q852" s="132" t="s">
        <v>90</v>
      </c>
      <c r="R852" s="329" t="s">
        <v>297</v>
      </c>
      <c r="S852" s="330"/>
      <c r="T852" s="330"/>
      <c r="U852" s="330"/>
      <c r="V852" s="330"/>
      <c r="W852" s="330"/>
      <c r="X852" s="330"/>
      <c r="Y852" s="330"/>
      <c r="Z852" s="330"/>
      <c r="AA852" s="330"/>
      <c r="AB852" s="330"/>
      <c r="AC852" s="330"/>
      <c r="AD852" s="331"/>
    </row>
    <row r="853" spans="1:36" ht="15" customHeight="1">
      <c r="A853" s="107"/>
      <c r="B853" s="93"/>
      <c r="C853" s="132" t="s">
        <v>87</v>
      </c>
      <c r="D853" s="488" t="s">
        <v>298</v>
      </c>
      <c r="E853" s="489"/>
      <c r="F853" s="489"/>
      <c r="G853" s="489"/>
      <c r="H853" s="489"/>
      <c r="I853" s="489"/>
      <c r="J853" s="489"/>
      <c r="K853" s="489"/>
      <c r="L853" s="489"/>
      <c r="M853" s="489"/>
      <c r="N853" s="489"/>
      <c r="O853" s="489"/>
      <c r="P853" s="490"/>
      <c r="Q853" s="132" t="s">
        <v>91</v>
      </c>
      <c r="R853" s="329" t="s">
        <v>534</v>
      </c>
      <c r="S853" s="330"/>
      <c r="T853" s="330"/>
      <c r="U853" s="330"/>
      <c r="V853" s="330"/>
      <c r="W853" s="330"/>
      <c r="X853" s="330"/>
      <c r="Y853" s="330"/>
      <c r="Z853" s="330"/>
      <c r="AA853" s="330"/>
      <c r="AB853" s="330"/>
      <c r="AC853" s="330"/>
      <c r="AD853" s="331"/>
    </row>
    <row r="854" spans="1:36" ht="15" customHeight="1">
      <c r="A854" s="107"/>
      <c r="B854" s="93"/>
      <c r="C854" s="132" t="s">
        <v>88</v>
      </c>
      <c r="D854" s="488" t="s">
        <v>533</v>
      </c>
      <c r="E854" s="489"/>
      <c r="F854" s="489"/>
      <c r="G854" s="489"/>
      <c r="H854" s="489"/>
      <c r="I854" s="489"/>
      <c r="J854" s="489"/>
      <c r="K854" s="489"/>
      <c r="L854" s="489"/>
      <c r="M854" s="489"/>
      <c r="N854" s="489"/>
      <c r="O854" s="489"/>
      <c r="P854" s="490"/>
      <c r="Q854" s="132" t="s">
        <v>92</v>
      </c>
      <c r="R854" s="329" t="s">
        <v>299</v>
      </c>
      <c r="S854" s="330"/>
      <c r="T854" s="330"/>
      <c r="U854" s="330"/>
      <c r="V854" s="330"/>
      <c r="W854" s="330"/>
      <c r="X854" s="330"/>
      <c r="Y854" s="330"/>
      <c r="Z854" s="330"/>
      <c r="AA854" s="330"/>
      <c r="AB854" s="330"/>
      <c r="AC854" s="330"/>
      <c r="AD854" s="331"/>
    </row>
    <row r="855" spans="1:36" ht="15" customHeight="1">
      <c r="A855" s="107"/>
      <c r="B855" s="93"/>
      <c r="C855" s="132" t="s">
        <v>89</v>
      </c>
      <c r="D855" s="488" t="s">
        <v>300</v>
      </c>
      <c r="E855" s="489"/>
      <c r="F855" s="489"/>
      <c r="G855" s="489"/>
      <c r="H855" s="489"/>
      <c r="I855" s="489"/>
      <c r="J855" s="489"/>
      <c r="K855" s="489"/>
      <c r="L855" s="489"/>
      <c r="M855" s="489"/>
      <c r="N855" s="489"/>
      <c r="O855" s="489"/>
      <c r="P855" s="490"/>
      <c r="Q855" s="132" t="s">
        <v>93</v>
      </c>
      <c r="R855" s="329" t="s">
        <v>301</v>
      </c>
      <c r="S855" s="330"/>
      <c r="T855" s="330"/>
      <c r="U855" s="330"/>
      <c r="V855" s="330"/>
      <c r="W855" s="330"/>
      <c r="X855" s="330"/>
      <c r="Y855" s="330"/>
      <c r="Z855" s="330"/>
      <c r="AA855" s="330"/>
      <c r="AB855" s="330"/>
      <c r="AC855" s="330"/>
      <c r="AD855" s="331"/>
    </row>
    <row r="856" spans="1:36" ht="15" customHeight="1">
      <c r="A856" s="107"/>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c r="AB856" s="93"/>
      <c r="AC856" s="93"/>
      <c r="AD856" s="93"/>
    </row>
    <row r="857" spans="1:36" ht="24" customHeight="1">
      <c r="A857" s="107"/>
      <c r="B857" s="93"/>
      <c r="C857" s="354" t="s">
        <v>254</v>
      </c>
      <c r="D857" s="354"/>
      <c r="E857" s="354"/>
      <c r="F857" s="354"/>
      <c r="G857" s="354"/>
      <c r="H857" s="354"/>
      <c r="I857" s="354"/>
      <c r="J857" s="354"/>
      <c r="K857" s="354"/>
      <c r="L857" s="354"/>
      <c r="M857" s="354"/>
      <c r="N857" s="354"/>
      <c r="O857" s="354"/>
      <c r="P857" s="354"/>
      <c r="Q857" s="354"/>
      <c r="R857" s="354"/>
      <c r="S857" s="354"/>
      <c r="T857" s="354"/>
      <c r="U857" s="354"/>
      <c r="V857" s="354"/>
      <c r="W857" s="354"/>
      <c r="X857" s="354"/>
      <c r="Y857" s="354"/>
      <c r="Z857" s="354"/>
      <c r="AA857" s="354"/>
      <c r="AB857" s="354"/>
      <c r="AC857" s="354"/>
      <c r="AD857" s="354"/>
    </row>
    <row r="858" spans="1:36" ht="60" customHeight="1">
      <c r="A858" s="107"/>
      <c r="B858" s="93"/>
      <c r="C858" s="491"/>
      <c r="D858" s="491"/>
      <c r="E858" s="491"/>
      <c r="F858" s="491"/>
      <c r="G858" s="491"/>
      <c r="H858" s="491"/>
      <c r="I858" s="491"/>
      <c r="J858" s="491"/>
      <c r="K858" s="491"/>
      <c r="L858" s="491"/>
      <c r="M858" s="491"/>
      <c r="N858" s="491"/>
      <c r="O858" s="491"/>
      <c r="P858" s="491"/>
      <c r="Q858" s="491"/>
      <c r="R858" s="491"/>
      <c r="S858" s="491"/>
      <c r="T858" s="491"/>
      <c r="U858" s="491"/>
      <c r="V858" s="491"/>
      <c r="W858" s="491"/>
      <c r="X858" s="491"/>
      <c r="Y858" s="491"/>
      <c r="Z858" s="491"/>
      <c r="AA858" s="491"/>
      <c r="AB858" s="491"/>
      <c r="AC858" s="491"/>
      <c r="AD858" s="491"/>
    </row>
    <row r="859" spans="1:36" ht="15" customHeight="1">
      <c r="A859" s="107"/>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c r="AB859" s="93"/>
      <c r="AC859" s="93"/>
      <c r="AD859" s="93"/>
    </row>
    <row r="860" spans="1:36" ht="15" customHeight="1">
      <c r="A860" s="107"/>
      <c r="B860" s="326" t="str">
        <f>IF(AI849=0, "", "Error: Debe verificar la consistencia de las respuestas Medios para la recepción de denuncias contra Denuncias recibidas.")</f>
        <v/>
      </c>
      <c r="C860" s="326"/>
      <c r="D860" s="326"/>
      <c r="E860" s="326"/>
      <c r="F860" s="326"/>
      <c r="G860" s="326"/>
      <c r="H860" s="326"/>
      <c r="I860" s="326"/>
      <c r="J860" s="326"/>
      <c r="K860" s="326"/>
      <c r="L860" s="326"/>
      <c r="M860" s="326"/>
      <c r="N860" s="326"/>
      <c r="O860" s="326"/>
      <c r="P860" s="326"/>
      <c r="Q860" s="326"/>
      <c r="R860" s="326"/>
      <c r="S860" s="326"/>
      <c r="T860" s="326"/>
      <c r="U860" s="326"/>
      <c r="V860" s="326"/>
      <c r="W860" s="326"/>
      <c r="X860" s="326"/>
      <c r="Y860" s="326"/>
      <c r="Z860" s="326"/>
      <c r="AA860" s="326"/>
      <c r="AB860" s="326"/>
      <c r="AC860" s="326"/>
      <c r="AD860" s="326"/>
    </row>
    <row r="861" spans="1:36" ht="15" customHeight="1">
      <c r="A861" s="107"/>
      <c r="B861" s="327" t="str">
        <f>IF(AJ849=0,"","Error: Verificar la selección de Mecanismos para la recepción de denuncias en contra de servidores públicos de la pregunta 4.")</f>
        <v/>
      </c>
      <c r="C861" s="327"/>
      <c r="D861" s="327"/>
      <c r="E861" s="327"/>
      <c r="F861" s="327"/>
      <c r="G861" s="327"/>
      <c r="H861" s="327"/>
      <c r="I861" s="327"/>
      <c r="J861" s="327"/>
      <c r="K861" s="327"/>
      <c r="L861" s="327"/>
      <c r="M861" s="327"/>
      <c r="N861" s="327"/>
      <c r="O861" s="327"/>
      <c r="P861" s="327"/>
      <c r="Q861" s="327"/>
      <c r="R861" s="327"/>
      <c r="S861" s="327"/>
      <c r="T861" s="327"/>
      <c r="U861" s="327"/>
      <c r="V861" s="327"/>
      <c r="W861" s="327"/>
      <c r="X861" s="327"/>
      <c r="Y861" s="327"/>
      <c r="Z861" s="327"/>
      <c r="AA861" s="327"/>
      <c r="AB861" s="327"/>
      <c r="AC861" s="327"/>
      <c r="AD861" s="327"/>
    </row>
    <row r="862" spans="1:36" ht="15" customHeight="1">
      <c r="A862" s="107"/>
      <c r="B862" s="324" t="str">
        <f>IF(AH849=0, "", "Error: Debe completar toda la información requerida.")</f>
        <v/>
      </c>
      <c r="C862" s="324"/>
      <c r="D862" s="324"/>
      <c r="E862" s="324"/>
      <c r="F862" s="324"/>
      <c r="G862" s="324"/>
      <c r="H862" s="324"/>
      <c r="I862" s="324"/>
      <c r="J862" s="324"/>
      <c r="K862" s="324"/>
      <c r="L862" s="324"/>
      <c r="M862" s="324"/>
      <c r="N862" s="324"/>
      <c r="O862" s="324"/>
      <c r="P862" s="324"/>
      <c r="Q862" s="324"/>
      <c r="R862" s="324"/>
      <c r="S862" s="324"/>
      <c r="T862" s="324"/>
      <c r="U862" s="324"/>
      <c r="V862" s="324"/>
      <c r="W862" s="324"/>
      <c r="X862" s="324"/>
      <c r="Y862" s="324"/>
      <c r="Z862" s="324"/>
      <c r="AA862" s="324"/>
      <c r="AB862" s="324"/>
      <c r="AC862" s="324"/>
      <c r="AD862" s="324"/>
    </row>
    <row r="863" spans="1:36" ht="15" customHeight="1">
      <c r="A863" s="107"/>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c r="AB863" s="93"/>
      <c r="AC863" s="93"/>
      <c r="AD863" s="93"/>
    </row>
    <row r="864" spans="1:36" ht="15" customHeight="1">
      <c r="A864" s="107"/>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c r="AB864" s="93"/>
      <c r="AC864" s="93"/>
      <c r="AD864" s="93"/>
    </row>
    <row r="865" spans="1:46" ht="36" customHeight="1">
      <c r="A865" s="104" t="s">
        <v>302</v>
      </c>
      <c r="B865" s="492" t="s">
        <v>535</v>
      </c>
      <c r="C865" s="492"/>
      <c r="D865" s="492"/>
      <c r="E865" s="492"/>
      <c r="F865" s="492"/>
      <c r="G865" s="492"/>
      <c r="H865" s="492"/>
      <c r="I865" s="492"/>
      <c r="J865" s="492"/>
      <c r="K865" s="492"/>
      <c r="L865" s="492"/>
      <c r="M865" s="492"/>
      <c r="N865" s="492"/>
      <c r="O865" s="492"/>
      <c r="P865" s="492"/>
      <c r="Q865" s="492"/>
      <c r="R865" s="492"/>
      <c r="S865" s="492"/>
      <c r="T865" s="492"/>
      <c r="U865" s="492"/>
      <c r="V865" s="492"/>
      <c r="W865" s="492"/>
      <c r="X865" s="492"/>
      <c r="Y865" s="492"/>
      <c r="Z865" s="492"/>
      <c r="AA865" s="492"/>
      <c r="AB865" s="492"/>
      <c r="AC865" s="492"/>
      <c r="AD865" s="492"/>
    </row>
    <row r="866" spans="1:46" ht="36" customHeight="1">
      <c r="A866" s="107"/>
      <c r="B866" s="93"/>
      <c r="C866" s="415" t="s">
        <v>626</v>
      </c>
      <c r="D866" s="415"/>
      <c r="E866" s="415"/>
      <c r="F866" s="415"/>
      <c r="G866" s="415"/>
      <c r="H866" s="415"/>
      <c r="I866" s="415"/>
      <c r="J866" s="415"/>
      <c r="K866" s="415"/>
      <c r="L866" s="415"/>
      <c r="M866" s="415"/>
      <c r="N866" s="415"/>
      <c r="O866" s="415"/>
      <c r="P866" s="415"/>
      <c r="Q866" s="415"/>
      <c r="R866" s="415"/>
      <c r="S866" s="415"/>
      <c r="T866" s="415"/>
      <c r="U866" s="415"/>
      <c r="V866" s="415"/>
      <c r="W866" s="415"/>
      <c r="X866" s="415"/>
      <c r="Y866" s="415"/>
      <c r="Z866" s="415"/>
      <c r="AA866" s="415"/>
      <c r="AB866" s="415"/>
      <c r="AC866" s="415"/>
      <c r="AD866" s="415"/>
    </row>
    <row r="867" spans="1:46" ht="36" customHeight="1">
      <c r="A867" s="107"/>
      <c r="B867" s="93"/>
      <c r="C867" s="354" t="s">
        <v>627</v>
      </c>
      <c r="D867" s="354"/>
      <c r="E867" s="354"/>
      <c r="F867" s="354"/>
      <c r="G867" s="354"/>
      <c r="H867" s="354"/>
      <c r="I867" s="354"/>
      <c r="J867" s="354"/>
      <c r="K867" s="354"/>
      <c r="L867" s="354"/>
      <c r="M867" s="354"/>
      <c r="N867" s="354"/>
      <c r="O867" s="354"/>
      <c r="P867" s="354"/>
      <c r="Q867" s="354"/>
      <c r="R867" s="354"/>
      <c r="S867" s="354"/>
      <c r="T867" s="354"/>
      <c r="U867" s="354"/>
      <c r="V867" s="354"/>
      <c r="W867" s="354"/>
      <c r="X867" s="354"/>
      <c r="Y867" s="354"/>
      <c r="Z867" s="354"/>
      <c r="AA867" s="354"/>
      <c r="AB867" s="354"/>
      <c r="AC867" s="354"/>
      <c r="AD867" s="354"/>
    </row>
    <row r="868" spans="1:46" ht="15" customHeight="1">
      <c r="A868" s="107"/>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c r="AB868" s="93"/>
      <c r="AC868" s="93"/>
      <c r="AD868" s="93"/>
      <c r="AG868" s="86" t="s">
        <v>798</v>
      </c>
      <c r="AH868" s="86" t="s">
        <v>799</v>
      </c>
      <c r="AL868" s="86" t="s">
        <v>822</v>
      </c>
      <c r="AM868" s="86" t="s">
        <v>823</v>
      </c>
    </row>
    <row r="869" spans="1:46" ht="15" customHeight="1">
      <c r="A869" s="107"/>
      <c r="B869" s="93"/>
      <c r="C869" s="376" t="s">
        <v>164</v>
      </c>
      <c r="D869" s="377"/>
      <c r="E869" s="377"/>
      <c r="F869" s="378"/>
      <c r="G869" s="405" t="s">
        <v>303</v>
      </c>
      <c r="H869" s="406"/>
      <c r="I869" s="406"/>
      <c r="J869" s="406"/>
      <c r="K869" s="406"/>
      <c r="L869" s="406"/>
      <c r="M869" s="406"/>
      <c r="N869" s="406"/>
      <c r="O869" s="406"/>
      <c r="P869" s="406"/>
      <c r="Q869" s="406"/>
      <c r="R869" s="406"/>
      <c r="S869" s="406"/>
      <c r="T869" s="406"/>
      <c r="U869" s="406"/>
      <c r="V869" s="406"/>
      <c r="W869" s="406"/>
      <c r="X869" s="406"/>
      <c r="Y869" s="406"/>
      <c r="Z869" s="406"/>
      <c r="AA869" s="406"/>
      <c r="AB869" s="406"/>
      <c r="AC869" s="406"/>
      <c r="AD869" s="407"/>
      <c r="AG869" s="86">
        <f>+COUNTBLANK(G871:AD990)</f>
        <v>2880</v>
      </c>
      <c r="AH869" s="86">
        <v>2880</v>
      </c>
      <c r="AL869" s="86">
        <v>24</v>
      </c>
      <c r="AM869" s="86">
        <v>18</v>
      </c>
      <c r="AO869" s="86" t="s">
        <v>837</v>
      </c>
    </row>
    <row r="870" spans="1:46" ht="24" customHeight="1">
      <c r="A870" s="107"/>
      <c r="B870" s="93"/>
      <c r="C870" s="382"/>
      <c r="D870" s="383"/>
      <c r="E870" s="383"/>
      <c r="F870" s="384"/>
      <c r="G870" s="405" t="s">
        <v>165</v>
      </c>
      <c r="H870" s="406"/>
      <c r="I870" s="406"/>
      <c r="J870" s="407"/>
      <c r="K870" s="412" t="s">
        <v>304</v>
      </c>
      <c r="L870" s="413"/>
      <c r="M870" s="413"/>
      <c r="N870" s="414"/>
      <c r="O870" s="412" t="s">
        <v>305</v>
      </c>
      <c r="P870" s="413"/>
      <c r="Q870" s="413"/>
      <c r="R870" s="414"/>
      <c r="S870" s="412" t="s">
        <v>624</v>
      </c>
      <c r="T870" s="413"/>
      <c r="U870" s="413"/>
      <c r="V870" s="414"/>
      <c r="W870" s="417" t="s">
        <v>612</v>
      </c>
      <c r="X870" s="417"/>
      <c r="Y870" s="417"/>
      <c r="Z870" s="417"/>
      <c r="AA870" s="417" t="s">
        <v>613</v>
      </c>
      <c r="AB870" s="417"/>
      <c r="AC870" s="417"/>
      <c r="AD870" s="417"/>
      <c r="AG870" s="86" t="s">
        <v>165</v>
      </c>
      <c r="AH870" s="86" t="s">
        <v>800</v>
      </c>
      <c r="AI870" s="86" t="s">
        <v>801</v>
      </c>
      <c r="AJ870" s="86" t="s">
        <v>802</v>
      </c>
      <c r="AL870" s="86" t="s">
        <v>836</v>
      </c>
      <c r="AM870" s="86" t="s">
        <v>819</v>
      </c>
      <c r="AN870" s="86" t="s">
        <v>838</v>
      </c>
      <c r="AO870" s="233" t="s">
        <v>827</v>
      </c>
      <c r="AP870" s="233" t="s">
        <v>800</v>
      </c>
      <c r="AQ870" s="233" t="s">
        <v>801</v>
      </c>
      <c r="AR870" s="233" t="s">
        <v>831</v>
      </c>
      <c r="AT870" s="234" t="s">
        <v>887</v>
      </c>
    </row>
    <row r="871" spans="1:46" ht="15" customHeight="1">
      <c r="A871" s="107"/>
      <c r="B871" s="93"/>
      <c r="C871" s="148" t="s">
        <v>86</v>
      </c>
      <c r="D871" s="409" t="str">
        <f t="shared" ref="D871:D935" si="159">IF(D38="","",D38)</f>
        <v/>
      </c>
      <c r="E871" s="410"/>
      <c r="F871" s="411"/>
      <c r="G871" s="341"/>
      <c r="H871" s="284"/>
      <c r="I871" s="284"/>
      <c r="J871" s="342"/>
      <c r="K871" s="341"/>
      <c r="L871" s="284"/>
      <c r="M871" s="284"/>
      <c r="N871" s="342"/>
      <c r="O871" s="341"/>
      <c r="P871" s="284"/>
      <c r="Q871" s="284"/>
      <c r="R871" s="342"/>
      <c r="S871" s="341"/>
      <c r="T871" s="284"/>
      <c r="U871" s="284"/>
      <c r="V871" s="342"/>
      <c r="W871" s="341"/>
      <c r="X871" s="284"/>
      <c r="Y871" s="284"/>
      <c r="Z871" s="342"/>
      <c r="AA871" s="341"/>
      <c r="AB871" s="284"/>
      <c r="AC871" s="284"/>
      <c r="AD871" s="342"/>
      <c r="AG871" s="86">
        <f>G871</f>
        <v>0</v>
      </c>
      <c r="AH871" s="86">
        <f>+COUNTIF(K871:AD871,"NS")</f>
        <v>0</v>
      </c>
      <c r="AI871" s="86">
        <f>+SUM(K871:AD871)</f>
        <v>0</v>
      </c>
      <c r="AJ871" s="86">
        <f>IF($AG$869=2880,0,IF(OR(AND(AG871=0,AH871&gt;0),AND(AG871="NS",AI871&gt;0),AND(AG871="NS",AH871=0,AI871=0)),1,IF(OR(AND(AH871&gt;=2,AI871&lt;AG871),AND(AG871="NS",AI871=0,AH871&gt;0),AG871=AI871),0,1)))</f>
        <v>0</v>
      </c>
      <c r="AL871" s="86">
        <f>COUNTBLANK(G871:AD871)</f>
        <v>24</v>
      </c>
      <c r="AM871" s="86">
        <f>IF(K458="",0,IF(OR(AND(D871="", AL871&lt;$AL$869),AND(D871&lt;&gt;"", AL871&gt;$AM$869)), 1, 0))</f>
        <v>0</v>
      </c>
      <c r="AN871" s="86">
        <f>IF(AA871="",0,IF(AA871="NA",0,IF(AND(AA871&gt;=0,$F$993=""),1,0)))</f>
        <v>0</v>
      </c>
      <c r="AO871" s="86">
        <f>G871</f>
        <v>0</v>
      </c>
      <c r="AP871" s="86">
        <f>COUNTIF(W729:AD729,"NS")</f>
        <v>0</v>
      </c>
      <c r="AQ871" s="86">
        <f>SUM(W729:AD729)</f>
        <v>0</v>
      </c>
      <c r="AR871" s="86">
        <f>IF($AG$869=2880,0,IF(OR(AND(AO871=0,AP871&gt;0),AND(AO871="NS",AQ871&gt;0),AND(AO871="NS",AP871=0,AQ871=0)),1,IF(OR(AND(AP871&gt;=2,AQ871&lt;AO871),AND(AO871="NS",AQ871=0,AP871&gt;0),AO871=AQ871),0,1)))</f>
        <v>0</v>
      </c>
      <c r="AT871" s="86">
        <f>IF(AND(K458="",COUNTA(G871:AD871)&gt;=1),1,0)</f>
        <v>0</v>
      </c>
    </row>
    <row r="872" spans="1:46" ht="15" customHeight="1">
      <c r="A872" s="107"/>
      <c r="B872" s="93"/>
      <c r="C872" s="149" t="s">
        <v>87</v>
      </c>
      <c r="D872" s="409" t="str">
        <f t="shared" si="159"/>
        <v/>
      </c>
      <c r="E872" s="410"/>
      <c r="F872" s="411"/>
      <c r="G872" s="341"/>
      <c r="H872" s="284"/>
      <c r="I872" s="284"/>
      <c r="J872" s="342"/>
      <c r="K872" s="341"/>
      <c r="L872" s="284"/>
      <c r="M872" s="284"/>
      <c r="N872" s="342"/>
      <c r="O872" s="341"/>
      <c r="P872" s="284"/>
      <c r="Q872" s="284"/>
      <c r="R872" s="342"/>
      <c r="S872" s="341"/>
      <c r="T872" s="284"/>
      <c r="U872" s="284"/>
      <c r="V872" s="342"/>
      <c r="W872" s="341"/>
      <c r="X872" s="284"/>
      <c r="Y872" s="284"/>
      <c r="Z872" s="342"/>
      <c r="AA872" s="341"/>
      <c r="AB872" s="284"/>
      <c r="AC872" s="284"/>
      <c r="AD872" s="342"/>
      <c r="AG872" s="86">
        <f t="shared" ref="AG872:AG935" si="160">G872</f>
        <v>0</v>
      </c>
      <c r="AH872" s="86">
        <f t="shared" ref="AH872:AH935" si="161">+COUNTIF(K872:AD872,"NS")</f>
        <v>0</v>
      </c>
      <c r="AI872" s="86">
        <f t="shared" ref="AI872:AI935" si="162">+SUM(K872:AD872)</f>
        <v>0</v>
      </c>
      <c r="AJ872" s="86">
        <f t="shared" ref="AJ872:AJ935" si="163">IF($AG$869=2880,0,IF(OR(AND(AG872=0,AH872&gt;0),AND(AG872="NS",AI872&gt;0),AND(AG872="NS",AH872=0,AI872=0)),1,IF(OR(AND(AH872&gt;=2,AI872&lt;AG872),AND(AG872="NS",AI872=0,AH872&gt;0),AG872=AI872),0,1)))</f>
        <v>0</v>
      </c>
      <c r="AL872" s="86">
        <f t="shared" ref="AL872:AL935" si="164">COUNTBLANK(G872:AD872)</f>
        <v>24</v>
      </c>
      <c r="AM872" s="86">
        <f t="shared" ref="AM872:AM935" si="165">IF(K459="",0,IF(OR(AND(D872="", AL872&lt;$AL$869),AND(D872&lt;&gt;"", AL872&gt;$AM$869)), 1, 0))</f>
        <v>0</v>
      </c>
      <c r="AN872" s="86">
        <f t="shared" ref="AN872:AN935" si="166">IF(AA872="",0,IF(AA872="NA",0,IF(AND(AA872&gt;=0,$F$993=""),1,0)))</f>
        <v>0</v>
      </c>
      <c r="AO872" s="86">
        <f t="shared" ref="AO872:AO935" si="167">G872</f>
        <v>0</v>
      </c>
      <c r="AP872" s="86">
        <f t="shared" ref="AP872:AP935" si="168">COUNTIF(W730:AD730,"NS")</f>
        <v>0</v>
      </c>
      <c r="AQ872" s="86">
        <f t="shared" ref="AQ872:AQ935" si="169">SUM(W730:AD730)</f>
        <v>0</v>
      </c>
      <c r="AR872" s="86">
        <f t="shared" ref="AR872:AR935" si="170">IF($AG$869=2880,0,IF(OR(AND(AO872=0,AP872&gt;0),AND(AO872="NS",AQ872&gt;0),AND(AO872="NS",AP872=0,AQ872=0)),1,IF(OR(AND(AP872&gt;=2,AQ872&lt;AO872),AND(AO872="NS",AQ872=0,AP872&gt;0),AO872=AQ872),0,1)))</f>
        <v>0</v>
      </c>
      <c r="AT872" s="86">
        <f t="shared" ref="AT872:AT935" si="171">IF(AND(K459="",COUNTA(G872:AD872)&gt;=1),1,0)</f>
        <v>0</v>
      </c>
    </row>
    <row r="873" spans="1:46" ht="15" customHeight="1">
      <c r="A873" s="107"/>
      <c r="B873" s="93"/>
      <c r="C873" s="150" t="s">
        <v>88</v>
      </c>
      <c r="D873" s="409" t="str">
        <f t="shared" si="159"/>
        <v/>
      </c>
      <c r="E873" s="410"/>
      <c r="F873" s="411"/>
      <c r="G873" s="341"/>
      <c r="H873" s="284"/>
      <c r="I873" s="284"/>
      <c r="J873" s="342"/>
      <c r="K873" s="341"/>
      <c r="L873" s="284"/>
      <c r="M873" s="284"/>
      <c r="N873" s="342"/>
      <c r="O873" s="341"/>
      <c r="P873" s="284"/>
      <c r="Q873" s="284"/>
      <c r="R873" s="342"/>
      <c r="S873" s="341"/>
      <c r="T873" s="284"/>
      <c r="U873" s="284"/>
      <c r="V873" s="342"/>
      <c r="W873" s="341"/>
      <c r="X873" s="284"/>
      <c r="Y873" s="284"/>
      <c r="Z873" s="342"/>
      <c r="AA873" s="341"/>
      <c r="AB873" s="284"/>
      <c r="AC873" s="284"/>
      <c r="AD873" s="342"/>
      <c r="AG873" s="86">
        <f t="shared" si="160"/>
        <v>0</v>
      </c>
      <c r="AH873" s="86">
        <f t="shared" si="161"/>
        <v>0</v>
      </c>
      <c r="AI873" s="86">
        <f t="shared" si="162"/>
        <v>0</v>
      </c>
      <c r="AJ873" s="86">
        <f t="shared" si="163"/>
        <v>0</v>
      </c>
      <c r="AL873" s="86">
        <f t="shared" si="164"/>
        <v>24</v>
      </c>
      <c r="AM873" s="86">
        <f t="shared" si="165"/>
        <v>0</v>
      </c>
      <c r="AN873" s="86">
        <f t="shared" si="166"/>
        <v>0</v>
      </c>
      <c r="AO873" s="86">
        <f t="shared" si="167"/>
        <v>0</v>
      </c>
      <c r="AP873" s="86">
        <f t="shared" si="168"/>
        <v>0</v>
      </c>
      <c r="AQ873" s="86">
        <f t="shared" si="169"/>
        <v>0</v>
      </c>
      <c r="AR873" s="86">
        <f t="shared" si="170"/>
        <v>0</v>
      </c>
      <c r="AT873" s="86">
        <f t="shared" si="171"/>
        <v>0</v>
      </c>
    </row>
    <row r="874" spans="1:46" ht="15" customHeight="1">
      <c r="A874" s="107"/>
      <c r="B874" s="93"/>
      <c r="C874" s="150" t="s">
        <v>89</v>
      </c>
      <c r="D874" s="409" t="str">
        <f t="shared" si="159"/>
        <v/>
      </c>
      <c r="E874" s="410"/>
      <c r="F874" s="411"/>
      <c r="G874" s="341"/>
      <c r="H874" s="284"/>
      <c r="I874" s="284"/>
      <c r="J874" s="342"/>
      <c r="K874" s="341"/>
      <c r="L874" s="284"/>
      <c r="M874" s="284"/>
      <c r="N874" s="342"/>
      <c r="O874" s="341"/>
      <c r="P874" s="284"/>
      <c r="Q874" s="284"/>
      <c r="R874" s="342"/>
      <c r="S874" s="341"/>
      <c r="T874" s="284"/>
      <c r="U874" s="284"/>
      <c r="V874" s="342"/>
      <c r="W874" s="341"/>
      <c r="X874" s="284"/>
      <c r="Y874" s="284"/>
      <c r="Z874" s="342"/>
      <c r="AA874" s="341"/>
      <c r="AB874" s="284"/>
      <c r="AC874" s="284"/>
      <c r="AD874" s="342"/>
      <c r="AG874" s="86">
        <f t="shared" si="160"/>
        <v>0</v>
      </c>
      <c r="AH874" s="86">
        <f t="shared" si="161"/>
        <v>0</v>
      </c>
      <c r="AI874" s="86">
        <f t="shared" si="162"/>
        <v>0</v>
      </c>
      <c r="AJ874" s="86">
        <f t="shared" si="163"/>
        <v>0</v>
      </c>
      <c r="AL874" s="86">
        <f t="shared" si="164"/>
        <v>24</v>
      </c>
      <c r="AM874" s="86">
        <f t="shared" si="165"/>
        <v>0</v>
      </c>
      <c r="AN874" s="86">
        <f t="shared" si="166"/>
        <v>0</v>
      </c>
      <c r="AO874" s="86">
        <f t="shared" si="167"/>
        <v>0</v>
      </c>
      <c r="AP874" s="86">
        <f t="shared" si="168"/>
        <v>0</v>
      </c>
      <c r="AQ874" s="86">
        <f t="shared" si="169"/>
        <v>0</v>
      </c>
      <c r="AR874" s="86">
        <f t="shared" si="170"/>
        <v>0</v>
      </c>
      <c r="AT874" s="86">
        <f t="shared" si="171"/>
        <v>0</v>
      </c>
    </row>
    <row r="875" spans="1:46" ht="15" customHeight="1">
      <c r="A875" s="107"/>
      <c r="B875" s="93"/>
      <c r="C875" s="150" t="s">
        <v>90</v>
      </c>
      <c r="D875" s="409" t="str">
        <f t="shared" si="159"/>
        <v/>
      </c>
      <c r="E875" s="410"/>
      <c r="F875" s="411"/>
      <c r="G875" s="341"/>
      <c r="H875" s="284"/>
      <c r="I875" s="284"/>
      <c r="J875" s="342"/>
      <c r="K875" s="341"/>
      <c r="L875" s="284"/>
      <c r="M875" s="284"/>
      <c r="N875" s="342"/>
      <c r="O875" s="341"/>
      <c r="P875" s="284"/>
      <c r="Q875" s="284"/>
      <c r="R875" s="342"/>
      <c r="S875" s="341"/>
      <c r="T875" s="284"/>
      <c r="U875" s="284"/>
      <c r="V875" s="342"/>
      <c r="W875" s="341"/>
      <c r="X875" s="284"/>
      <c r="Y875" s="284"/>
      <c r="Z875" s="342"/>
      <c r="AA875" s="341"/>
      <c r="AB875" s="284"/>
      <c r="AC875" s="284"/>
      <c r="AD875" s="342"/>
      <c r="AG875" s="86">
        <f t="shared" si="160"/>
        <v>0</v>
      </c>
      <c r="AH875" s="86">
        <f t="shared" si="161"/>
        <v>0</v>
      </c>
      <c r="AI875" s="86">
        <f t="shared" si="162"/>
        <v>0</v>
      </c>
      <c r="AJ875" s="86">
        <f t="shared" si="163"/>
        <v>0</v>
      </c>
      <c r="AL875" s="86">
        <f t="shared" si="164"/>
        <v>24</v>
      </c>
      <c r="AM875" s="86">
        <f t="shared" si="165"/>
        <v>0</v>
      </c>
      <c r="AN875" s="86">
        <f t="shared" si="166"/>
        <v>0</v>
      </c>
      <c r="AO875" s="86">
        <f t="shared" si="167"/>
        <v>0</v>
      </c>
      <c r="AP875" s="86">
        <f t="shared" si="168"/>
        <v>0</v>
      </c>
      <c r="AQ875" s="86">
        <f t="shared" si="169"/>
        <v>0</v>
      </c>
      <c r="AR875" s="86">
        <f t="shared" si="170"/>
        <v>0</v>
      </c>
      <c r="AT875" s="86">
        <f t="shared" si="171"/>
        <v>0</v>
      </c>
    </row>
    <row r="876" spans="1:46" ht="15" customHeight="1">
      <c r="A876" s="107"/>
      <c r="B876" s="93"/>
      <c r="C876" s="150" t="s">
        <v>91</v>
      </c>
      <c r="D876" s="409" t="str">
        <f t="shared" si="159"/>
        <v/>
      </c>
      <c r="E876" s="410"/>
      <c r="F876" s="411"/>
      <c r="G876" s="341"/>
      <c r="H876" s="284"/>
      <c r="I876" s="284"/>
      <c r="J876" s="342"/>
      <c r="K876" s="341"/>
      <c r="L876" s="284"/>
      <c r="M876" s="284"/>
      <c r="N876" s="342"/>
      <c r="O876" s="341"/>
      <c r="P876" s="284"/>
      <c r="Q876" s="284"/>
      <c r="R876" s="342"/>
      <c r="S876" s="341"/>
      <c r="T876" s="284"/>
      <c r="U876" s="284"/>
      <c r="V876" s="342"/>
      <c r="W876" s="341"/>
      <c r="X876" s="284"/>
      <c r="Y876" s="284"/>
      <c r="Z876" s="342"/>
      <c r="AA876" s="341"/>
      <c r="AB876" s="284"/>
      <c r="AC876" s="284"/>
      <c r="AD876" s="342"/>
      <c r="AG876" s="86">
        <f t="shared" si="160"/>
        <v>0</v>
      </c>
      <c r="AH876" s="86">
        <f t="shared" si="161"/>
        <v>0</v>
      </c>
      <c r="AI876" s="86">
        <f t="shared" si="162"/>
        <v>0</v>
      </c>
      <c r="AJ876" s="86">
        <f t="shared" si="163"/>
        <v>0</v>
      </c>
      <c r="AL876" s="86">
        <f t="shared" si="164"/>
        <v>24</v>
      </c>
      <c r="AM876" s="86">
        <f t="shared" si="165"/>
        <v>0</v>
      </c>
      <c r="AN876" s="86">
        <f t="shared" si="166"/>
        <v>0</v>
      </c>
      <c r="AO876" s="86">
        <f t="shared" si="167"/>
        <v>0</v>
      </c>
      <c r="AP876" s="86">
        <f t="shared" si="168"/>
        <v>0</v>
      </c>
      <c r="AQ876" s="86">
        <f t="shared" si="169"/>
        <v>0</v>
      </c>
      <c r="AR876" s="86">
        <f t="shared" si="170"/>
        <v>0</v>
      </c>
      <c r="AT876" s="86">
        <f t="shared" si="171"/>
        <v>0</v>
      </c>
    </row>
    <row r="877" spans="1:46" ht="15" customHeight="1">
      <c r="A877" s="107"/>
      <c r="B877" s="93"/>
      <c r="C877" s="150" t="s">
        <v>92</v>
      </c>
      <c r="D877" s="409" t="str">
        <f t="shared" si="159"/>
        <v/>
      </c>
      <c r="E877" s="410"/>
      <c r="F877" s="411"/>
      <c r="G877" s="341"/>
      <c r="H877" s="284"/>
      <c r="I877" s="284"/>
      <c r="J877" s="342"/>
      <c r="K877" s="341"/>
      <c r="L877" s="284"/>
      <c r="M877" s="284"/>
      <c r="N877" s="342"/>
      <c r="O877" s="341"/>
      <c r="P877" s="284"/>
      <c r="Q877" s="284"/>
      <c r="R877" s="342"/>
      <c r="S877" s="341"/>
      <c r="T877" s="284"/>
      <c r="U877" s="284"/>
      <c r="V877" s="342"/>
      <c r="W877" s="341"/>
      <c r="X877" s="284"/>
      <c r="Y877" s="284"/>
      <c r="Z877" s="342"/>
      <c r="AA877" s="341"/>
      <c r="AB877" s="284"/>
      <c r="AC877" s="284"/>
      <c r="AD877" s="342"/>
      <c r="AG877" s="86">
        <f t="shared" si="160"/>
        <v>0</v>
      </c>
      <c r="AH877" s="86">
        <f t="shared" si="161"/>
        <v>0</v>
      </c>
      <c r="AI877" s="86">
        <f t="shared" si="162"/>
        <v>0</v>
      </c>
      <c r="AJ877" s="86">
        <f t="shared" si="163"/>
        <v>0</v>
      </c>
      <c r="AL877" s="86">
        <f t="shared" si="164"/>
        <v>24</v>
      </c>
      <c r="AM877" s="86">
        <f t="shared" si="165"/>
        <v>0</v>
      </c>
      <c r="AN877" s="86">
        <f t="shared" si="166"/>
        <v>0</v>
      </c>
      <c r="AO877" s="86">
        <f t="shared" si="167"/>
        <v>0</v>
      </c>
      <c r="AP877" s="86">
        <f t="shared" si="168"/>
        <v>0</v>
      </c>
      <c r="AQ877" s="86">
        <f t="shared" si="169"/>
        <v>0</v>
      </c>
      <c r="AR877" s="86">
        <f t="shared" si="170"/>
        <v>0</v>
      </c>
      <c r="AT877" s="86">
        <f t="shared" si="171"/>
        <v>0</v>
      </c>
    </row>
    <row r="878" spans="1:46" ht="15" customHeight="1">
      <c r="A878" s="107"/>
      <c r="B878" s="93"/>
      <c r="C878" s="150" t="s">
        <v>93</v>
      </c>
      <c r="D878" s="409" t="str">
        <f t="shared" si="159"/>
        <v/>
      </c>
      <c r="E878" s="410"/>
      <c r="F878" s="411"/>
      <c r="G878" s="341"/>
      <c r="H878" s="284"/>
      <c r="I878" s="284"/>
      <c r="J878" s="342"/>
      <c r="K878" s="341"/>
      <c r="L878" s="284"/>
      <c r="M878" s="284"/>
      <c r="N878" s="342"/>
      <c r="O878" s="341"/>
      <c r="P878" s="284"/>
      <c r="Q878" s="284"/>
      <c r="R878" s="342"/>
      <c r="S878" s="341"/>
      <c r="T878" s="284"/>
      <c r="U878" s="284"/>
      <c r="V878" s="342"/>
      <c r="W878" s="341"/>
      <c r="X878" s="284"/>
      <c r="Y878" s="284"/>
      <c r="Z878" s="342"/>
      <c r="AA878" s="341"/>
      <c r="AB878" s="284"/>
      <c r="AC878" s="284"/>
      <c r="AD878" s="342"/>
      <c r="AG878" s="86">
        <f t="shared" si="160"/>
        <v>0</v>
      </c>
      <c r="AH878" s="86">
        <f t="shared" si="161"/>
        <v>0</v>
      </c>
      <c r="AI878" s="86">
        <f t="shared" si="162"/>
        <v>0</v>
      </c>
      <c r="AJ878" s="86">
        <f t="shared" si="163"/>
        <v>0</v>
      </c>
      <c r="AL878" s="86">
        <f t="shared" si="164"/>
        <v>24</v>
      </c>
      <c r="AM878" s="86">
        <f t="shared" si="165"/>
        <v>0</v>
      </c>
      <c r="AN878" s="86">
        <f t="shared" si="166"/>
        <v>0</v>
      </c>
      <c r="AO878" s="86">
        <f t="shared" si="167"/>
        <v>0</v>
      </c>
      <c r="AP878" s="86">
        <f t="shared" si="168"/>
        <v>0</v>
      </c>
      <c r="AQ878" s="86">
        <f t="shared" si="169"/>
        <v>0</v>
      </c>
      <c r="AR878" s="86">
        <f t="shared" si="170"/>
        <v>0</v>
      </c>
      <c r="AT878" s="86">
        <f t="shared" si="171"/>
        <v>0</v>
      </c>
    </row>
    <row r="879" spans="1:46" ht="15" customHeight="1">
      <c r="A879" s="107"/>
      <c r="B879" s="93"/>
      <c r="C879" s="150" t="s">
        <v>94</v>
      </c>
      <c r="D879" s="409" t="str">
        <f t="shared" si="159"/>
        <v/>
      </c>
      <c r="E879" s="410"/>
      <c r="F879" s="411"/>
      <c r="G879" s="341"/>
      <c r="H879" s="284"/>
      <c r="I879" s="284"/>
      <c r="J879" s="342"/>
      <c r="K879" s="341"/>
      <c r="L879" s="284"/>
      <c r="M879" s="284"/>
      <c r="N879" s="342"/>
      <c r="O879" s="341"/>
      <c r="P879" s="284"/>
      <c r="Q879" s="284"/>
      <c r="R879" s="342"/>
      <c r="S879" s="341"/>
      <c r="T879" s="284"/>
      <c r="U879" s="284"/>
      <c r="V879" s="342"/>
      <c r="W879" s="341"/>
      <c r="X879" s="284"/>
      <c r="Y879" s="284"/>
      <c r="Z879" s="342"/>
      <c r="AA879" s="341"/>
      <c r="AB879" s="284"/>
      <c r="AC879" s="284"/>
      <c r="AD879" s="342"/>
      <c r="AG879" s="86">
        <f t="shared" si="160"/>
        <v>0</v>
      </c>
      <c r="AH879" s="86">
        <f t="shared" si="161"/>
        <v>0</v>
      </c>
      <c r="AI879" s="86">
        <f t="shared" si="162"/>
        <v>0</v>
      </c>
      <c r="AJ879" s="86">
        <f t="shared" si="163"/>
        <v>0</v>
      </c>
      <c r="AL879" s="86">
        <f t="shared" si="164"/>
        <v>24</v>
      </c>
      <c r="AM879" s="86">
        <f t="shared" si="165"/>
        <v>0</v>
      </c>
      <c r="AN879" s="86">
        <f t="shared" si="166"/>
        <v>0</v>
      </c>
      <c r="AO879" s="86">
        <f t="shared" si="167"/>
        <v>0</v>
      </c>
      <c r="AP879" s="86">
        <f t="shared" si="168"/>
        <v>0</v>
      </c>
      <c r="AQ879" s="86">
        <f t="shared" si="169"/>
        <v>0</v>
      </c>
      <c r="AR879" s="86">
        <f t="shared" si="170"/>
        <v>0</v>
      </c>
      <c r="AT879" s="86">
        <f t="shared" si="171"/>
        <v>0</v>
      </c>
    </row>
    <row r="880" spans="1:46" ht="15" customHeight="1">
      <c r="A880" s="107"/>
      <c r="B880" s="93"/>
      <c r="C880" s="150" t="s">
        <v>95</v>
      </c>
      <c r="D880" s="409" t="str">
        <f t="shared" si="159"/>
        <v/>
      </c>
      <c r="E880" s="410"/>
      <c r="F880" s="411"/>
      <c r="G880" s="341"/>
      <c r="H880" s="284"/>
      <c r="I880" s="284"/>
      <c r="J880" s="342"/>
      <c r="K880" s="341"/>
      <c r="L880" s="284"/>
      <c r="M880" s="284"/>
      <c r="N880" s="342"/>
      <c r="O880" s="341"/>
      <c r="P880" s="284"/>
      <c r="Q880" s="284"/>
      <c r="R880" s="342"/>
      <c r="S880" s="341"/>
      <c r="T880" s="284"/>
      <c r="U880" s="284"/>
      <c r="V880" s="342"/>
      <c r="W880" s="341"/>
      <c r="X880" s="284"/>
      <c r="Y880" s="284"/>
      <c r="Z880" s="342"/>
      <c r="AA880" s="341"/>
      <c r="AB880" s="284"/>
      <c r="AC880" s="284"/>
      <c r="AD880" s="342"/>
      <c r="AG880" s="86">
        <f t="shared" si="160"/>
        <v>0</v>
      </c>
      <c r="AH880" s="86">
        <f t="shared" si="161"/>
        <v>0</v>
      </c>
      <c r="AI880" s="86">
        <f t="shared" si="162"/>
        <v>0</v>
      </c>
      <c r="AJ880" s="86">
        <f t="shared" si="163"/>
        <v>0</v>
      </c>
      <c r="AL880" s="86">
        <f t="shared" si="164"/>
        <v>24</v>
      </c>
      <c r="AM880" s="86">
        <f t="shared" si="165"/>
        <v>0</v>
      </c>
      <c r="AN880" s="86">
        <f t="shared" si="166"/>
        <v>0</v>
      </c>
      <c r="AO880" s="86">
        <f t="shared" si="167"/>
        <v>0</v>
      </c>
      <c r="AP880" s="86">
        <f t="shared" si="168"/>
        <v>0</v>
      </c>
      <c r="AQ880" s="86">
        <f t="shared" si="169"/>
        <v>0</v>
      </c>
      <c r="AR880" s="86">
        <f t="shared" si="170"/>
        <v>0</v>
      </c>
      <c r="AT880" s="86">
        <f t="shared" si="171"/>
        <v>0</v>
      </c>
    </row>
    <row r="881" spans="1:46" ht="15" customHeight="1">
      <c r="A881" s="107"/>
      <c r="B881" s="93"/>
      <c r="C881" s="150" t="s">
        <v>96</v>
      </c>
      <c r="D881" s="409" t="str">
        <f t="shared" si="159"/>
        <v/>
      </c>
      <c r="E881" s="410"/>
      <c r="F881" s="411"/>
      <c r="G881" s="341"/>
      <c r="H881" s="284"/>
      <c r="I881" s="284"/>
      <c r="J881" s="342"/>
      <c r="K881" s="341"/>
      <c r="L881" s="284"/>
      <c r="M881" s="284"/>
      <c r="N881" s="342"/>
      <c r="O881" s="341"/>
      <c r="P881" s="284"/>
      <c r="Q881" s="284"/>
      <c r="R881" s="342"/>
      <c r="S881" s="341"/>
      <c r="T881" s="284"/>
      <c r="U881" s="284"/>
      <c r="V881" s="342"/>
      <c r="W881" s="341"/>
      <c r="X881" s="284"/>
      <c r="Y881" s="284"/>
      <c r="Z881" s="342"/>
      <c r="AA881" s="341"/>
      <c r="AB881" s="284"/>
      <c r="AC881" s="284"/>
      <c r="AD881" s="342"/>
      <c r="AG881" s="86">
        <f t="shared" si="160"/>
        <v>0</v>
      </c>
      <c r="AH881" s="86">
        <f t="shared" si="161"/>
        <v>0</v>
      </c>
      <c r="AI881" s="86">
        <f t="shared" si="162"/>
        <v>0</v>
      </c>
      <c r="AJ881" s="86">
        <f t="shared" si="163"/>
        <v>0</v>
      </c>
      <c r="AL881" s="86">
        <f t="shared" si="164"/>
        <v>24</v>
      </c>
      <c r="AM881" s="86">
        <f t="shared" si="165"/>
        <v>0</v>
      </c>
      <c r="AN881" s="86">
        <f t="shared" si="166"/>
        <v>0</v>
      </c>
      <c r="AO881" s="86">
        <f t="shared" si="167"/>
        <v>0</v>
      </c>
      <c r="AP881" s="86">
        <f t="shared" si="168"/>
        <v>0</v>
      </c>
      <c r="AQ881" s="86">
        <f t="shared" si="169"/>
        <v>0</v>
      </c>
      <c r="AR881" s="86">
        <f t="shared" si="170"/>
        <v>0</v>
      </c>
      <c r="AT881" s="86">
        <f t="shared" si="171"/>
        <v>0</v>
      </c>
    </row>
    <row r="882" spans="1:46" ht="15" customHeight="1">
      <c r="A882" s="107"/>
      <c r="B882" s="93"/>
      <c r="C882" s="150" t="s">
        <v>97</v>
      </c>
      <c r="D882" s="409" t="str">
        <f t="shared" si="159"/>
        <v/>
      </c>
      <c r="E882" s="410"/>
      <c r="F882" s="411"/>
      <c r="G882" s="341"/>
      <c r="H882" s="284"/>
      <c r="I882" s="284"/>
      <c r="J882" s="342"/>
      <c r="K882" s="341"/>
      <c r="L882" s="284"/>
      <c r="M882" s="284"/>
      <c r="N882" s="342"/>
      <c r="O882" s="341"/>
      <c r="P882" s="284"/>
      <c r="Q882" s="284"/>
      <c r="R882" s="342"/>
      <c r="S882" s="341"/>
      <c r="T882" s="284"/>
      <c r="U882" s="284"/>
      <c r="V882" s="342"/>
      <c r="W882" s="341"/>
      <c r="X882" s="284"/>
      <c r="Y882" s="284"/>
      <c r="Z882" s="342"/>
      <c r="AA882" s="341"/>
      <c r="AB882" s="284"/>
      <c r="AC882" s="284"/>
      <c r="AD882" s="342"/>
      <c r="AG882" s="86">
        <f t="shared" si="160"/>
        <v>0</v>
      </c>
      <c r="AH882" s="86">
        <f t="shared" si="161"/>
        <v>0</v>
      </c>
      <c r="AI882" s="86">
        <f t="shared" si="162"/>
        <v>0</v>
      </c>
      <c r="AJ882" s="86">
        <f t="shared" si="163"/>
        <v>0</v>
      </c>
      <c r="AL882" s="86">
        <f t="shared" si="164"/>
        <v>24</v>
      </c>
      <c r="AM882" s="86">
        <f t="shared" si="165"/>
        <v>0</v>
      </c>
      <c r="AN882" s="86">
        <f t="shared" si="166"/>
        <v>0</v>
      </c>
      <c r="AO882" s="86">
        <f t="shared" si="167"/>
        <v>0</v>
      </c>
      <c r="AP882" s="86">
        <f t="shared" si="168"/>
        <v>0</v>
      </c>
      <c r="AQ882" s="86">
        <f t="shared" si="169"/>
        <v>0</v>
      </c>
      <c r="AR882" s="86">
        <f t="shared" si="170"/>
        <v>0</v>
      </c>
      <c r="AT882" s="86">
        <f t="shared" si="171"/>
        <v>0</v>
      </c>
    </row>
    <row r="883" spans="1:46" ht="15" customHeight="1">
      <c r="A883" s="107"/>
      <c r="B883" s="93"/>
      <c r="C883" s="150" t="s">
        <v>98</v>
      </c>
      <c r="D883" s="409" t="str">
        <f t="shared" si="159"/>
        <v/>
      </c>
      <c r="E883" s="410"/>
      <c r="F883" s="411"/>
      <c r="G883" s="341"/>
      <c r="H883" s="284"/>
      <c r="I883" s="284"/>
      <c r="J883" s="342"/>
      <c r="K883" s="341"/>
      <c r="L883" s="284"/>
      <c r="M883" s="284"/>
      <c r="N883" s="342"/>
      <c r="O883" s="341"/>
      <c r="P883" s="284"/>
      <c r="Q883" s="284"/>
      <c r="R883" s="342"/>
      <c r="S883" s="341"/>
      <c r="T883" s="284"/>
      <c r="U883" s="284"/>
      <c r="V883" s="342"/>
      <c r="W883" s="341"/>
      <c r="X883" s="284"/>
      <c r="Y883" s="284"/>
      <c r="Z883" s="342"/>
      <c r="AA883" s="341"/>
      <c r="AB883" s="284"/>
      <c r="AC883" s="284"/>
      <c r="AD883" s="342"/>
      <c r="AG883" s="86">
        <f t="shared" si="160"/>
        <v>0</v>
      </c>
      <c r="AH883" s="86">
        <f t="shared" si="161"/>
        <v>0</v>
      </c>
      <c r="AI883" s="86">
        <f t="shared" si="162"/>
        <v>0</v>
      </c>
      <c r="AJ883" s="86">
        <f t="shared" si="163"/>
        <v>0</v>
      </c>
      <c r="AL883" s="86">
        <f t="shared" si="164"/>
        <v>24</v>
      </c>
      <c r="AM883" s="86">
        <f t="shared" si="165"/>
        <v>0</v>
      </c>
      <c r="AN883" s="86">
        <f t="shared" si="166"/>
        <v>0</v>
      </c>
      <c r="AO883" s="86">
        <f t="shared" si="167"/>
        <v>0</v>
      </c>
      <c r="AP883" s="86">
        <f t="shared" si="168"/>
        <v>0</v>
      </c>
      <c r="AQ883" s="86">
        <f t="shared" si="169"/>
        <v>0</v>
      </c>
      <c r="AR883" s="86">
        <f t="shared" si="170"/>
        <v>0</v>
      </c>
      <c r="AT883" s="86">
        <f t="shared" si="171"/>
        <v>0</v>
      </c>
    </row>
    <row r="884" spans="1:46" ht="15" customHeight="1">
      <c r="A884" s="107"/>
      <c r="B884" s="93"/>
      <c r="C884" s="150" t="s">
        <v>99</v>
      </c>
      <c r="D884" s="409" t="str">
        <f t="shared" si="159"/>
        <v/>
      </c>
      <c r="E884" s="410"/>
      <c r="F884" s="411"/>
      <c r="G884" s="341"/>
      <c r="H884" s="284"/>
      <c r="I884" s="284"/>
      <c r="J884" s="342"/>
      <c r="K884" s="341"/>
      <c r="L884" s="284"/>
      <c r="M884" s="284"/>
      <c r="N884" s="342"/>
      <c r="O884" s="341"/>
      <c r="P884" s="284"/>
      <c r="Q884" s="284"/>
      <c r="R884" s="342"/>
      <c r="S884" s="341"/>
      <c r="T884" s="284"/>
      <c r="U884" s="284"/>
      <c r="V884" s="342"/>
      <c r="W884" s="341"/>
      <c r="X884" s="284"/>
      <c r="Y884" s="284"/>
      <c r="Z884" s="342"/>
      <c r="AA884" s="341"/>
      <c r="AB884" s="284"/>
      <c r="AC884" s="284"/>
      <c r="AD884" s="342"/>
      <c r="AG884" s="86">
        <f t="shared" si="160"/>
        <v>0</v>
      </c>
      <c r="AH884" s="86">
        <f t="shared" si="161"/>
        <v>0</v>
      </c>
      <c r="AI884" s="86">
        <f t="shared" si="162"/>
        <v>0</v>
      </c>
      <c r="AJ884" s="86">
        <f t="shared" si="163"/>
        <v>0</v>
      </c>
      <c r="AL884" s="86">
        <f t="shared" si="164"/>
        <v>24</v>
      </c>
      <c r="AM884" s="86">
        <f t="shared" si="165"/>
        <v>0</v>
      </c>
      <c r="AN884" s="86">
        <f t="shared" si="166"/>
        <v>0</v>
      </c>
      <c r="AO884" s="86">
        <f t="shared" si="167"/>
        <v>0</v>
      </c>
      <c r="AP884" s="86">
        <f t="shared" si="168"/>
        <v>0</v>
      </c>
      <c r="AQ884" s="86">
        <f t="shared" si="169"/>
        <v>0</v>
      </c>
      <c r="AR884" s="86">
        <f t="shared" si="170"/>
        <v>0</v>
      </c>
      <c r="AT884" s="86">
        <f t="shared" si="171"/>
        <v>0</v>
      </c>
    </row>
    <row r="885" spans="1:46" ht="15" customHeight="1">
      <c r="A885" s="107"/>
      <c r="B885" s="93"/>
      <c r="C885" s="150" t="s">
        <v>100</v>
      </c>
      <c r="D885" s="409" t="str">
        <f t="shared" si="159"/>
        <v/>
      </c>
      <c r="E885" s="410"/>
      <c r="F885" s="411"/>
      <c r="G885" s="341"/>
      <c r="H885" s="284"/>
      <c r="I885" s="284"/>
      <c r="J885" s="342"/>
      <c r="K885" s="341"/>
      <c r="L885" s="284"/>
      <c r="M885" s="284"/>
      <c r="N885" s="342"/>
      <c r="O885" s="341"/>
      <c r="P885" s="284"/>
      <c r="Q885" s="284"/>
      <c r="R885" s="342"/>
      <c r="S885" s="341"/>
      <c r="T885" s="284"/>
      <c r="U885" s="284"/>
      <c r="V885" s="342"/>
      <c r="W885" s="341"/>
      <c r="X885" s="284"/>
      <c r="Y885" s="284"/>
      <c r="Z885" s="342"/>
      <c r="AA885" s="341"/>
      <c r="AB885" s="284"/>
      <c r="AC885" s="284"/>
      <c r="AD885" s="342"/>
      <c r="AG885" s="86">
        <f t="shared" si="160"/>
        <v>0</v>
      </c>
      <c r="AH885" s="86">
        <f t="shared" si="161"/>
        <v>0</v>
      </c>
      <c r="AI885" s="86">
        <f t="shared" si="162"/>
        <v>0</v>
      </c>
      <c r="AJ885" s="86">
        <f t="shared" si="163"/>
        <v>0</v>
      </c>
      <c r="AL885" s="86">
        <f t="shared" si="164"/>
        <v>24</v>
      </c>
      <c r="AM885" s="86">
        <f t="shared" si="165"/>
        <v>0</v>
      </c>
      <c r="AN885" s="86">
        <f t="shared" si="166"/>
        <v>0</v>
      </c>
      <c r="AO885" s="86">
        <f t="shared" si="167"/>
        <v>0</v>
      </c>
      <c r="AP885" s="86">
        <f t="shared" si="168"/>
        <v>0</v>
      </c>
      <c r="AQ885" s="86">
        <f t="shared" si="169"/>
        <v>0</v>
      </c>
      <c r="AR885" s="86">
        <f t="shared" si="170"/>
        <v>0</v>
      </c>
      <c r="AT885" s="86">
        <f t="shared" si="171"/>
        <v>0</v>
      </c>
    </row>
    <row r="886" spans="1:46" ht="15" customHeight="1">
      <c r="A886" s="107"/>
      <c r="B886" s="93"/>
      <c r="C886" s="150" t="s">
        <v>101</v>
      </c>
      <c r="D886" s="409" t="str">
        <f t="shared" si="159"/>
        <v/>
      </c>
      <c r="E886" s="410"/>
      <c r="F886" s="411"/>
      <c r="G886" s="341"/>
      <c r="H886" s="284"/>
      <c r="I886" s="284"/>
      <c r="J886" s="342"/>
      <c r="K886" s="341"/>
      <c r="L886" s="284"/>
      <c r="M886" s="284"/>
      <c r="N886" s="342"/>
      <c r="O886" s="341"/>
      <c r="P886" s="284"/>
      <c r="Q886" s="284"/>
      <c r="R886" s="342"/>
      <c r="S886" s="341"/>
      <c r="T886" s="284"/>
      <c r="U886" s="284"/>
      <c r="V886" s="342"/>
      <c r="W886" s="341"/>
      <c r="X886" s="284"/>
      <c r="Y886" s="284"/>
      <c r="Z886" s="342"/>
      <c r="AA886" s="341"/>
      <c r="AB886" s="284"/>
      <c r="AC886" s="284"/>
      <c r="AD886" s="342"/>
      <c r="AG886" s="86">
        <f t="shared" si="160"/>
        <v>0</v>
      </c>
      <c r="AH886" s="86">
        <f t="shared" si="161"/>
        <v>0</v>
      </c>
      <c r="AI886" s="86">
        <f t="shared" si="162"/>
        <v>0</v>
      </c>
      <c r="AJ886" s="86">
        <f t="shared" si="163"/>
        <v>0</v>
      </c>
      <c r="AL886" s="86">
        <f t="shared" si="164"/>
        <v>24</v>
      </c>
      <c r="AM886" s="86">
        <f t="shared" si="165"/>
        <v>0</v>
      </c>
      <c r="AN886" s="86">
        <f t="shared" si="166"/>
        <v>0</v>
      </c>
      <c r="AO886" s="86">
        <f t="shared" si="167"/>
        <v>0</v>
      </c>
      <c r="AP886" s="86">
        <f t="shared" si="168"/>
        <v>0</v>
      </c>
      <c r="AQ886" s="86">
        <f t="shared" si="169"/>
        <v>0</v>
      </c>
      <c r="AR886" s="86">
        <f t="shared" si="170"/>
        <v>0</v>
      </c>
      <c r="AT886" s="86">
        <f t="shared" si="171"/>
        <v>0</v>
      </c>
    </row>
    <row r="887" spans="1:46" ht="15" customHeight="1">
      <c r="A887" s="107"/>
      <c r="B887" s="93"/>
      <c r="C887" s="150" t="s">
        <v>102</v>
      </c>
      <c r="D887" s="409" t="str">
        <f t="shared" si="159"/>
        <v/>
      </c>
      <c r="E887" s="410"/>
      <c r="F887" s="411"/>
      <c r="G887" s="341"/>
      <c r="H887" s="284"/>
      <c r="I887" s="284"/>
      <c r="J887" s="342"/>
      <c r="K887" s="341"/>
      <c r="L887" s="284"/>
      <c r="M887" s="284"/>
      <c r="N887" s="342"/>
      <c r="O887" s="341"/>
      <c r="P887" s="284"/>
      <c r="Q887" s="284"/>
      <c r="R887" s="342"/>
      <c r="S887" s="341"/>
      <c r="T887" s="284"/>
      <c r="U887" s="284"/>
      <c r="V887" s="342"/>
      <c r="W887" s="341"/>
      <c r="X887" s="284"/>
      <c r="Y887" s="284"/>
      <c r="Z887" s="342"/>
      <c r="AA887" s="341"/>
      <c r="AB887" s="284"/>
      <c r="AC887" s="284"/>
      <c r="AD887" s="342"/>
      <c r="AG887" s="86">
        <f t="shared" si="160"/>
        <v>0</v>
      </c>
      <c r="AH887" s="86">
        <f t="shared" si="161"/>
        <v>0</v>
      </c>
      <c r="AI887" s="86">
        <f t="shared" si="162"/>
        <v>0</v>
      </c>
      <c r="AJ887" s="86">
        <f t="shared" si="163"/>
        <v>0</v>
      </c>
      <c r="AL887" s="86">
        <f t="shared" si="164"/>
        <v>24</v>
      </c>
      <c r="AM887" s="86">
        <f t="shared" si="165"/>
        <v>0</v>
      </c>
      <c r="AN887" s="86">
        <f t="shared" si="166"/>
        <v>0</v>
      </c>
      <c r="AO887" s="86">
        <f t="shared" si="167"/>
        <v>0</v>
      </c>
      <c r="AP887" s="86">
        <f t="shared" si="168"/>
        <v>0</v>
      </c>
      <c r="AQ887" s="86">
        <f t="shared" si="169"/>
        <v>0</v>
      </c>
      <c r="AR887" s="86">
        <f t="shared" si="170"/>
        <v>0</v>
      </c>
      <c r="AT887" s="86">
        <f t="shared" si="171"/>
        <v>0</v>
      </c>
    </row>
    <row r="888" spans="1:46" ht="15" customHeight="1">
      <c r="A888" s="107"/>
      <c r="B888" s="93"/>
      <c r="C888" s="150" t="s">
        <v>103</v>
      </c>
      <c r="D888" s="409" t="str">
        <f t="shared" si="159"/>
        <v/>
      </c>
      <c r="E888" s="410"/>
      <c r="F888" s="411"/>
      <c r="G888" s="341"/>
      <c r="H888" s="284"/>
      <c r="I888" s="284"/>
      <c r="J888" s="342"/>
      <c r="K888" s="341"/>
      <c r="L888" s="284"/>
      <c r="M888" s="284"/>
      <c r="N888" s="342"/>
      <c r="O888" s="341"/>
      <c r="P888" s="284"/>
      <c r="Q888" s="284"/>
      <c r="R888" s="342"/>
      <c r="S888" s="341"/>
      <c r="T888" s="284"/>
      <c r="U888" s="284"/>
      <c r="V888" s="342"/>
      <c r="W888" s="341"/>
      <c r="X888" s="284"/>
      <c r="Y888" s="284"/>
      <c r="Z888" s="342"/>
      <c r="AA888" s="341"/>
      <c r="AB888" s="284"/>
      <c r="AC888" s="284"/>
      <c r="AD888" s="342"/>
      <c r="AG888" s="86">
        <f t="shared" si="160"/>
        <v>0</v>
      </c>
      <c r="AH888" s="86">
        <f t="shared" si="161"/>
        <v>0</v>
      </c>
      <c r="AI888" s="86">
        <f t="shared" si="162"/>
        <v>0</v>
      </c>
      <c r="AJ888" s="86">
        <f t="shared" si="163"/>
        <v>0</v>
      </c>
      <c r="AL888" s="86">
        <f t="shared" si="164"/>
        <v>24</v>
      </c>
      <c r="AM888" s="86">
        <f t="shared" si="165"/>
        <v>0</v>
      </c>
      <c r="AN888" s="86">
        <f t="shared" si="166"/>
        <v>0</v>
      </c>
      <c r="AO888" s="86">
        <f t="shared" si="167"/>
        <v>0</v>
      </c>
      <c r="AP888" s="86">
        <f t="shared" si="168"/>
        <v>0</v>
      </c>
      <c r="AQ888" s="86">
        <f t="shared" si="169"/>
        <v>0</v>
      </c>
      <c r="AR888" s="86">
        <f t="shared" si="170"/>
        <v>0</v>
      </c>
      <c r="AT888" s="86">
        <f t="shared" si="171"/>
        <v>0</v>
      </c>
    </row>
    <row r="889" spans="1:46" ht="15" customHeight="1">
      <c r="A889" s="107"/>
      <c r="B889" s="93"/>
      <c r="C889" s="150" t="s">
        <v>104</v>
      </c>
      <c r="D889" s="409" t="str">
        <f t="shared" si="159"/>
        <v/>
      </c>
      <c r="E889" s="410"/>
      <c r="F889" s="411"/>
      <c r="G889" s="341"/>
      <c r="H889" s="284"/>
      <c r="I889" s="284"/>
      <c r="J889" s="342"/>
      <c r="K889" s="341"/>
      <c r="L889" s="284"/>
      <c r="M889" s="284"/>
      <c r="N889" s="342"/>
      <c r="O889" s="341"/>
      <c r="P889" s="284"/>
      <c r="Q889" s="284"/>
      <c r="R889" s="342"/>
      <c r="S889" s="341"/>
      <c r="T889" s="284"/>
      <c r="U889" s="284"/>
      <c r="V889" s="342"/>
      <c r="W889" s="341"/>
      <c r="X889" s="284"/>
      <c r="Y889" s="284"/>
      <c r="Z889" s="342"/>
      <c r="AA889" s="341"/>
      <c r="AB889" s="284"/>
      <c r="AC889" s="284"/>
      <c r="AD889" s="342"/>
      <c r="AG889" s="86">
        <f t="shared" si="160"/>
        <v>0</v>
      </c>
      <c r="AH889" s="86">
        <f t="shared" si="161"/>
        <v>0</v>
      </c>
      <c r="AI889" s="86">
        <f t="shared" si="162"/>
        <v>0</v>
      </c>
      <c r="AJ889" s="86">
        <f t="shared" si="163"/>
        <v>0</v>
      </c>
      <c r="AL889" s="86">
        <f t="shared" si="164"/>
        <v>24</v>
      </c>
      <c r="AM889" s="86">
        <f t="shared" si="165"/>
        <v>0</v>
      </c>
      <c r="AN889" s="86">
        <f t="shared" si="166"/>
        <v>0</v>
      </c>
      <c r="AO889" s="86">
        <f t="shared" si="167"/>
        <v>0</v>
      </c>
      <c r="AP889" s="86">
        <f t="shared" si="168"/>
        <v>0</v>
      </c>
      <c r="AQ889" s="86">
        <f t="shared" si="169"/>
        <v>0</v>
      </c>
      <c r="AR889" s="86">
        <f t="shared" si="170"/>
        <v>0</v>
      </c>
      <c r="AT889" s="86">
        <f t="shared" si="171"/>
        <v>0</v>
      </c>
    </row>
    <row r="890" spans="1:46" ht="15" customHeight="1">
      <c r="A890" s="107"/>
      <c r="B890" s="93"/>
      <c r="C890" s="150" t="s">
        <v>105</v>
      </c>
      <c r="D890" s="409" t="str">
        <f t="shared" si="159"/>
        <v/>
      </c>
      <c r="E890" s="410"/>
      <c r="F890" s="411"/>
      <c r="G890" s="341"/>
      <c r="H890" s="284"/>
      <c r="I890" s="284"/>
      <c r="J890" s="342"/>
      <c r="K890" s="341"/>
      <c r="L890" s="284"/>
      <c r="M890" s="284"/>
      <c r="N890" s="342"/>
      <c r="O890" s="341"/>
      <c r="P890" s="284"/>
      <c r="Q890" s="284"/>
      <c r="R890" s="342"/>
      <c r="S890" s="341"/>
      <c r="T890" s="284"/>
      <c r="U890" s="284"/>
      <c r="V890" s="342"/>
      <c r="W890" s="341"/>
      <c r="X890" s="284"/>
      <c r="Y890" s="284"/>
      <c r="Z890" s="342"/>
      <c r="AA890" s="341"/>
      <c r="AB890" s="284"/>
      <c r="AC890" s="284"/>
      <c r="AD890" s="342"/>
      <c r="AG890" s="86">
        <f t="shared" si="160"/>
        <v>0</v>
      </c>
      <c r="AH890" s="86">
        <f t="shared" si="161"/>
        <v>0</v>
      </c>
      <c r="AI890" s="86">
        <f t="shared" si="162"/>
        <v>0</v>
      </c>
      <c r="AJ890" s="86">
        <f t="shared" si="163"/>
        <v>0</v>
      </c>
      <c r="AL890" s="86">
        <f t="shared" si="164"/>
        <v>24</v>
      </c>
      <c r="AM890" s="86">
        <f t="shared" si="165"/>
        <v>0</v>
      </c>
      <c r="AN890" s="86">
        <f t="shared" si="166"/>
        <v>0</v>
      </c>
      <c r="AO890" s="86">
        <f t="shared" si="167"/>
        <v>0</v>
      </c>
      <c r="AP890" s="86">
        <f t="shared" si="168"/>
        <v>0</v>
      </c>
      <c r="AQ890" s="86">
        <f t="shared" si="169"/>
        <v>0</v>
      </c>
      <c r="AR890" s="86">
        <f t="shared" si="170"/>
        <v>0</v>
      </c>
      <c r="AT890" s="86">
        <f t="shared" si="171"/>
        <v>0</v>
      </c>
    </row>
    <row r="891" spans="1:46" ht="15" customHeight="1">
      <c r="A891" s="107"/>
      <c r="B891" s="93"/>
      <c r="C891" s="150" t="s">
        <v>106</v>
      </c>
      <c r="D891" s="409" t="str">
        <f t="shared" si="159"/>
        <v/>
      </c>
      <c r="E891" s="410"/>
      <c r="F891" s="411"/>
      <c r="G891" s="341"/>
      <c r="H891" s="284"/>
      <c r="I891" s="284"/>
      <c r="J891" s="342"/>
      <c r="K891" s="341"/>
      <c r="L891" s="284"/>
      <c r="M891" s="284"/>
      <c r="N891" s="342"/>
      <c r="O891" s="341"/>
      <c r="P891" s="284"/>
      <c r="Q891" s="284"/>
      <c r="R891" s="342"/>
      <c r="S891" s="341"/>
      <c r="T891" s="284"/>
      <c r="U891" s="284"/>
      <c r="V891" s="342"/>
      <c r="W891" s="341"/>
      <c r="X891" s="284"/>
      <c r="Y891" s="284"/>
      <c r="Z891" s="342"/>
      <c r="AA891" s="341"/>
      <c r="AB891" s="284"/>
      <c r="AC891" s="284"/>
      <c r="AD891" s="342"/>
      <c r="AG891" s="86">
        <f t="shared" si="160"/>
        <v>0</v>
      </c>
      <c r="AH891" s="86">
        <f t="shared" si="161"/>
        <v>0</v>
      </c>
      <c r="AI891" s="86">
        <f t="shared" si="162"/>
        <v>0</v>
      </c>
      <c r="AJ891" s="86">
        <f t="shared" si="163"/>
        <v>0</v>
      </c>
      <c r="AL891" s="86">
        <f t="shared" si="164"/>
        <v>24</v>
      </c>
      <c r="AM891" s="86">
        <f t="shared" si="165"/>
        <v>0</v>
      </c>
      <c r="AN891" s="86">
        <f t="shared" si="166"/>
        <v>0</v>
      </c>
      <c r="AO891" s="86">
        <f t="shared" si="167"/>
        <v>0</v>
      </c>
      <c r="AP891" s="86">
        <f t="shared" si="168"/>
        <v>0</v>
      </c>
      <c r="AQ891" s="86">
        <f t="shared" si="169"/>
        <v>0</v>
      </c>
      <c r="AR891" s="86">
        <f t="shared" si="170"/>
        <v>0</v>
      </c>
      <c r="AT891" s="86">
        <f t="shared" si="171"/>
        <v>0</v>
      </c>
    </row>
    <row r="892" spans="1:46" ht="15" customHeight="1">
      <c r="A892" s="107"/>
      <c r="B892" s="93"/>
      <c r="C892" s="150" t="s">
        <v>107</v>
      </c>
      <c r="D892" s="409" t="str">
        <f t="shared" si="159"/>
        <v/>
      </c>
      <c r="E892" s="410"/>
      <c r="F892" s="411"/>
      <c r="G892" s="341"/>
      <c r="H892" s="284"/>
      <c r="I892" s="284"/>
      <c r="J892" s="342"/>
      <c r="K892" s="341"/>
      <c r="L892" s="284"/>
      <c r="M892" s="284"/>
      <c r="N892" s="342"/>
      <c r="O892" s="341"/>
      <c r="P892" s="284"/>
      <c r="Q892" s="284"/>
      <c r="R892" s="342"/>
      <c r="S892" s="341"/>
      <c r="T892" s="284"/>
      <c r="U892" s="284"/>
      <c r="V892" s="342"/>
      <c r="W892" s="341"/>
      <c r="X892" s="284"/>
      <c r="Y892" s="284"/>
      <c r="Z892" s="342"/>
      <c r="AA892" s="341"/>
      <c r="AB892" s="284"/>
      <c r="AC892" s="284"/>
      <c r="AD892" s="342"/>
      <c r="AG892" s="86">
        <f t="shared" si="160"/>
        <v>0</v>
      </c>
      <c r="AH892" s="86">
        <f t="shared" si="161"/>
        <v>0</v>
      </c>
      <c r="AI892" s="86">
        <f t="shared" si="162"/>
        <v>0</v>
      </c>
      <c r="AJ892" s="86">
        <f t="shared" si="163"/>
        <v>0</v>
      </c>
      <c r="AL892" s="86">
        <f t="shared" si="164"/>
        <v>24</v>
      </c>
      <c r="AM892" s="86">
        <f t="shared" si="165"/>
        <v>0</v>
      </c>
      <c r="AN892" s="86">
        <f t="shared" si="166"/>
        <v>0</v>
      </c>
      <c r="AO892" s="86">
        <f t="shared" si="167"/>
        <v>0</v>
      </c>
      <c r="AP892" s="86">
        <f t="shared" si="168"/>
        <v>0</v>
      </c>
      <c r="AQ892" s="86">
        <f t="shared" si="169"/>
        <v>0</v>
      </c>
      <c r="AR892" s="86">
        <f t="shared" si="170"/>
        <v>0</v>
      </c>
      <c r="AT892" s="86">
        <f t="shared" si="171"/>
        <v>0</v>
      </c>
    </row>
    <row r="893" spans="1:46" ht="15" customHeight="1">
      <c r="A893" s="107"/>
      <c r="B893" s="93"/>
      <c r="C893" s="150" t="s">
        <v>108</v>
      </c>
      <c r="D893" s="409" t="str">
        <f t="shared" si="159"/>
        <v/>
      </c>
      <c r="E893" s="410"/>
      <c r="F893" s="411"/>
      <c r="G893" s="341"/>
      <c r="H893" s="284"/>
      <c r="I893" s="284"/>
      <c r="J893" s="342"/>
      <c r="K893" s="341"/>
      <c r="L893" s="284"/>
      <c r="M893" s="284"/>
      <c r="N893" s="342"/>
      <c r="O893" s="341"/>
      <c r="P893" s="284"/>
      <c r="Q893" s="284"/>
      <c r="R893" s="342"/>
      <c r="S893" s="341"/>
      <c r="T893" s="284"/>
      <c r="U893" s="284"/>
      <c r="V893" s="342"/>
      <c r="W893" s="341"/>
      <c r="X893" s="284"/>
      <c r="Y893" s="284"/>
      <c r="Z893" s="342"/>
      <c r="AA893" s="341"/>
      <c r="AB893" s="284"/>
      <c r="AC893" s="284"/>
      <c r="AD893" s="342"/>
      <c r="AG893" s="86">
        <f t="shared" si="160"/>
        <v>0</v>
      </c>
      <c r="AH893" s="86">
        <f t="shared" si="161"/>
        <v>0</v>
      </c>
      <c r="AI893" s="86">
        <f t="shared" si="162"/>
        <v>0</v>
      </c>
      <c r="AJ893" s="86">
        <f t="shared" si="163"/>
        <v>0</v>
      </c>
      <c r="AL893" s="86">
        <f t="shared" si="164"/>
        <v>24</v>
      </c>
      <c r="AM893" s="86">
        <f t="shared" si="165"/>
        <v>0</v>
      </c>
      <c r="AN893" s="86">
        <f t="shared" si="166"/>
        <v>0</v>
      </c>
      <c r="AO893" s="86">
        <f t="shared" si="167"/>
        <v>0</v>
      </c>
      <c r="AP893" s="86">
        <f t="shared" si="168"/>
        <v>0</v>
      </c>
      <c r="AQ893" s="86">
        <f t="shared" si="169"/>
        <v>0</v>
      </c>
      <c r="AR893" s="86">
        <f t="shared" si="170"/>
        <v>0</v>
      </c>
      <c r="AT893" s="86">
        <f t="shared" si="171"/>
        <v>0</v>
      </c>
    </row>
    <row r="894" spans="1:46" ht="15" customHeight="1">
      <c r="A894" s="107"/>
      <c r="B894" s="93"/>
      <c r="C894" s="150" t="s">
        <v>109</v>
      </c>
      <c r="D894" s="409" t="str">
        <f t="shared" si="159"/>
        <v/>
      </c>
      <c r="E894" s="410"/>
      <c r="F894" s="411"/>
      <c r="G894" s="341"/>
      <c r="H894" s="284"/>
      <c r="I894" s="284"/>
      <c r="J894" s="342"/>
      <c r="K894" s="341"/>
      <c r="L894" s="284"/>
      <c r="M894" s="284"/>
      <c r="N894" s="342"/>
      <c r="O894" s="341"/>
      <c r="P894" s="284"/>
      <c r="Q894" s="284"/>
      <c r="R894" s="342"/>
      <c r="S894" s="341"/>
      <c r="T894" s="284"/>
      <c r="U894" s="284"/>
      <c r="V894" s="342"/>
      <c r="W894" s="341"/>
      <c r="X894" s="284"/>
      <c r="Y894" s="284"/>
      <c r="Z894" s="342"/>
      <c r="AA894" s="341"/>
      <c r="AB894" s="284"/>
      <c r="AC894" s="284"/>
      <c r="AD894" s="342"/>
      <c r="AG894" s="86">
        <f t="shared" si="160"/>
        <v>0</v>
      </c>
      <c r="AH894" s="86">
        <f t="shared" si="161"/>
        <v>0</v>
      </c>
      <c r="AI894" s="86">
        <f t="shared" si="162"/>
        <v>0</v>
      </c>
      <c r="AJ894" s="86">
        <f t="shared" si="163"/>
        <v>0</v>
      </c>
      <c r="AL894" s="86">
        <f t="shared" si="164"/>
        <v>24</v>
      </c>
      <c r="AM894" s="86">
        <f t="shared" si="165"/>
        <v>0</v>
      </c>
      <c r="AN894" s="86">
        <f t="shared" si="166"/>
        <v>0</v>
      </c>
      <c r="AO894" s="86">
        <f t="shared" si="167"/>
        <v>0</v>
      </c>
      <c r="AP894" s="86">
        <f t="shared" si="168"/>
        <v>0</v>
      </c>
      <c r="AQ894" s="86">
        <f t="shared" si="169"/>
        <v>0</v>
      </c>
      <c r="AR894" s="86">
        <f t="shared" si="170"/>
        <v>0</v>
      </c>
      <c r="AT894" s="86">
        <f t="shared" si="171"/>
        <v>0</v>
      </c>
    </row>
    <row r="895" spans="1:46" ht="15" customHeight="1">
      <c r="A895" s="107"/>
      <c r="B895" s="93"/>
      <c r="C895" s="150" t="s">
        <v>110</v>
      </c>
      <c r="D895" s="409" t="str">
        <f t="shared" si="159"/>
        <v/>
      </c>
      <c r="E895" s="410"/>
      <c r="F895" s="411"/>
      <c r="G895" s="341"/>
      <c r="H895" s="284"/>
      <c r="I895" s="284"/>
      <c r="J895" s="342"/>
      <c r="K895" s="341"/>
      <c r="L895" s="284"/>
      <c r="M895" s="284"/>
      <c r="N895" s="342"/>
      <c r="O895" s="341"/>
      <c r="P895" s="284"/>
      <c r="Q895" s="284"/>
      <c r="R895" s="342"/>
      <c r="S895" s="341"/>
      <c r="T895" s="284"/>
      <c r="U895" s="284"/>
      <c r="V895" s="342"/>
      <c r="W895" s="341"/>
      <c r="X895" s="284"/>
      <c r="Y895" s="284"/>
      <c r="Z895" s="342"/>
      <c r="AA895" s="341"/>
      <c r="AB895" s="284"/>
      <c r="AC895" s="284"/>
      <c r="AD895" s="342"/>
      <c r="AG895" s="86">
        <f t="shared" si="160"/>
        <v>0</v>
      </c>
      <c r="AH895" s="86">
        <f t="shared" si="161"/>
        <v>0</v>
      </c>
      <c r="AI895" s="86">
        <f t="shared" si="162"/>
        <v>0</v>
      </c>
      <c r="AJ895" s="86">
        <f t="shared" si="163"/>
        <v>0</v>
      </c>
      <c r="AL895" s="86">
        <f t="shared" si="164"/>
        <v>24</v>
      </c>
      <c r="AM895" s="86">
        <f t="shared" si="165"/>
        <v>0</v>
      </c>
      <c r="AN895" s="86">
        <f t="shared" si="166"/>
        <v>0</v>
      </c>
      <c r="AO895" s="86">
        <f t="shared" si="167"/>
        <v>0</v>
      </c>
      <c r="AP895" s="86">
        <f t="shared" si="168"/>
        <v>0</v>
      </c>
      <c r="AQ895" s="86">
        <f t="shared" si="169"/>
        <v>0</v>
      </c>
      <c r="AR895" s="86">
        <f t="shared" si="170"/>
        <v>0</v>
      </c>
      <c r="AT895" s="86">
        <f t="shared" si="171"/>
        <v>0</v>
      </c>
    </row>
    <row r="896" spans="1:46" ht="15" customHeight="1">
      <c r="A896" s="107"/>
      <c r="B896" s="93"/>
      <c r="C896" s="150" t="s">
        <v>111</v>
      </c>
      <c r="D896" s="409" t="str">
        <f t="shared" si="159"/>
        <v/>
      </c>
      <c r="E896" s="410"/>
      <c r="F896" s="411"/>
      <c r="G896" s="341"/>
      <c r="H896" s="284"/>
      <c r="I896" s="284"/>
      <c r="J896" s="342"/>
      <c r="K896" s="341"/>
      <c r="L896" s="284"/>
      <c r="M896" s="284"/>
      <c r="N896" s="342"/>
      <c r="O896" s="341"/>
      <c r="P896" s="284"/>
      <c r="Q896" s="284"/>
      <c r="R896" s="342"/>
      <c r="S896" s="341"/>
      <c r="T896" s="284"/>
      <c r="U896" s="284"/>
      <c r="V896" s="342"/>
      <c r="W896" s="341"/>
      <c r="X896" s="284"/>
      <c r="Y896" s="284"/>
      <c r="Z896" s="342"/>
      <c r="AA896" s="341"/>
      <c r="AB896" s="284"/>
      <c r="AC896" s="284"/>
      <c r="AD896" s="342"/>
      <c r="AG896" s="86">
        <f t="shared" si="160"/>
        <v>0</v>
      </c>
      <c r="AH896" s="86">
        <f t="shared" si="161"/>
        <v>0</v>
      </c>
      <c r="AI896" s="86">
        <f t="shared" si="162"/>
        <v>0</v>
      </c>
      <c r="AJ896" s="86">
        <f t="shared" si="163"/>
        <v>0</v>
      </c>
      <c r="AL896" s="86">
        <f t="shared" si="164"/>
        <v>24</v>
      </c>
      <c r="AM896" s="86">
        <f t="shared" si="165"/>
        <v>0</v>
      </c>
      <c r="AN896" s="86">
        <f t="shared" si="166"/>
        <v>0</v>
      </c>
      <c r="AO896" s="86">
        <f t="shared" si="167"/>
        <v>0</v>
      </c>
      <c r="AP896" s="86">
        <f t="shared" si="168"/>
        <v>0</v>
      </c>
      <c r="AQ896" s="86">
        <f t="shared" si="169"/>
        <v>0</v>
      </c>
      <c r="AR896" s="86">
        <f t="shared" si="170"/>
        <v>0</v>
      </c>
      <c r="AT896" s="86">
        <f t="shared" si="171"/>
        <v>0</v>
      </c>
    </row>
    <row r="897" spans="1:46" ht="15" customHeight="1">
      <c r="A897" s="107"/>
      <c r="B897" s="93"/>
      <c r="C897" s="150" t="s">
        <v>112</v>
      </c>
      <c r="D897" s="409" t="str">
        <f t="shared" si="159"/>
        <v/>
      </c>
      <c r="E897" s="410"/>
      <c r="F897" s="411"/>
      <c r="G897" s="341"/>
      <c r="H897" s="284"/>
      <c r="I897" s="284"/>
      <c r="J897" s="342"/>
      <c r="K897" s="341"/>
      <c r="L897" s="284"/>
      <c r="M897" s="284"/>
      <c r="N897" s="342"/>
      <c r="O897" s="341"/>
      <c r="P897" s="284"/>
      <c r="Q897" s="284"/>
      <c r="R897" s="342"/>
      <c r="S897" s="341"/>
      <c r="T897" s="284"/>
      <c r="U897" s="284"/>
      <c r="V897" s="342"/>
      <c r="W897" s="341"/>
      <c r="X897" s="284"/>
      <c r="Y897" s="284"/>
      <c r="Z897" s="342"/>
      <c r="AA897" s="341"/>
      <c r="AB897" s="284"/>
      <c r="AC897" s="284"/>
      <c r="AD897" s="342"/>
      <c r="AG897" s="86">
        <f t="shared" si="160"/>
        <v>0</v>
      </c>
      <c r="AH897" s="86">
        <f t="shared" si="161"/>
        <v>0</v>
      </c>
      <c r="AI897" s="86">
        <f t="shared" si="162"/>
        <v>0</v>
      </c>
      <c r="AJ897" s="86">
        <f t="shared" si="163"/>
        <v>0</v>
      </c>
      <c r="AL897" s="86">
        <f t="shared" si="164"/>
        <v>24</v>
      </c>
      <c r="AM897" s="86">
        <f t="shared" si="165"/>
        <v>0</v>
      </c>
      <c r="AN897" s="86">
        <f t="shared" si="166"/>
        <v>0</v>
      </c>
      <c r="AO897" s="86">
        <f t="shared" si="167"/>
        <v>0</v>
      </c>
      <c r="AP897" s="86">
        <f t="shared" si="168"/>
        <v>0</v>
      </c>
      <c r="AQ897" s="86">
        <f t="shared" si="169"/>
        <v>0</v>
      </c>
      <c r="AR897" s="86">
        <f t="shared" si="170"/>
        <v>0</v>
      </c>
      <c r="AT897" s="86">
        <f t="shared" si="171"/>
        <v>0</v>
      </c>
    </row>
    <row r="898" spans="1:46" ht="15" customHeight="1">
      <c r="A898" s="107"/>
      <c r="B898" s="93"/>
      <c r="C898" s="150" t="s">
        <v>113</v>
      </c>
      <c r="D898" s="409" t="str">
        <f t="shared" si="159"/>
        <v/>
      </c>
      <c r="E898" s="410"/>
      <c r="F898" s="411"/>
      <c r="G898" s="341"/>
      <c r="H898" s="284"/>
      <c r="I898" s="284"/>
      <c r="J898" s="342"/>
      <c r="K898" s="341"/>
      <c r="L898" s="284"/>
      <c r="M898" s="284"/>
      <c r="N898" s="342"/>
      <c r="O898" s="341"/>
      <c r="P898" s="284"/>
      <c r="Q898" s="284"/>
      <c r="R898" s="342"/>
      <c r="S898" s="341"/>
      <c r="T898" s="284"/>
      <c r="U898" s="284"/>
      <c r="V898" s="342"/>
      <c r="W898" s="341"/>
      <c r="X898" s="284"/>
      <c r="Y898" s="284"/>
      <c r="Z898" s="342"/>
      <c r="AA898" s="341"/>
      <c r="AB898" s="284"/>
      <c r="AC898" s="284"/>
      <c r="AD898" s="342"/>
      <c r="AG898" s="86">
        <f t="shared" si="160"/>
        <v>0</v>
      </c>
      <c r="AH898" s="86">
        <f t="shared" si="161"/>
        <v>0</v>
      </c>
      <c r="AI898" s="86">
        <f t="shared" si="162"/>
        <v>0</v>
      </c>
      <c r="AJ898" s="86">
        <f t="shared" si="163"/>
        <v>0</v>
      </c>
      <c r="AL898" s="86">
        <f t="shared" si="164"/>
        <v>24</v>
      </c>
      <c r="AM898" s="86">
        <f t="shared" si="165"/>
        <v>0</v>
      </c>
      <c r="AN898" s="86">
        <f t="shared" si="166"/>
        <v>0</v>
      </c>
      <c r="AO898" s="86">
        <f t="shared" si="167"/>
        <v>0</v>
      </c>
      <c r="AP898" s="86">
        <f t="shared" si="168"/>
        <v>0</v>
      </c>
      <c r="AQ898" s="86">
        <f t="shared" si="169"/>
        <v>0</v>
      </c>
      <c r="AR898" s="86">
        <f t="shared" si="170"/>
        <v>0</v>
      </c>
      <c r="AT898" s="86">
        <f t="shared" si="171"/>
        <v>0</v>
      </c>
    </row>
    <row r="899" spans="1:46" ht="15" customHeight="1">
      <c r="A899" s="107"/>
      <c r="B899" s="93"/>
      <c r="C899" s="150" t="s">
        <v>114</v>
      </c>
      <c r="D899" s="409" t="str">
        <f t="shared" si="159"/>
        <v/>
      </c>
      <c r="E899" s="410"/>
      <c r="F899" s="411"/>
      <c r="G899" s="341"/>
      <c r="H899" s="284"/>
      <c r="I899" s="284"/>
      <c r="J899" s="342"/>
      <c r="K899" s="341"/>
      <c r="L899" s="284"/>
      <c r="M899" s="284"/>
      <c r="N899" s="342"/>
      <c r="O899" s="341"/>
      <c r="P899" s="284"/>
      <c r="Q899" s="284"/>
      <c r="R899" s="342"/>
      <c r="S899" s="341"/>
      <c r="T899" s="284"/>
      <c r="U899" s="284"/>
      <c r="V899" s="342"/>
      <c r="W899" s="341"/>
      <c r="X899" s="284"/>
      <c r="Y899" s="284"/>
      <c r="Z899" s="342"/>
      <c r="AA899" s="341"/>
      <c r="AB899" s="284"/>
      <c r="AC899" s="284"/>
      <c r="AD899" s="342"/>
      <c r="AG899" s="86">
        <f t="shared" si="160"/>
        <v>0</v>
      </c>
      <c r="AH899" s="86">
        <f t="shared" si="161"/>
        <v>0</v>
      </c>
      <c r="AI899" s="86">
        <f t="shared" si="162"/>
        <v>0</v>
      </c>
      <c r="AJ899" s="86">
        <f t="shared" si="163"/>
        <v>0</v>
      </c>
      <c r="AL899" s="86">
        <f t="shared" si="164"/>
        <v>24</v>
      </c>
      <c r="AM899" s="86">
        <f t="shared" si="165"/>
        <v>0</v>
      </c>
      <c r="AN899" s="86">
        <f t="shared" si="166"/>
        <v>0</v>
      </c>
      <c r="AO899" s="86">
        <f t="shared" si="167"/>
        <v>0</v>
      </c>
      <c r="AP899" s="86">
        <f t="shared" si="168"/>
        <v>0</v>
      </c>
      <c r="AQ899" s="86">
        <f t="shared" si="169"/>
        <v>0</v>
      </c>
      <c r="AR899" s="86">
        <f t="shared" si="170"/>
        <v>0</v>
      </c>
      <c r="AT899" s="86">
        <f t="shared" si="171"/>
        <v>0</v>
      </c>
    </row>
    <row r="900" spans="1:46" ht="15" customHeight="1">
      <c r="A900" s="107"/>
      <c r="B900" s="93"/>
      <c r="C900" s="150" t="s">
        <v>115</v>
      </c>
      <c r="D900" s="409" t="str">
        <f t="shared" si="159"/>
        <v/>
      </c>
      <c r="E900" s="410"/>
      <c r="F900" s="411"/>
      <c r="G900" s="341"/>
      <c r="H900" s="284"/>
      <c r="I900" s="284"/>
      <c r="J900" s="342"/>
      <c r="K900" s="341"/>
      <c r="L900" s="284"/>
      <c r="M900" s="284"/>
      <c r="N900" s="342"/>
      <c r="O900" s="341"/>
      <c r="P900" s="284"/>
      <c r="Q900" s="284"/>
      <c r="R900" s="342"/>
      <c r="S900" s="341"/>
      <c r="T900" s="284"/>
      <c r="U900" s="284"/>
      <c r="V900" s="342"/>
      <c r="W900" s="341"/>
      <c r="X900" s="284"/>
      <c r="Y900" s="284"/>
      <c r="Z900" s="342"/>
      <c r="AA900" s="341"/>
      <c r="AB900" s="284"/>
      <c r="AC900" s="284"/>
      <c r="AD900" s="342"/>
      <c r="AG900" s="86">
        <f t="shared" si="160"/>
        <v>0</v>
      </c>
      <c r="AH900" s="86">
        <f t="shared" si="161"/>
        <v>0</v>
      </c>
      <c r="AI900" s="86">
        <f t="shared" si="162"/>
        <v>0</v>
      </c>
      <c r="AJ900" s="86">
        <f t="shared" si="163"/>
        <v>0</v>
      </c>
      <c r="AL900" s="86">
        <f t="shared" si="164"/>
        <v>24</v>
      </c>
      <c r="AM900" s="86">
        <f t="shared" si="165"/>
        <v>0</v>
      </c>
      <c r="AN900" s="86">
        <f t="shared" si="166"/>
        <v>0</v>
      </c>
      <c r="AO900" s="86">
        <f t="shared" si="167"/>
        <v>0</v>
      </c>
      <c r="AP900" s="86">
        <f t="shared" si="168"/>
        <v>0</v>
      </c>
      <c r="AQ900" s="86">
        <f t="shared" si="169"/>
        <v>0</v>
      </c>
      <c r="AR900" s="86">
        <f t="shared" si="170"/>
        <v>0</v>
      </c>
      <c r="AT900" s="86">
        <f t="shared" si="171"/>
        <v>0</v>
      </c>
    </row>
    <row r="901" spans="1:46" ht="15" customHeight="1">
      <c r="A901" s="107"/>
      <c r="B901" s="93"/>
      <c r="C901" s="150" t="s">
        <v>116</v>
      </c>
      <c r="D901" s="409" t="str">
        <f t="shared" si="159"/>
        <v/>
      </c>
      <c r="E901" s="410"/>
      <c r="F901" s="411"/>
      <c r="G901" s="341"/>
      <c r="H901" s="284"/>
      <c r="I901" s="284"/>
      <c r="J901" s="342"/>
      <c r="K901" s="341"/>
      <c r="L901" s="284"/>
      <c r="M901" s="284"/>
      <c r="N901" s="342"/>
      <c r="O901" s="341"/>
      <c r="P901" s="284"/>
      <c r="Q901" s="284"/>
      <c r="R901" s="342"/>
      <c r="S901" s="341"/>
      <c r="T901" s="284"/>
      <c r="U901" s="284"/>
      <c r="V901" s="342"/>
      <c r="W901" s="341"/>
      <c r="X901" s="284"/>
      <c r="Y901" s="284"/>
      <c r="Z901" s="342"/>
      <c r="AA901" s="341"/>
      <c r="AB901" s="284"/>
      <c r="AC901" s="284"/>
      <c r="AD901" s="342"/>
      <c r="AG901" s="86">
        <f t="shared" si="160"/>
        <v>0</v>
      </c>
      <c r="AH901" s="86">
        <f t="shared" si="161"/>
        <v>0</v>
      </c>
      <c r="AI901" s="86">
        <f t="shared" si="162"/>
        <v>0</v>
      </c>
      <c r="AJ901" s="86">
        <f t="shared" si="163"/>
        <v>0</v>
      </c>
      <c r="AL901" s="86">
        <f t="shared" si="164"/>
        <v>24</v>
      </c>
      <c r="AM901" s="86">
        <f t="shared" si="165"/>
        <v>0</v>
      </c>
      <c r="AN901" s="86">
        <f t="shared" si="166"/>
        <v>0</v>
      </c>
      <c r="AO901" s="86">
        <f t="shared" si="167"/>
        <v>0</v>
      </c>
      <c r="AP901" s="86">
        <f t="shared" si="168"/>
        <v>0</v>
      </c>
      <c r="AQ901" s="86">
        <f t="shared" si="169"/>
        <v>0</v>
      </c>
      <c r="AR901" s="86">
        <f t="shared" si="170"/>
        <v>0</v>
      </c>
      <c r="AT901" s="86">
        <f t="shared" si="171"/>
        <v>0</v>
      </c>
    </row>
    <row r="902" spans="1:46" ht="15" customHeight="1">
      <c r="A902" s="107"/>
      <c r="B902" s="93"/>
      <c r="C902" s="150" t="s">
        <v>117</v>
      </c>
      <c r="D902" s="409" t="str">
        <f t="shared" si="159"/>
        <v/>
      </c>
      <c r="E902" s="410"/>
      <c r="F902" s="411"/>
      <c r="G902" s="341"/>
      <c r="H902" s="284"/>
      <c r="I902" s="284"/>
      <c r="J902" s="342"/>
      <c r="K902" s="341"/>
      <c r="L902" s="284"/>
      <c r="M902" s="284"/>
      <c r="N902" s="342"/>
      <c r="O902" s="341"/>
      <c r="P902" s="284"/>
      <c r="Q902" s="284"/>
      <c r="R902" s="342"/>
      <c r="S902" s="341"/>
      <c r="T902" s="284"/>
      <c r="U902" s="284"/>
      <c r="V902" s="342"/>
      <c r="W902" s="341"/>
      <c r="X902" s="284"/>
      <c r="Y902" s="284"/>
      <c r="Z902" s="342"/>
      <c r="AA902" s="341"/>
      <c r="AB902" s="284"/>
      <c r="AC902" s="284"/>
      <c r="AD902" s="342"/>
      <c r="AG902" s="86">
        <f t="shared" si="160"/>
        <v>0</v>
      </c>
      <c r="AH902" s="86">
        <f t="shared" si="161"/>
        <v>0</v>
      </c>
      <c r="AI902" s="86">
        <f t="shared" si="162"/>
        <v>0</v>
      </c>
      <c r="AJ902" s="86">
        <f t="shared" si="163"/>
        <v>0</v>
      </c>
      <c r="AL902" s="86">
        <f t="shared" si="164"/>
        <v>24</v>
      </c>
      <c r="AM902" s="86">
        <f t="shared" si="165"/>
        <v>0</v>
      </c>
      <c r="AN902" s="86">
        <f t="shared" si="166"/>
        <v>0</v>
      </c>
      <c r="AO902" s="86">
        <f t="shared" si="167"/>
        <v>0</v>
      </c>
      <c r="AP902" s="86">
        <f t="shared" si="168"/>
        <v>0</v>
      </c>
      <c r="AQ902" s="86">
        <f t="shared" si="169"/>
        <v>0</v>
      </c>
      <c r="AR902" s="86">
        <f t="shared" si="170"/>
        <v>0</v>
      </c>
      <c r="AT902" s="86">
        <f t="shared" si="171"/>
        <v>0</v>
      </c>
    </row>
    <row r="903" spans="1:46" ht="15" customHeight="1">
      <c r="A903" s="107"/>
      <c r="B903" s="93"/>
      <c r="C903" s="150" t="s">
        <v>118</v>
      </c>
      <c r="D903" s="409" t="str">
        <f t="shared" si="159"/>
        <v/>
      </c>
      <c r="E903" s="410"/>
      <c r="F903" s="411"/>
      <c r="G903" s="341"/>
      <c r="H903" s="284"/>
      <c r="I903" s="284"/>
      <c r="J903" s="342"/>
      <c r="K903" s="341"/>
      <c r="L903" s="284"/>
      <c r="M903" s="284"/>
      <c r="N903" s="342"/>
      <c r="O903" s="341"/>
      <c r="P903" s="284"/>
      <c r="Q903" s="284"/>
      <c r="R903" s="342"/>
      <c r="S903" s="341"/>
      <c r="T903" s="284"/>
      <c r="U903" s="284"/>
      <c r="V903" s="342"/>
      <c r="W903" s="341"/>
      <c r="X903" s="284"/>
      <c r="Y903" s="284"/>
      <c r="Z903" s="342"/>
      <c r="AA903" s="341"/>
      <c r="AB903" s="284"/>
      <c r="AC903" s="284"/>
      <c r="AD903" s="342"/>
      <c r="AG903" s="86">
        <f t="shared" si="160"/>
        <v>0</v>
      </c>
      <c r="AH903" s="86">
        <f t="shared" si="161"/>
        <v>0</v>
      </c>
      <c r="AI903" s="86">
        <f t="shared" si="162"/>
        <v>0</v>
      </c>
      <c r="AJ903" s="86">
        <f t="shared" si="163"/>
        <v>0</v>
      </c>
      <c r="AL903" s="86">
        <f t="shared" si="164"/>
        <v>24</v>
      </c>
      <c r="AM903" s="86">
        <f t="shared" si="165"/>
        <v>0</v>
      </c>
      <c r="AN903" s="86">
        <f t="shared" si="166"/>
        <v>0</v>
      </c>
      <c r="AO903" s="86">
        <f t="shared" si="167"/>
        <v>0</v>
      </c>
      <c r="AP903" s="86">
        <f t="shared" si="168"/>
        <v>0</v>
      </c>
      <c r="AQ903" s="86">
        <f t="shared" si="169"/>
        <v>0</v>
      </c>
      <c r="AR903" s="86">
        <f t="shared" si="170"/>
        <v>0</v>
      </c>
      <c r="AT903" s="86">
        <f t="shared" si="171"/>
        <v>0</v>
      </c>
    </row>
    <row r="904" spans="1:46" ht="15" customHeight="1">
      <c r="A904" s="107"/>
      <c r="B904" s="93"/>
      <c r="C904" s="150" t="s">
        <v>119</v>
      </c>
      <c r="D904" s="409" t="str">
        <f t="shared" si="159"/>
        <v/>
      </c>
      <c r="E904" s="410"/>
      <c r="F904" s="411"/>
      <c r="G904" s="341"/>
      <c r="H904" s="284"/>
      <c r="I904" s="284"/>
      <c r="J904" s="342"/>
      <c r="K904" s="341"/>
      <c r="L904" s="284"/>
      <c r="M904" s="284"/>
      <c r="N904" s="342"/>
      <c r="O904" s="341"/>
      <c r="P904" s="284"/>
      <c r="Q904" s="284"/>
      <c r="R904" s="342"/>
      <c r="S904" s="341"/>
      <c r="T904" s="284"/>
      <c r="U904" s="284"/>
      <c r="V904" s="342"/>
      <c r="W904" s="341"/>
      <c r="X904" s="284"/>
      <c r="Y904" s="284"/>
      <c r="Z904" s="342"/>
      <c r="AA904" s="341"/>
      <c r="AB904" s="284"/>
      <c r="AC904" s="284"/>
      <c r="AD904" s="342"/>
      <c r="AG904" s="86">
        <f t="shared" si="160"/>
        <v>0</v>
      </c>
      <c r="AH904" s="86">
        <f t="shared" si="161"/>
        <v>0</v>
      </c>
      <c r="AI904" s="86">
        <f t="shared" si="162"/>
        <v>0</v>
      </c>
      <c r="AJ904" s="86">
        <f t="shared" si="163"/>
        <v>0</v>
      </c>
      <c r="AL904" s="86">
        <f t="shared" si="164"/>
        <v>24</v>
      </c>
      <c r="AM904" s="86">
        <f t="shared" si="165"/>
        <v>0</v>
      </c>
      <c r="AN904" s="86">
        <f t="shared" si="166"/>
        <v>0</v>
      </c>
      <c r="AO904" s="86">
        <f t="shared" si="167"/>
        <v>0</v>
      </c>
      <c r="AP904" s="86">
        <f t="shared" si="168"/>
        <v>0</v>
      </c>
      <c r="AQ904" s="86">
        <f t="shared" si="169"/>
        <v>0</v>
      </c>
      <c r="AR904" s="86">
        <f t="shared" si="170"/>
        <v>0</v>
      </c>
      <c r="AT904" s="86">
        <f t="shared" si="171"/>
        <v>0</v>
      </c>
    </row>
    <row r="905" spans="1:46" ht="15" customHeight="1">
      <c r="A905" s="107"/>
      <c r="B905" s="93"/>
      <c r="C905" s="150" t="s">
        <v>120</v>
      </c>
      <c r="D905" s="409" t="str">
        <f t="shared" si="159"/>
        <v/>
      </c>
      <c r="E905" s="410"/>
      <c r="F905" s="411"/>
      <c r="G905" s="341"/>
      <c r="H905" s="284"/>
      <c r="I905" s="284"/>
      <c r="J905" s="342"/>
      <c r="K905" s="341"/>
      <c r="L905" s="284"/>
      <c r="M905" s="284"/>
      <c r="N905" s="342"/>
      <c r="O905" s="341"/>
      <c r="P905" s="284"/>
      <c r="Q905" s="284"/>
      <c r="R905" s="342"/>
      <c r="S905" s="341"/>
      <c r="T905" s="284"/>
      <c r="U905" s="284"/>
      <c r="V905" s="342"/>
      <c r="W905" s="341"/>
      <c r="X905" s="284"/>
      <c r="Y905" s="284"/>
      <c r="Z905" s="342"/>
      <c r="AA905" s="341"/>
      <c r="AB905" s="284"/>
      <c r="AC905" s="284"/>
      <c r="AD905" s="342"/>
      <c r="AG905" s="86">
        <f t="shared" si="160"/>
        <v>0</v>
      </c>
      <c r="AH905" s="86">
        <f t="shared" si="161"/>
        <v>0</v>
      </c>
      <c r="AI905" s="86">
        <f t="shared" si="162"/>
        <v>0</v>
      </c>
      <c r="AJ905" s="86">
        <f t="shared" si="163"/>
        <v>0</v>
      </c>
      <c r="AL905" s="86">
        <f t="shared" si="164"/>
        <v>24</v>
      </c>
      <c r="AM905" s="86">
        <f t="shared" si="165"/>
        <v>0</v>
      </c>
      <c r="AN905" s="86">
        <f t="shared" si="166"/>
        <v>0</v>
      </c>
      <c r="AO905" s="86">
        <f t="shared" si="167"/>
        <v>0</v>
      </c>
      <c r="AP905" s="86">
        <f t="shared" si="168"/>
        <v>0</v>
      </c>
      <c r="AQ905" s="86">
        <f t="shared" si="169"/>
        <v>0</v>
      </c>
      <c r="AR905" s="86">
        <f t="shared" si="170"/>
        <v>0</v>
      </c>
      <c r="AT905" s="86">
        <f t="shared" si="171"/>
        <v>0</v>
      </c>
    </row>
    <row r="906" spans="1:46" ht="15" customHeight="1">
      <c r="A906" s="107"/>
      <c r="B906" s="93"/>
      <c r="C906" s="150" t="s">
        <v>168</v>
      </c>
      <c r="D906" s="409" t="str">
        <f t="shared" si="159"/>
        <v/>
      </c>
      <c r="E906" s="410"/>
      <c r="F906" s="411"/>
      <c r="G906" s="341"/>
      <c r="H906" s="284"/>
      <c r="I906" s="284"/>
      <c r="J906" s="342"/>
      <c r="K906" s="341"/>
      <c r="L906" s="284"/>
      <c r="M906" s="284"/>
      <c r="N906" s="342"/>
      <c r="O906" s="341"/>
      <c r="P906" s="284"/>
      <c r="Q906" s="284"/>
      <c r="R906" s="342"/>
      <c r="S906" s="341"/>
      <c r="T906" s="284"/>
      <c r="U906" s="284"/>
      <c r="V906" s="342"/>
      <c r="W906" s="341"/>
      <c r="X906" s="284"/>
      <c r="Y906" s="284"/>
      <c r="Z906" s="342"/>
      <c r="AA906" s="341"/>
      <c r="AB906" s="284"/>
      <c r="AC906" s="284"/>
      <c r="AD906" s="342"/>
      <c r="AG906" s="86">
        <f t="shared" si="160"/>
        <v>0</v>
      </c>
      <c r="AH906" s="86">
        <f t="shared" si="161"/>
        <v>0</v>
      </c>
      <c r="AI906" s="86">
        <f t="shared" si="162"/>
        <v>0</v>
      </c>
      <c r="AJ906" s="86">
        <f t="shared" si="163"/>
        <v>0</v>
      </c>
      <c r="AL906" s="86">
        <f t="shared" si="164"/>
        <v>24</v>
      </c>
      <c r="AM906" s="86">
        <f t="shared" si="165"/>
        <v>0</v>
      </c>
      <c r="AN906" s="86">
        <f t="shared" si="166"/>
        <v>0</v>
      </c>
      <c r="AO906" s="86">
        <f t="shared" si="167"/>
        <v>0</v>
      </c>
      <c r="AP906" s="86">
        <f t="shared" si="168"/>
        <v>0</v>
      </c>
      <c r="AQ906" s="86">
        <f t="shared" si="169"/>
        <v>0</v>
      </c>
      <c r="AR906" s="86">
        <f t="shared" si="170"/>
        <v>0</v>
      </c>
      <c r="AT906" s="86">
        <f t="shared" si="171"/>
        <v>0</v>
      </c>
    </row>
    <row r="907" spans="1:46" ht="15" customHeight="1">
      <c r="A907" s="107"/>
      <c r="B907" s="93"/>
      <c r="C907" s="150" t="s">
        <v>169</v>
      </c>
      <c r="D907" s="409" t="str">
        <f t="shared" si="159"/>
        <v/>
      </c>
      <c r="E907" s="410"/>
      <c r="F907" s="411"/>
      <c r="G907" s="341"/>
      <c r="H907" s="284"/>
      <c r="I907" s="284"/>
      <c r="J907" s="342"/>
      <c r="K907" s="341"/>
      <c r="L907" s="284"/>
      <c r="M907" s="284"/>
      <c r="N907" s="342"/>
      <c r="O907" s="341"/>
      <c r="P907" s="284"/>
      <c r="Q907" s="284"/>
      <c r="R907" s="342"/>
      <c r="S907" s="341"/>
      <c r="T907" s="284"/>
      <c r="U907" s="284"/>
      <c r="V907" s="342"/>
      <c r="W907" s="341"/>
      <c r="X907" s="284"/>
      <c r="Y907" s="284"/>
      <c r="Z907" s="342"/>
      <c r="AA907" s="341"/>
      <c r="AB907" s="284"/>
      <c r="AC907" s="284"/>
      <c r="AD907" s="342"/>
      <c r="AG907" s="86">
        <f t="shared" si="160"/>
        <v>0</v>
      </c>
      <c r="AH907" s="86">
        <f t="shared" si="161"/>
        <v>0</v>
      </c>
      <c r="AI907" s="86">
        <f t="shared" si="162"/>
        <v>0</v>
      </c>
      <c r="AJ907" s="86">
        <f t="shared" si="163"/>
        <v>0</v>
      </c>
      <c r="AL907" s="86">
        <f t="shared" si="164"/>
        <v>24</v>
      </c>
      <c r="AM907" s="86">
        <f t="shared" si="165"/>
        <v>0</v>
      </c>
      <c r="AN907" s="86">
        <f t="shared" si="166"/>
        <v>0</v>
      </c>
      <c r="AO907" s="86">
        <f t="shared" si="167"/>
        <v>0</v>
      </c>
      <c r="AP907" s="86">
        <f t="shared" si="168"/>
        <v>0</v>
      </c>
      <c r="AQ907" s="86">
        <f t="shared" si="169"/>
        <v>0</v>
      </c>
      <c r="AR907" s="86">
        <f t="shared" si="170"/>
        <v>0</v>
      </c>
      <c r="AT907" s="86">
        <f t="shared" si="171"/>
        <v>0</v>
      </c>
    </row>
    <row r="908" spans="1:46" ht="15" customHeight="1">
      <c r="A908" s="107"/>
      <c r="B908" s="93"/>
      <c r="C908" s="150" t="s">
        <v>170</v>
      </c>
      <c r="D908" s="409" t="str">
        <f t="shared" si="159"/>
        <v/>
      </c>
      <c r="E908" s="410"/>
      <c r="F908" s="411"/>
      <c r="G908" s="341"/>
      <c r="H908" s="284"/>
      <c r="I908" s="284"/>
      <c r="J908" s="342"/>
      <c r="K908" s="341"/>
      <c r="L908" s="284"/>
      <c r="M908" s="284"/>
      <c r="N908" s="342"/>
      <c r="O908" s="341"/>
      <c r="P908" s="284"/>
      <c r="Q908" s="284"/>
      <c r="R908" s="342"/>
      <c r="S908" s="341"/>
      <c r="T908" s="284"/>
      <c r="U908" s="284"/>
      <c r="V908" s="342"/>
      <c r="W908" s="341"/>
      <c r="X908" s="284"/>
      <c r="Y908" s="284"/>
      <c r="Z908" s="342"/>
      <c r="AA908" s="341"/>
      <c r="AB908" s="284"/>
      <c r="AC908" s="284"/>
      <c r="AD908" s="342"/>
      <c r="AG908" s="86">
        <f t="shared" si="160"/>
        <v>0</v>
      </c>
      <c r="AH908" s="86">
        <f t="shared" si="161"/>
        <v>0</v>
      </c>
      <c r="AI908" s="86">
        <f t="shared" si="162"/>
        <v>0</v>
      </c>
      <c r="AJ908" s="86">
        <f t="shared" si="163"/>
        <v>0</v>
      </c>
      <c r="AL908" s="86">
        <f t="shared" si="164"/>
        <v>24</v>
      </c>
      <c r="AM908" s="86">
        <f t="shared" si="165"/>
        <v>0</v>
      </c>
      <c r="AN908" s="86">
        <f t="shared" si="166"/>
        <v>0</v>
      </c>
      <c r="AO908" s="86">
        <f t="shared" si="167"/>
        <v>0</v>
      </c>
      <c r="AP908" s="86">
        <f t="shared" si="168"/>
        <v>0</v>
      </c>
      <c r="AQ908" s="86">
        <f t="shared" si="169"/>
        <v>0</v>
      </c>
      <c r="AR908" s="86">
        <f t="shared" si="170"/>
        <v>0</v>
      </c>
      <c r="AT908" s="86">
        <f t="shared" si="171"/>
        <v>0</v>
      </c>
    </row>
    <row r="909" spans="1:46" ht="15" customHeight="1">
      <c r="A909" s="107"/>
      <c r="B909" s="93"/>
      <c r="C909" s="150" t="s">
        <v>171</v>
      </c>
      <c r="D909" s="409" t="str">
        <f t="shared" si="159"/>
        <v/>
      </c>
      <c r="E909" s="410"/>
      <c r="F909" s="411"/>
      <c r="G909" s="341"/>
      <c r="H909" s="284"/>
      <c r="I909" s="284"/>
      <c r="J909" s="342"/>
      <c r="K909" s="341"/>
      <c r="L909" s="284"/>
      <c r="M909" s="284"/>
      <c r="N909" s="342"/>
      <c r="O909" s="341"/>
      <c r="P909" s="284"/>
      <c r="Q909" s="284"/>
      <c r="R909" s="342"/>
      <c r="S909" s="341"/>
      <c r="T909" s="284"/>
      <c r="U909" s="284"/>
      <c r="V909" s="342"/>
      <c r="W909" s="341"/>
      <c r="X909" s="284"/>
      <c r="Y909" s="284"/>
      <c r="Z909" s="342"/>
      <c r="AA909" s="341"/>
      <c r="AB909" s="284"/>
      <c r="AC909" s="284"/>
      <c r="AD909" s="342"/>
      <c r="AG909" s="86">
        <f t="shared" si="160"/>
        <v>0</v>
      </c>
      <c r="AH909" s="86">
        <f t="shared" si="161"/>
        <v>0</v>
      </c>
      <c r="AI909" s="86">
        <f t="shared" si="162"/>
        <v>0</v>
      </c>
      <c r="AJ909" s="86">
        <f t="shared" si="163"/>
        <v>0</v>
      </c>
      <c r="AL909" s="86">
        <f t="shared" si="164"/>
        <v>24</v>
      </c>
      <c r="AM909" s="86">
        <f t="shared" si="165"/>
        <v>0</v>
      </c>
      <c r="AN909" s="86">
        <f t="shared" si="166"/>
        <v>0</v>
      </c>
      <c r="AO909" s="86">
        <f t="shared" si="167"/>
        <v>0</v>
      </c>
      <c r="AP909" s="86">
        <f t="shared" si="168"/>
        <v>0</v>
      </c>
      <c r="AQ909" s="86">
        <f t="shared" si="169"/>
        <v>0</v>
      </c>
      <c r="AR909" s="86">
        <f t="shared" si="170"/>
        <v>0</v>
      </c>
      <c r="AT909" s="86">
        <f t="shared" si="171"/>
        <v>0</v>
      </c>
    </row>
    <row r="910" spans="1:46" ht="15" customHeight="1">
      <c r="A910" s="107"/>
      <c r="B910" s="93"/>
      <c r="C910" s="150" t="s">
        <v>172</v>
      </c>
      <c r="D910" s="409" t="str">
        <f t="shared" si="159"/>
        <v/>
      </c>
      <c r="E910" s="410"/>
      <c r="F910" s="411"/>
      <c r="G910" s="341"/>
      <c r="H910" s="284"/>
      <c r="I910" s="284"/>
      <c r="J910" s="342"/>
      <c r="K910" s="341"/>
      <c r="L910" s="284"/>
      <c r="M910" s="284"/>
      <c r="N910" s="342"/>
      <c r="O910" s="341"/>
      <c r="P910" s="284"/>
      <c r="Q910" s="284"/>
      <c r="R910" s="342"/>
      <c r="S910" s="341"/>
      <c r="T910" s="284"/>
      <c r="U910" s="284"/>
      <c r="V910" s="342"/>
      <c r="W910" s="341"/>
      <c r="X910" s="284"/>
      <c r="Y910" s="284"/>
      <c r="Z910" s="342"/>
      <c r="AA910" s="341"/>
      <c r="AB910" s="284"/>
      <c r="AC910" s="284"/>
      <c r="AD910" s="342"/>
      <c r="AG910" s="86">
        <f t="shared" si="160"/>
        <v>0</v>
      </c>
      <c r="AH910" s="86">
        <f t="shared" si="161"/>
        <v>0</v>
      </c>
      <c r="AI910" s="86">
        <f t="shared" si="162"/>
        <v>0</v>
      </c>
      <c r="AJ910" s="86">
        <f t="shared" si="163"/>
        <v>0</v>
      </c>
      <c r="AL910" s="86">
        <f t="shared" si="164"/>
        <v>24</v>
      </c>
      <c r="AM910" s="86">
        <f t="shared" si="165"/>
        <v>0</v>
      </c>
      <c r="AN910" s="86">
        <f t="shared" si="166"/>
        <v>0</v>
      </c>
      <c r="AO910" s="86">
        <f t="shared" si="167"/>
        <v>0</v>
      </c>
      <c r="AP910" s="86">
        <f t="shared" si="168"/>
        <v>0</v>
      </c>
      <c r="AQ910" s="86">
        <f t="shared" si="169"/>
        <v>0</v>
      </c>
      <c r="AR910" s="86">
        <f t="shared" si="170"/>
        <v>0</v>
      </c>
      <c r="AT910" s="86">
        <f t="shared" si="171"/>
        <v>0</v>
      </c>
    </row>
    <row r="911" spans="1:46" ht="15" customHeight="1">
      <c r="A911" s="107"/>
      <c r="B911" s="93"/>
      <c r="C911" s="150" t="s">
        <v>173</v>
      </c>
      <c r="D911" s="409" t="str">
        <f t="shared" si="159"/>
        <v/>
      </c>
      <c r="E911" s="410"/>
      <c r="F911" s="411"/>
      <c r="G911" s="341"/>
      <c r="H911" s="284"/>
      <c r="I911" s="284"/>
      <c r="J911" s="342"/>
      <c r="K911" s="341"/>
      <c r="L911" s="284"/>
      <c r="M911" s="284"/>
      <c r="N911" s="342"/>
      <c r="O911" s="341"/>
      <c r="P911" s="284"/>
      <c r="Q911" s="284"/>
      <c r="R911" s="342"/>
      <c r="S911" s="341"/>
      <c r="T911" s="284"/>
      <c r="U911" s="284"/>
      <c r="V911" s="342"/>
      <c r="W911" s="341"/>
      <c r="X911" s="284"/>
      <c r="Y911" s="284"/>
      <c r="Z911" s="342"/>
      <c r="AA911" s="341"/>
      <c r="AB911" s="284"/>
      <c r="AC911" s="284"/>
      <c r="AD911" s="342"/>
      <c r="AG911" s="86">
        <f t="shared" si="160"/>
        <v>0</v>
      </c>
      <c r="AH911" s="86">
        <f t="shared" si="161"/>
        <v>0</v>
      </c>
      <c r="AI911" s="86">
        <f t="shared" si="162"/>
        <v>0</v>
      </c>
      <c r="AJ911" s="86">
        <f t="shared" si="163"/>
        <v>0</v>
      </c>
      <c r="AL911" s="86">
        <f t="shared" si="164"/>
        <v>24</v>
      </c>
      <c r="AM911" s="86">
        <f t="shared" si="165"/>
        <v>0</v>
      </c>
      <c r="AN911" s="86">
        <f t="shared" si="166"/>
        <v>0</v>
      </c>
      <c r="AO911" s="86">
        <f t="shared" si="167"/>
        <v>0</v>
      </c>
      <c r="AP911" s="86">
        <f t="shared" si="168"/>
        <v>0</v>
      </c>
      <c r="AQ911" s="86">
        <f t="shared" si="169"/>
        <v>0</v>
      </c>
      <c r="AR911" s="86">
        <f t="shared" si="170"/>
        <v>0</v>
      </c>
      <c r="AT911" s="86">
        <f t="shared" si="171"/>
        <v>0</v>
      </c>
    </row>
    <row r="912" spans="1:46" ht="15" customHeight="1">
      <c r="A912" s="107"/>
      <c r="B912" s="93"/>
      <c r="C912" s="150" t="s">
        <v>174</v>
      </c>
      <c r="D912" s="409" t="str">
        <f t="shared" si="159"/>
        <v/>
      </c>
      <c r="E912" s="410"/>
      <c r="F912" s="411"/>
      <c r="G912" s="341"/>
      <c r="H912" s="284"/>
      <c r="I912" s="284"/>
      <c r="J912" s="342"/>
      <c r="K912" s="341"/>
      <c r="L912" s="284"/>
      <c r="M912" s="284"/>
      <c r="N912" s="342"/>
      <c r="O912" s="341"/>
      <c r="P912" s="284"/>
      <c r="Q912" s="284"/>
      <c r="R912" s="342"/>
      <c r="S912" s="341"/>
      <c r="T912" s="284"/>
      <c r="U912" s="284"/>
      <c r="V912" s="342"/>
      <c r="W912" s="341"/>
      <c r="X912" s="284"/>
      <c r="Y912" s="284"/>
      <c r="Z912" s="342"/>
      <c r="AA912" s="341"/>
      <c r="AB912" s="284"/>
      <c r="AC912" s="284"/>
      <c r="AD912" s="342"/>
      <c r="AG912" s="86">
        <f t="shared" si="160"/>
        <v>0</v>
      </c>
      <c r="AH912" s="86">
        <f t="shared" si="161"/>
        <v>0</v>
      </c>
      <c r="AI912" s="86">
        <f t="shared" si="162"/>
        <v>0</v>
      </c>
      <c r="AJ912" s="86">
        <f t="shared" si="163"/>
        <v>0</v>
      </c>
      <c r="AL912" s="86">
        <f t="shared" si="164"/>
        <v>24</v>
      </c>
      <c r="AM912" s="86">
        <f t="shared" si="165"/>
        <v>0</v>
      </c>
      <c r="AN912" s="86">
        <f t="shared" si="166"/>
        <v>0</v>
      </c>
      <c r="AO912" s="86">
        <f t="shared" si="167"/>
        <v>0</v>
      </c>
      <c r="AP912" s="86">
        <f t="shared" si="168"/>
        <v>0</v>
      </c>
      <c r="AQ912" s="86">
        <f t="shared" si="169"/>
        <v>0</v>
      </c>
      <c r="AR912" s="86">
        <f t="shared" si="170"/>
        <v>0</v>
      </c>
      <c r="AT912" s="86">
        <f t="shared" si="171"/>
        <v>0</v>
      </c>
    </row>
    <row r="913" spans="1:46" ht="15" customHeight="1">
      <c r="A913" s="107"/>
      <c r="B913" s="93"/>
      <c r="C913" s="150" t="s">
        <v>175</v>
      </c>
      <c r="D913" s="409" t="str">
        <f t="shared" si="159"/>
        <v/>
      </c>
      <c r="E913" s="410"/>
      <c r="F913" s="411"/>
      <c r="G913" s="341"/>
      <c r="H913" s="284"/>
      <c r="I913" s="284"/>
      <c r="J913" s="342"/>
      <c r="K913" s="341"/>
      <c r="L913" s="284"/>
      <c r="M913" s="284"/>
      <c r="N913" s="342"/>
      <c r="O913" s="341"/>
      <c r="P913" s="284"/>
      <c r="Q913" s="284"/>
      <c r="R913" s="342"/>
      <c r="S913" s="341"/>
      <c r="T913" s="284"/>
      <c r="U913" s="284"/>
      <c r="V913" s="342"/>
      <c r="W913" s="341"/>
      <c r="X913" s="284"/>
      <c r="Y913" s="284"/>
      <c r="Z913" s="342"/>
      <c r="AA913" s="341"/>
      <c r="AB913" s="284"/>
      <c r="AC913" s="284"/>
      <c r="AD913" s="342"/>
      <c r="AG913" s="86">
        <f t="shared" si="160"/>
        <v>0</v>
      </c>
      <c r="AH913" s="86">
        <f t="shared" si="161"/>
        <v>0</v>
      </c>
      <c r="AI913" s="86">
        <f t="shared" si="162"/>
        <v>0</v>
      </c>
      <c r="AJ913" s="86">
        <f t="shared" si="163"/>
        <v>0</v>
      </c>
      <c r="AL913" s="86">
        <f t="shared" si="164"/>
        <v>24</v>
      </c>
      <c r="AM913" s="86">
        <f t="shared" si="165"/>
        <v>0</v>
      </c>
      <c r="AN913" s="86">
        <f t="shared" si="166"/>
        <v>0</v>
      </c>
      <c r="AO913" s="86">
        <f t="shared" si="167"/>
        <v>0</v>
      </c>
      <c r="AP913" s="86">
        <f t="shared" si="168"/>
        <v>0</v>
      </c>
      <c r="AQ913" s="86">
        <f t="shared" si="169"/>
        <v>0</v>
      </c>
      <c r="AR913" s="86">
        <f t="shared" si="170"/>
        <v>0</v>
      </c>
      <c r="AT913" s="86">
        <f t="shared" si="171"/>
        <v>0</v>
      </c>
    </row>
    <row r="914" spans="1:46" ht="15" customHeight="1">
      <c r="A914" s="107"/>
      <c r="B914" s="93"/>
      <c r="C914" s="150" t="s">
        <v>176</v>
      </c>
      <c r="D914" s="409" t="str">
        <f t="shared" si="159"/>
        <v/>
      </c>
      <c r="E914" s="410"/>
      <c r="F914" s="411"/>
      <c r="G914" s="341"/>
      <c r="H914" s="284"/>
      <c r="I914" s="284"/>
      <c r="J914" s="342"/>
      <c r="K914" s="341"/>
      <c r="L914" s="284"/>
      <c r="M914" s="284"/>
      <c r="N914" s="342"/>
      <c r="O914" s="341"/>
      <c r="P914" s="284"/>
      <c r="Q914" s="284"/>
      <c r="R914" s="342"/>
      <c r="S914" s="341"/>
      <c r="T914" s="284"/>
      <c r="U914" s="284"/>
      <c r="V914" s="342"/>
      <c r="W914" s="341"/>
      <c r="X914" s="284"/>
      <c r="Y914" s="284"/>
      <c r="Z914" s="342"/>
      <c r="AA914" s="341"/>
      <c r="AB914" s="284"/>
      <c r="AC914" s="284"/>
      <c r="AD914" s="342"/>
      <c r="AG914" s="86">
        <f t="shared" si="160"/>
        <v>0</v>
      </c>
      <c r="AH914" s="86">
        <f t="shared" si="161"/>
        <v>0</v>
      </c>
      <c r="AI914" s="86">
        <f t="shared" si="162"/>
        <v>0</v>
      </c>
      <c r="AJ914" s="86">
        <f t="shared" si="163"/>
        <v>0</v>
      </c>
      <c r="AL914" s="86">
        <f t="shared" si="164"/>
        <v>24</v>
      </c>
      <c r="AM914" s="86">
        <f t="shared" si="165"/>
        <v>0</v>
      </c>
      <c r="AN914" s="86">
        <f t="shared" si="166"/>
        <v>0</v>
      </c>
      <c r="AO914" s="86">
        <f t="shared" si="167"/>
        <v>0</v>
      </c>
      <c r="AP914" s="86">
        <f t="shared" si="168"/>
        <v>0</v>
      </c>
      <c r="AQ914" s="86">
        <f t="shared" si="169"/>
        <v>0</v>
      </c>
      <c r="AR914" s="86">
        <f t="shared" si="170"/>
        <v>0</v>
      </c>
      <c r="AT914" s="86">
        <f t="shared" si="171"/>
        <v>0</v>
      </c>
    </row>
    <row r="915" spans="1:46" ht="15" customHeight="1">
      <c r="A915" s="107"/>
      <c r="B915" s="93"/>
      <c r="C915" s="150" t="s">
        <v>177</v>
      </c>
      <c r="D915" s="409" t="str">
        <f t="shared" si="159"/>
        <v/>
      </c>
      <c r="E915" s="410"/>
      <c r="F915" s="411"/>
      <c r="G915" s="341"/>
      <c r="H915" s="284"/>
      <c r="I915" s="284"/>
      <c r="J915" s="342"/>
      <c r="K915" s="341"/>
      <c r="L915" s="284"/>
      <c r="M915" s="284"/>
      <c r="N915" s="342"/>
      <c r="O915" s="341"/>
      <c r="P915" s="284"/>
      <c r="Q915" s="284"/>
      <c r="R915" s="342"/>
      <c r="S915" s="341"/>
      <c r="T915" s="284"/>
      <c r="U915" s="284"/>
      <c r="V915" s="342"/>
      <c r="W915" s="341"/>
      <c r="X915" s="284"/>
      <c r="Y915" s="284"/>
      <c r="Z915" s="342"/>
      <c r="AA915" s="341"/>
      <c r="AB915" s="284"/>
      <c r="AC915" s="284"/>
      <c r="AD915" s="342"/>
      <c r="AG915" s="86">
        <f t="shared" si="160"/>
        <v>0</v>
      </c>
      <c r="AH915" s="86">
        <f t="shared" si="161"/>
        <v>0</v>
      </c>
      <c r="AI915" s="86">
        <f t="shared" si="162"/>
        <v>0</v>
      </c>
      <c r="AJ915" s="86">
        <f t="shared" si="163"/>
        <v>0</v>
      </c>
      <c r="AL915" s="86">
        <f t="shared" si="164"/>
        <v>24</v>
      </c>
      <c r="AM915" s="86">
        <f t="shared" si="165"/>
        <v>0</v>
      </c>
      <c r="AN915" s="86">
        <f t="shared" si="166"/>
        <v>0</v>
      </c>
      <c r="AO915" s="86">
        <f t="shared" si="167"/>
        <v>0</v>
      </c>
      <c r="AP915" s="86">
        <f t="shared" si="168"/>
        <v>0</v>
      </c>
      <c r="AQ915" s="86">
        <f t="shared" si="169"/>
        <v>0</v>
      </c>
      <c r="AR915" s="86">
        <f t="shared" si="170"/>
        <v>0</v>
      </c>
      <c r="AT915" s="86">
        <f t="shared" si="171"/>
        <v>0</v>
      </c>
    </row>
    <row r="916" spans="1:46" ht="15" customHeight="1">
      <c r="A916" s="107"/>
      <c r="B916" s="93"/>
      <c r="C916" s="150" t="s">
        <v>178</v>
      </c>
      <c r="D916" s="409" t="str">
        <f t="shared" si="159"/>
        <v/>
      </c>
      <c r="E916" s="410"/>
      <c r="F916" s="411"/>
      <c r="G916" s="341"/>
      <c r="H916" s="284"/>
      <c r="I916" s="284"/>
      <c r="J916" s="342"/>
      <c r="K916" s="341"/>
      <c r="L916" s="284"/>
      <c r="M916" s="284"/>
      <c r="N916" s="342"/>
      <c r="O916" s="341"/>
      <c r="P916" s="284"/>
      <c r="Q916" s="284"/>
      <c r="R916" s="342"/>
      <c r="S916" s="341"/>
      <c r="T916" s="284"/>
      <c r="U916" s="284"/>
      <c r="V916" s="342"/>
      <c r="W916" s="341"/>
      <c r="X916" s="284"/>
      <c r="Y916" s="284"/>
      <c r="Z916" s="342"/>
      <c r="AA916" s="341"/>
      <c r="AB916" s="284"/>
      <c r="AC916" s="284"/>
      <c r="AD916" s="342"/>
      <c r="AG916" s="86">
        <f t="shared" si="160"/>
        <v>0</v>
      </c>
      <c r="AH916" s="86">
        <f t="shared" si="161"/>
        <v>0</v>
      </c>
      <c r="AI916" s="86">
        <f t="shared" si="162"/>
        <v>0</v>
      </c>
      <c r="AJ916" s="86">
        <f t="shared" si="163"/>
        <v>0</v>
      </c>
      <c r="AL916" s="86">
        <f t="shared" si="164"/>
        <v>24</v>
      </c>
      <c r="AM916" s="86">
        <f t="shared" si="165"/>
        <v>0</v>
      </c>
      <c r="AN916" s="86">
        <f t="shared" si="166"/>
        <v>0</v>
      </c>
      <c r="AO916" s="86">
        <f t="shared" si="167"/>
        <v>0</v>
      </c>
      <c r="AP916" s="86">
        <f t="shared" si="168"/>
        <v>0</v>
      </c>
      <c r="AQ916" s="86">
        <f t="shared" si="169"/>
        <v>0</v>
      </c>
      <c r="AR916" s="86">
        <f t="shared" si="170"/>
        <v>0</v>
      </c>
      <c r="AT916" s="86">
        <f t="shared" si="171"/>
        <v>0</v>
      </c>
    </row>
    <row r="917" spans="1:46" ht="15" customHeight="1">
      <c r="A917" s="107"/>
      <c r="B917" s="93"/>
      <c r="C917" s="150" t="s">
        <v>179</v>
      </c>
      <c r="D917" s="409" t="str">
        <f t="shared" si="159"/>
        <v/>
      </c>
      <c r="E917" s="410"/>
      <c r="F917" s="411"/>
      <c r="G917" s="341"/>
      <c r="H917" s="284"/>
      <c r="I917" s="284"/>
      <c r="J917" s="342"/>
      <c r="K917" s="341"/>
      <c r="L917" s="284"/>
      <c r="M917" s="284"/>
      <c r="N917" s="342"/>
      <c r="O917" s="341"/>
      <c r="P917" s="284"/>
      <c r="Q917" s="284"/>
      <c r="R917" s="342"/>
      <c r="S917" s="341"/>
      <c r="T917" s="284"/>
      <c r="U917" s="284"/>
      <c r="V917" s="342"/>
      <c r="W917" s="341"/>
      <c r="X917" s="284"/>
      <c r="Y917" s="284"/>
      <c r="Z917" s="342"/>
      <c r="AA917" s="341"/>
      <c r="AB917" s="284"/>
      <c r="AC917" s="284"/>
      <c r="AD917" s="342"/>
      <c r="AG917" s="86">
        <f t="shared" si="160"/>
        <v>0</v>
      </c>
      <c r="AH917" s="86">
        <f t="shared" si="161"/>
        <v>0</v>
      </c>
      <c r="AI917" s="86">
        <f t="shared" si="162"/>
        <v>0</v>
      </c>
      <c r="AJ917" s="86">
        <f t="shared" si="163"/>
        <v>0</v>
      </c>
      <c r="AL917" s="86">
        <f t="shared" si="164"/>
        <v>24</v>
      </c>
      <c r="AM917" s="86">
        <f t="shared" si="165"/>
        <v>0</v>
      </c>
      <c r="AN917" s="86">
        <f t="shared" si="166"/>
        <v>0</v>
      </c>
      <c r="AO917" s="86">
        <f t="shared" si="167"/>
        <v>0</v>
      </c>
      <c r="AP917" s="86">
        <f t="shared" si="168"/>
        <v>0</v>
      </c>
      <c r="AQ917" s="86">
        <f t="shared" si="169"/>
        <v>0</v>
      </c>
      <c r="AR917" s="86">
        <f t="shared" si="170"/>
        <v>0</v>
      </c>
      <c r="AT917" s="86">
        <f t="shared" si="171"/>
        <v>0</v>
      </c>
    </row>
    <row r="918" spans="1:46" ht="15" customHeight="1">
      <c r="A918" s="107"/>
      <c r="B918" s="93"/>
      <c r="C918" s="150" t="s">
        <v>180</v>
      </c>
      <c r="D918" s="409" t="str">
        <f t="shared" si="159"/>
        <v/>
      </c>
      <c r="E918" s="410"/>
      <c r="F918" s="411"/>
      <c r="G918" s="341"/>
      <c r="H918" s="284"/>
      <c r="I918" s="284"/>
      <c r="J918" s="342"/>
      <c r="K918" s="341"/>
      <c r="L918" s="284"/>
      <c r="M918" s="284"/>
      <c r="N918" s="342"/>
      <c r="O918" s="341"/>
      <c r="P918" s="284"/>
      <c r="Q918" s="284"/>
      <c r="R918" s="342"/>
      <c r="S918" s="341"/>
      <c r="T918" s="284"/>
      <c r="U918" s="284"/>
      <c r="V918" s="342"/>
      <c r="W918" s="341"/>
      <c r="X918" s="284"/>
      <c r="Y918" s="284"/>
      <c r="Z918" s="342"/>
      <c r="AA918" s="341"/>
      <c r="AB918" s="284"/>
      <c r="AC918" s="284"/>
      <c r="AD918" s="342"/>
      <c r="AG918" s="86">
        <f t="shared" si="160"/>
        <v>0</v>
      </c>
      <c r="AH918" s="86">
        <f t="shared" si="161"/>
        <v>0</v>
      </c>
      <c r="AI918" s="86">
        <f t="shared" si="162"/>
        <v>0</v>
      </c>
      <c r="AJ918" s="86">
        <f t="shared" si="163"/>
        <v>0</v>
      </c>
      <c r="AL918" s="86">
        <f t="shared" si="164"/>
        <v>24</v>
      </c>
      <c r="AM918" s="86">
        <f t="shared" si="165"/>
        <v>0</v>
      </c>
      <c r="AN918" s="86">
        <f t="shared" si="166"/>
        <v>0</v>
      </c>
      <c r="AO918" s="86">
        <f t="shared" si="167"/>
        <v>0</v>
      </c>
      <c r="AP918" s="86">
        <f t="shared" si="168"/>
        <v>0</v>
      </c>
      <c r="AQ918" s="86">
        <f t="shared" si="169"/>
        <v>0</v>
      </c>
      <c r="AR918" s="86">
        <f t="shared" si="170"/>
        <v>0</v>
      </c>
      <c r="AT918" s="86">
        <f t="shared" si="171"/>
        <v>0</v>
      </c>
    </row>
    <row r="919" spans="1:46" ht="15" customHeight="1">
      <c r="A919" s="107"/>
      <c r="B919" s="93"/>
      <c r="C919" s="150" t="s">
        <v>181</v>
      </c>
      <c r="D919" s="409" t="str">
        <f t="shared" si="159"/>
        <v/>
      </c>
      <c r="E919" s="410"/>
      <c r="F919" s="411"/>
      <c r="G919" s="341"/>
      <c r="H919" s="284"/>
      <c r="I919" s="284"/>
      <c r="J919" s="342"/>
      <c r="K919" s="341"/>
      <c r="L919" s="284"/>
      <c r="M919" s="284"/>
      <c r="N919" s="342"/>
      <c r="O919" s="341"/>
      <c r="P919" s="284"/>
      <c r="Q919" s="284"/>
      <c r="R919" s="342"/>
      <c r="S919" s="341"/>
      <c r="T919" s="284"/>
      <c r="U919" s="284"/>
      <c r="V919" s="342"/>
      <c r="W919" s="341"/>
      <c r="X919" s="284"/>
      <c r="Y919" s="284"/>
      <c r="Z919" s="342"/>
      <c r="AA919" s="341"/>
      <c r="AB919" s="284"/>
      <c r="AC919" s="284"/>
      <c r="AD919" s="342"/>
      <c r="AG919" s="86">
        <f t="shared" si="160"/>
        <v>0</v>
      </c>
      <c r="AH919" s="86">
        <f t="shared" si="161"/>
        <v>0</v>
      </c>
      <c r="AI919" s="86">
        <f t="shared" si="162"/>
        <v>0</v>
      </c>
      <c r="AJ919" s="86">
        <f t="shared" si="163"/>
        <v>0</v>
      </c>
      <c r="AL919" s="86">
        <f t="shared" si="164"/>
        <v>24</v>
      </c>
      <c r="AM919" s="86">
        <f t="shared" si="165"/>
        <v>0</v>
      </c>
      <c r="AN919" s="86">
        <f t="shared" si="166"/>
        <v>0</v>
      </c>
      <c r="AO919" s="86">
        <f t="shared" si="167"/>
        <v>0</v>
      </c>
      <c r="AP919" s="86">
        <f t="shared" si="168"/>
        <v>0</v>
      </c>
      <c r="AQ919" s="86">
        <f t="shared" si="169"/>
        <v>0</v>
      </c>
      <c r="AR919" s="86">
        <f t="shared" si="170"/>
        <v>0</v>
      </c>
      <c r="AT919" s="86">
        <f t="shared" si="171"/>
        <v>0</v>
      </c>
    </row>
    <row r="920" spans="1:46" ht="15" customHeight="1">
      <c r="A920" s="107"/>
      <c r="B920" s="93"/>
      <c r="C920" s="150" t="s">
        <v>182</v>
      </c>
      <c r="D920" s="409" t="str">
        <f t="shared" si="159"/>
        <v/>
      </c>
      <c r="E920" s="410"/>
      <c r="F920" s="411"/>
      <c r="G920" s="341"/>
      <c r="H920" s="284"/>
      <c r="I920" s="284"/>
      <c r="J920" s="342"/>
      <c r="K920" s="341"/>
      <c r="L920" s="284"/>
      <c r="M920" s="284"/>
      <c r="N920" s="342"/>
      <c r="O920" s="341"/>
      <c r="P920" s="284"/>
      <c r="Q920" s="284"/>
      <c r="R920" s="342"/>
      <c r="S920" s="341"/>
      <c r="T920" s="284"/>
      <c r="U920" s="284"/>
      <c r="V920" s="342"/>
      <c r="W920" s="341"/>
      <c r="X920" s="284"/>
      <c r="Y920" s="284"/>
      <c r="Z920" s="342"/>
      <c r="AA920" s="341"/>
      <c r="AB920" s="284"/>
      <c r="AC920" s="284"/>
      <c r="AD920" s="342"/>
      <c r="AG920" s="86">
        <f t="shared" si="160"/>
        <v>0</v>
      </c>
      <c r="AH920" s="86">
        <f t="shared" si="161"/>
        <v>0</v>
      </c>
      <c r="AI920" s="86">
        <f t="shared" si="162"/>
        <v>0</v>
      </c>
      <c r="AJ920" s="86">
        <f t="shared" si="163"/>
        <v>0</v>
      </c>
      <c r="AL920" s="86">
        <f t="shared" si="164"/>
        <v>24</v>
      </c>
      <c r="AM920" s="86">
        <f t="shared" si="165"/>
        <v>0</v>
      </c>
      <c r="AN920" s="86">
        <f t="shared" si="166"/>
        <v>0</v>
      </c>
      <c r="AO920" s="86">
        <f t="shared" si="167"/>
        <v>0</v>
      </c>
      <c r="AP920" s="86">
        <f t="shared" si="168"/>
        <v>0</v>
      </c>
      <c r="AQ920" s="86">
        <f t="shared" si="169"/>
        <v>0</v>
      </c>
      <c r="AR920" s="86">
        <f t="shared" si="170"/>
        <v>0</v>
      </c>
      <c r="AT920" s="86">
        <f t="shared" si="171"/>
        <v>0</v>
      </c>
    </row>
    <row r="921" spans="1:46" ht="15" customHeight="1">
      <c r="A921" s="107"/>
      <c r="B921" s="93"/>
      <c r="C921" s="150" t="s">
        <v>183</v>
      </c>
      <c r="D921" s="409" t="str">
        <f t="shared" si="159"/>
        <v/>
      </c>
      <c r="E921" s="410"/>
      <c r="F921" s="411"/>
      <c r="G921" s="341"/>
      <c r="H921" s="284"/>
      <c r="I921" s="284"/>
      <c r="J921" s="342"/>
      <c r="K921" s="341"/>
      <c r="L921" s="284"/>
      <c r="M921" s="284"/>
      <c r="N921" s="342"/>
      <c r="O921" s="341"/>
      <c r="P921" s="284"/>
      <c r="Q921" s="284"/>
      <c r="R921" s="342"/>
      <c r="S921" s="341"/>
      <c r="T921" s="284"/>
      <c r="U921" s="284"/>
      <c r="V921" s="342"/>
      <c r="W921" s="341"/>
      <c r="X921" s="284"/>
      <c r="Y921" s="284"/>
      <c r="Z921" s="342"/>
      <c r="AA921" s="341"/>
      <c r="AB921" s="284"/>
      <c r="AC921" s="284"/>
      <c r="AD921" s="342"/>
      <c r="AG921" s="86">
        <f t="shared" si="160"/>
        <v>0</v>
      </c>
      <c r="AH921" s="86">
        <f t="shared" si="161"/>
        <v>0</v>
      </c>
      <c r="AI921" s="86">
        <f t="shared" si="162"/>
        <v>0</v>
      </c>
      <c r="AJ921" s="86">
        <f t="shared" si="163"/>
        <v>0</v>
      </c>
      <c r="AL921" s="86">
        <f t="shared" si="164"/>
        <v>24</v>
      </c>
      <c r="AM921" s="86">
        <f t="shared" si="165"/>
        <v>0</v>
      </c>
      <c r="AN921" s="86">
        <f t="shared" si="166"/>
        <v>0</v>
      </c>
      <c r="AO921" s="86">
        <f t="shared" si="167"/>
        <v>0</v>
      </c>
      <c r="AP921" s="86">
        <f t="shared" si="168"/>
        <v>0</v>
      </c>
      <c r="AQ921" s="86">
        <f t="shared" si="169"/>
        <v>0</v>
      </c>
      <c r="AR921" s="86">
        <f t="shared" si="170"/>
        <v>0</v>
      </c>
      <c r="AT921" s="86">
        <f t="shared" si="171"/>
        <v>0</v>
      </c>
    </row>
    <row r="922" spans="1:46" ht="15" customHeight="1">
      <c r="A922" s="107"/>
      <c r="B922" s="93"/>
      <c r="C922" s="150" t="s">
        <v>184</v>
      </c>
      <c r="D922" s="409" t="str">
        <f t="shared" si="159"/>
        <v/>
      </c>
      <c r="E922" s="410"/>
      <c r="F922" s="411"/>
      <c r="G922" s="341"/>
      <c r="H922" s="284"/>
      <c r="I922" s="284"/>
      <c r="J922" s="342"/>
      <c r="K922" s="341"/>
      <c r="L922" s="284"/>
      <c r="M922" s="284"/>
      <c r="N922" s="342"/>
      <c r="O922" s="341"/>
      <c r="P922" s="284"/>
      <c r="Q922" s="284"/>
      <c r="R922" s="342"/>
      <c r="S922" s="341"/>
      <c r="T922" s="284"/>
      <c r="U922" s="284"/>
      <c r="V922" s="342"/>
      <c r="W922" s="341"/>
      <c r="X922" s="284"/>
      <c r="Y922" s="284"/>
      <c r="Z922" s="342"/>
      <c r="AA922" s="341"/>
      <c r="AB922" s="284"/>
      <c r="AC922" s="284"/>
      <c r="AD922" s="342"/>
      <c r="AG922" s="86">
        <f t="shared" si="160"/>
        <v>0</v>
      </c>
      <c r="AH922" s="86">
        <f t="shared" si="161"/>
        <v>0</v>
      </c>
      <c r="AI922" s="86">
        <f t="shared" si="162"/>
        <v>0</v>
      </c>
      <c r="AJ922" s="86">
        <f t="shared" si="163"/>
        <v>0</v>
      </c>
      <c r="AL922" s="86">
        <f t="shared" si="164"/>
        <v>24</v>
      </c>
      <c r="AM922" s="86">
        <f t="shared" si="165"/>
        <v>0</v>
      </c>
      <c r="AN922" s="86">
        <f t="shared" si="166"/>
        <v>0</v>
      </c>
      <c r="AO922" s="86">
        <f t="shared" si="167"/>
        <v>0</v>
      </c>
      <c r="AP922" s="86">
        <f t="shared" si="168"/>
        <v>0</v>
      </c>
      <c r="AQ922" s="86">
        <f t="shared" si="169"/>
        <v>0</v>
      </c>
      <c r="AR922" s="86">
        <f t="shared" si="170"/>
        <v>0</v>
      </c>
      <c r="AT922" s="86">
        <f t="shared" si="171"/>
        <v>0</v>
      </c>
    </row>
    <row r="923" spans="1:46" ht="15" customHeight="1">
      <c r="A923" s="107"/>
      <c r="B923" s="93"/>
      <c r="C923" s="150" t="s">
        <v>185</v>
      </c>
      <c r="D923" s="409" t="str">
        <f t="shared" si="159"/>
        <v/>
      </c>
      <c r="E923" s="410"/>
      <c r="F923" s="411"/>
      <c r="G923" s="341"/>
      <c r="H923" s="284"/>
      <c r="I923" s="284"/>
      <c r="J923" s="342"/>
      <c r="K923" s="341"/>
      <c r="L923" s="284"/>
      <c r="M923" s="284"/>
      <c r="N923" s="342"/>
      <c r="O923" s="341"/>
      <c r="P923" s="284"/>
      <c r="Q923" s="284"/>
      <c r="R923" s="342"/>
      <c r="S923" s="341"/>
      <c r="T923" s="284"/>
      <c r="U923" s="284"/>
      <c r="V923" s="342"/>
      <c r="W923" s="341"/>
      <c r="X923" s="284"/>
      <c r="Y923" s="284"/>
      <c r="Z923" s="342"/>
      <c r="AA923" s="341"/>
      <c r="AB923" s="284"/>
      <c r="AC923" s="284"/>
      <c r="AD923" s="342"/>
      <c r="AG923" s="86">
        <f t="shared" si="160"/>
        <v>0</v>
      </c>
      <c r="AH923" s="86">
        <f t="shared" si="161"/>
        <v>0</v>
      </c>
      <c r="AI923" s="86">
        <f t="shared" si="162"/>
        <v>0</v>
      </c>
      <c r="AJ923" s="86">
        <f t="shared" si="163"/>
        <v>0</v>
      </c>
      <c r="AL923" s="86">
        <f t="shared" si="164"/>
        <v>24</v>
      </c>
      <c r="AM923" s="86">
        <f t="shared" si="165"/>
        <v>0</v>
      </c>
      <c r="AN923" s="86">
        <f t="shared" si="166"/>
        <v>0</v>
      </c>
      <c r="AO923" s="86">
        <f t="shared" si="167"/>
        <v>0</v>
      </c>
      <c r="AP923" s="86">
        <f t="shared" si="168"/>
        <v>0</v>
      </c>
      <c r="AQ923" s="86">
        <f t="shared" si="169"/>
        <v>0</v>
      </c>
      <c r="AR923" s="86">
        <f t="shared" si="170"/>
        <v>0</v>
      </c>
      <c r="AT923" s="86">
        <f t="shared" si="171"/>
        <v>0</v>
      </c>
    </row>
    <row r="924" spans="1:46" ht="15" customHeight="1">
      <c r="A924" s="107"/>
      <c r="B924" s="93"/>
      <c r="C924" s="150" t="s">
        <v>186</v>
      </c>
      <c r="D924" s="409" t="str">
        <f t="shared" si="159"/>
        <v/>
      </c>
      <c r="E924" s="410"/>
      <c r="F924" s="411"/>
      <c r="G924" s="341"/>
      <c r="H924" s="284"/>
      <c r="I924" s="284"/>
      <c r="J924" s="342"/>
      <c r="K924" s="341"/>
      <c r="L924" s="284"/>
      <c r="M924" s="284"/>
      <c r="N924" s="342"/>
      <c r="O924" s="341"/>
      <c r="P924" s="284"/>
      <c r="Q924" s="284"/>
      <c r="R924" s="342"/>
      <c r="S924" s="341"/>
      <c r="T924" s="284"/>
      <c r="U924" s="284"/>
      <c r="V924" s="342"/>
      <c r="W924" s="341"/>
      <c r="X924" s="284"/>
      <c r="Y924" s="284"/>
      <c r="Z924" s="342"/>
      <c r="AA924" s="341"/>
      <c r="AB924" s="284"/>
      <c r="AC924" s="284"/>
      <c r="AD924" s="342"/>
      <c r="AG924" s="86">
        <f t="shared" si="160"/>
        <v>0</v>
      </c>
      <c r="AH924" s="86">
        <f t="shared" si="161"/>
        <v>0</v>
      </c>
      <c r="AI924" s="86">
        <f t="shared" si="162"/>
        <v>0</v>
      </c>
      <c r="AJ924" s="86">
        <f t="shared" si="163"/>
        <v>0</v>
      </c>
      <c r="AL924" s="86">
        <f t="shared" si="164"/>
        <v>24</v>
      </c>
      <c r="AM924" s="86">
        <f t="shared" si="165"/>
        <v>0</v>
      </c>
      <c r="AN924" s="86">
        <f t="shared" si="166"/>
        <v>0</v>
      </c>
      <c r="AO924" s="86">
        <f t="shared" si="167"/>
        <v>0</v>
      </c>
      <c r="AP924" s="86">
        <f t="shared" si="168"/>
        <v>0</v>
      </c>
      <c r="AQ924" s="86">
        <f t="shared" si="169"/>
        <v>0</v>
      </c>
      <c r="AR924" s="86">
        <f t="shared" si="170"/>
        <v>0</v>
      </c>
      <c r="AT924" s="86">
        <f t="shared" si="171"/>
        <v>0</v>
      </c>
    </row>
    <row r="925" spans="1:46" ht="15" customHeight="1">
      <c r="A925" s="107"/>
      <c r="B925" s="93"/>
      <c r="C925" s="150" t="s">
        <v>187</v>
      </c>
      <c r="D925" s="409" t="str">
        <f t="shared" si="159"/>
        <v/>
      </c>
      <c r="E925" s="410"/>
      <c r="F925" s="411"/>
      <c r="G925" s="341"/>
      <c r="H925" s="284"/>
      <c r="I925" s="284"/>
      <c r="J925" s="342"/>
      <c r="K925" s="341"/>
      <c r="L925" s="284"/>
      <c r="M925" s="284"/>
      <c r="N925" s="342"/>
      <c r="O925" s="341"/>
      <c r="P925" s="284"/>
      <c r="Q925" s="284"/>
      <c r="R925" s="342"/>
      <c r="S925" s="341"/>
      <c r="T925" s="284"/>
      <c r="U925" s="284"/>
      <c r="V925" s="342"/>
      <c r="W925" s="341"/>
      <c r="X925" s="284"/>
      <c r="Y925" s="284"/>
      <c r="Z925" s="342"/>
      <c r="AA925" s="341"/>
      <c r="AB925" s="284"/>
      <c r="AC925" s="284"/>
      <c r="AD925" s="342"/>
      <c r="AG925" s="86">
        <f t="shared" si="160"/>
        <v>0</v>
      </c>
      <c r="AH925" s="86">
        <f t="shared" si="161"/>
        <v>0</v>
      </c>
      <c r="AI925" s="86">
        <f t="shared" si="162"/>
        <v>0</v>
      </c>
      <c r="AJ925" s="86">
        <f t="shared" si="163"/>
        <v>0</v>
      </c>
      <c r="AL925" s="86">
        <f t="shared" si="164"/>
        <v>24</v>
      </c>
      <c r="AM925" s="86">
        <f t="shared" si="165"/>
        <v>0</v>
      </c>
      <c r="AN925" s="86">
        <f t="shared" si="166"/>
        <v>0</v>
      </c>
      <c r="AO925" s="86">
        <f t="shared" si="167"/>
        <v>0</v>
      </c>
      <c r="AP925" s="86">
        <f t="shared" si="168"/>
        <v>0</v>
      </c>
      <c r="AQ925" s="86">
        <f t="shared" si="169"/>
        <v>0</v>
      </c>
      <c r="AR925" s="86">
        <f t="shared" si="170"/>
        <v>0</v>
      </c>
      <c r="AT925" s="86">
        <f t="shared" si="171"/>
        <v>0</v>
      </c>
    </row>
    <row r="926" spans="1:46" ht="15" customHeight="1">
      <c r="A926" s="107"/>
      <c r="B926" s="93"/>
      <c r="C926" s="150" t="s">
        <v>188</v>
      </c>
      <c r="D926" s="409" t="str">
        <f t="shared" si="159"/>
        <v/>
      </c>
      <c r="E926" s="410"/>
      <c r="F926" s="411"/>
      <c r="G926" s="341"/>
      <c r="H926" s="284"/>
      <c r="I926" s="284"/>
      <c r="J926" s="342"/>
      <c r="K926" s="341"/>
      <c r="L926" s="284"/>
      <c r="M926" s="284"/>
      <c r="N926" s="342"/>
      <c r="O926" s="341"/>
      <c r="P926" s="284"/>
      <c r="Q926" s="284"/>
      <c r="R926" s="342"/>
      <c r="S926" s="341"/>
      <c r="T926" s="284"/>
      <c r="U926" s="284"/>
      <c r="V926" s="342"/>
      <c r="W926" s="341"/>
      <c r="X926" s="284"/>
      <c r="Y926" s="284"/>
      <c r="Z926" s="342"/>
      <c r="AA926" s="341"/>
      <c r="AB926" s="284"/>
      <c r="AC926" s="284"/>
      <c r="AD926" s="342"/>
      <c r="AG926" s="86">
        <f t="shared" si="160"/>
        <v>0</v>
      </c>
      <c r="AH926" s="86">
        <f t="shared" si="161"/>
        <v>0</v>
      </c>
      <c r="AI926" s="86">
        <f t="shared" si="162"/>
        <v>0</v>
      </c>
      <c r="AJ926" s="86">
        <f t="shared" si="163"/>
        <v>0</v>
      </c>
      <c r="AL926" s="86">
        <f t="shared" si="164"/>
        <v>24</v>
      </c>
      <c r="AM926" s="86">
        <f t="shared" si="165"/>
        <v>0</v>
      </c>
      <c r="AN926" s="86">
        <f t="shared" si="166"/>
        <v>0</v>
      </c>
      <c r="AO926" s="86">
        <f t="shared" si="167"/>
        <v>0</v>
      </c>
      <c r="AP926" s="86">
        <f t="shared" si="168"/>
        <v>0</v>
      </c>
      <c r="AQ926" s="86">
        <f t="shared" si="169"/>
        <v>0</v>
      </c>
      <c r="AR926" s="86">
        <f t="shared" si="170"/>
        <v>0</v>
      </c>
      <c r="AT926" s="86">
        <f t="shared" si="171"/>
        <v>0</v>
      </c>
    </row>
    <row r="927" spans="1:46" ht="15" customHeight="1">
      <c r="A927" s="107"/>
      <c r="B927" s="93"/>
      <c r="C927" s="150" t="s">
        <v>189</v>
      </c>
      <c r="D927" s="409" t="str">
        <f t="shared" si="159"/>
        <v/>
      </c>
      <c r="E927" s="410"/>
      <c r="F927" s="411"/>
      <c r="G927" s="341"/>
      <c r="H927" s="284"/>
      <c r="I927" s="284"/>
      <c r="J927" s="342"/>
      <c r="K927" s="341"/>
      <c r="L927" s="284"/>
      <c r="M927" s="284"/>
      <c r="N927" s="342"/>
      <c r="O927" s="341"/>
      <c r="P927" s="284"/>
      <c r="Q927" s="284"/>
      <c r="R927" s="342"/>
      <c r="S927" s="341"/>
      <c r="T927" s="284"/>
      <c r="U927" s="284"/>
      <c r="V927" s="342"/>
      <c r="W927" s="341"/>
      <c r="X927" s="284"/>
      <c r="Y927" s="284"/>
      <c r="Z927" s="342"/>
      <c r="AA927" s="341"/>
      <c r="AB927" s="284"/>
      <c r="AC927" s="284"/>
      <c r="AD927" s="342"/>
      <c r="AG927" s="86">
        <f t="shared" si="160"/>
        <v>0</v>
      </c>
      <c r="AH927" s="86">
        <f t="shared" si="161"/>
        <v>0</v>
      </c>
      <c r="AI927" s="86">
        <f t="shared" si="162"/>
        <v>0</v>
      </c>
      <c r="AJ927" s="86">
        <f t="shared" si="163"/>
        <v>0</v>
      </c>
      <c r="AL927" s="86">
        <f t="shared" si="164"/>
        <v>24</v>
      </c>
      <c r="AM927" s="86">
        <f t="shared" si="165"/>
        <v>0</v>
      </c>
      <c r="AN927" s="86">
        <f t="shared" si="166"/>
        <v>0</v>
      </c>
      <c r="AO927" s="86">
        <f t="shared" si="167"/>
        <v>0</v>
      </c>
      <c r="AP927" s="86">
        <f t="shared" si="168"/>
        <v>0</v>
      </c>
      <c r="AQ927" s="86">
        <f t="shared" si="169"/>
        <v>0</v>
      </c>
      <c r="AR927" s="86">
        <f t="shared" si="170"/>
        <v>0</v>
      </c>
      <c r="AT927" s="86">
        <f t="shared" si="171"/>
        <v>0</v>
      </c>
    </row>
    <row r="928" spans="1:46" ht="15" customHeight="1">
      <c r="A928" s="107"/>
      <c r="B928" s="93"/>
      <c r="C928" s="150" t="s">
        <v>190</v>
      </c>
      <c r="D928" s="409" t="str">
        <f t="shared" si="159"/>
        <v/>
      </c>
      <c r="E928" s="410"/>
      <c r="F928" s="411"/>
      <c r="G928" s="341"/>
      <c r="H928" s="284"/>
      <c r="I928" s="284"/>
      <c r="J928" s="342"/>
      <c r="K928" s="341"/>
      <c r="L928" s="284"/>
      <c r="M928" s="284"/>
      <c r="N928" s="342"/>
      <c r="O928" s="341"/>
      <c r="P928" s="284"/>
      <c r="Q928" s="284"/>
      <c r="R928" s="342"/>
      <c r="S928" s="341"/>
      <c r="T928" s="284"/>
      <c r="U928" s="284"/>
      <c r="V928" s="342"/>
      <c r="W928" s="341"/>
      <c r="X928" s="284"/>
      <c r="Y928" s="284"/>
      <c r="Z928" s="342"/>
      <c r="AA928" s="341"/>
      <c r="AB928" s="284"/>
      <c r="AC928" s="284"/>
      <c r="AD928" s="342"/>
      <c r="AG928" s="86">
        <f t="shared" si="160"/>
        <v>0</v>
      </c>
      <c r="AH928" s="86">
        <f t="shared" si="161"/>
        <v>0</v>
      </c>
      <c r="AI928" s="86">
        <f t="shared" si="162"/>
        <v>0</v>
      </c>
      <c r="AJ928" s="86">
        <f t="shared" si="163"/>
        <v>0</v>
      </c>
      <c r="AL928" s="86">
        <f t="shared" si="164"/>
        <v>24</v>
      </c>
      <c r="AM928" s="86">
        <f t="shared" si="165"/>
        <v>0</v>
      </c>
      <c r="AN928" s="86">
        <f t="shared" si="166"/>
        <v>0</v>
      </c>
      <c r="AO928" s="86">
        <f t="shared" si="167"/>
        <v>0</v>
      </c>
      <c r="AP928" s="86">
        <f t="shared" si="168"/>
        <v>0</v>
      </c>
      <c r="AQ928" s="86">
        <f t="shared" si="169"/>
        <v>0</v>
      </c>
      <c r="AR928" s="86">
        <f t="shared" si="170"/>
        <v>0</v>
      </c>
      <c r="AT928" s="86">
        <f t="shared" si="171"/>
        <v>0</v>
      </c>
    </row>
    <row r="929" spans="1:46" ht="15" customHeight="1">
      <c r="A929" s="107"/>
      <c r="B929" s="93"/>
      <c r="C929" s="150" t="s">
        <v>191</v>
      </c>
      <c r="D929" s="409" t="str">
        <f t="shared" si="159"/>
        <v/>
      </c>
      <c r="E929" s="410"/>
      <c r="F929" s="411"/>
      <c r="G929" s="341"/>
      <c r="H929" s="284"/>
      <c r="I929" s="284"/>
      <c r="J929" s="342"/>
      <c r="K929" s="341"/>
      <c r="L929" s="284"/>
      <c r="M929" s="284"/>
      <c r="N929" s="342"/>
      <c r="O929" s="341"/>
      <c r="P929" s="284"/>
      <c r="Q929" s="284"/>
      <c r="R929" s="342"/>
      <c r="S929" s="341"/>
      <c r="T929" s="284"/>
      <c r="U929" s="284"/>
      <c r="V929" s="342"/>
      <c r="W929" s="341"/>
      <c r="X929" s="284"/>
      <c r="Y929" s="284"/>
      <c r="Z929" s="342"/>
      <c r="AA929" s="341"/>
      <c r="AB929" s="284"/>
      <c r="AC929" s="284"/>
      <c r="AD929" s="342"/>
      <c r="AG929" s="86">
        <f t="shared" si="160"/>
        <v>0</v>
      </c>
      <c r="AH929" s="86">
        <f t="shared" si="161"/>
        <v>0</v>
      </c>
      <c r="AI929" s="86">
        <f t="shared" si="162"/>
        <v>0</v>
      </c>
      <c r="AJ929" s="86">
        <f t="shared" si="163"/>
        <v>0</v>
      </c>
      <c r="AL929" s="86">
        <f t="shared" si="164"/>
        <v>24</v>
      </c>
      <c r="AM929" s="86">
        <f t="shared" si="165"/>
        <v>0</v>
      </c>
      <c r="AN929" s="86">
        <f t="shared" si="166"/>
        <v>0</v>
      </c>
      <c r="AO929" s="86">
        <f t="shared" si="167"/>
        <v>0</v>
      </c>
      <c r="AP929" s="86">
        <f t="shared" si="168"/>
        <v>0</v>
      </c>
      <c r="AQ929" s="86">
        <f t="shared" si="169"/>
        <v>0</v>
      </c>
      <c r="AR929" s="86">
        <f t="shared" si="170"/>
        <v>0</v>
      </c>
      <c r="AT929" s="86">
        <f t="shared" si="171"/>
        <v>0</v>
      </c>
    </row>
    <row r="930" spans="1:46" ht="15" customHeight="1">
      <c r="A930" s="107"/>
      <c r="B930" s="93"/>
      <c r="C930" s="150" t="s">
        <v>192</v>
      </c>
      <c r="D930" s="409" t="str">
        <f t="shared" si="159"/>
        <v/>
      </c>
      <c r="E930" s="410"/>
      <c r="F930" s="411"/>
      <c r="G930" s="341"/>
      <c r="H930" s="284"/>
      <c r="I930" s="284"/>
      <c r="J930" s="342"/>
      <c r="K930" s="341"/>
      <c r="L930" s="284"/>
      <c r="M930" s="284"/>
      <c r="N930" s="342"/>
      <c r="O930" s="341"/>
      <c r="P930" s="284"/>
      <c r="Q930" s="284"/>
      <c r="R930" s="342"/>
      <c r="S930" s="341"/>
      <c r="T930" s="284"/>
      <c r="U930" s="284"/>
      <c r="V930" s="342"/>
      <c r="W930" s="341"/>
      <c r="X930" s="284"/>
      <c r="Y930" s="284"/>
      <c r="Z930" s="342"/>
      <c r="AA930" s="341"/>
      <c r="AB930" s="284"/>
      <c r="AC930" s="284"/>
      <c r="AD930" s="342"/>
      <c r="AG930" s="86">
        <f t="shared" si="160"/>
        <v>0</v>
      </c>
      <c r="AH930" s="86">
        <f t="shared" si="161"/>
        <v>0</v>
      </c>
      <c r="AI930" s="86">
        <f t="shared" si="162"/>
        <v>0</v>
      </c>
      <c r="AJ930" s="86">
        <f t="shared" si="163"/>
        <v>0</v>
      </c>
      <c r="AL930" s="86">
        <f t="shared" si="164"/>
        <v>24</v>
      </c>
      <c r="AM930" s="86">
        <f t="shared" si="165"/>
        <v>0</v>
      </c>
      <c r="AN930" s="86">
        <f t="shared" si="166"/>
        <v>0</v>
      </c>
      <c r="AO930" s="86">
        <f t="shared" si="167"/>
        <v>0</v>
      </c>
      <c r="AP930" s="86">
        <f t="shared" si="168"/>
        <v>0</v>
      </c>
      <c r="AQ930" s="86">
        <f t="shared" si="169"/>
        <v>0</v>
      </c>
      <c r="AR930" s="86">
        <f t="shared" si="170"/>
        <v>0</v>
      </c>
      <c r="AT930" s="86">
        <f t="shared" si="171"/>
        <v>0</v>
      </c>
    </row>
    <row r="931" spans="1:46" ht="15" customHeight="1">
      <c r="A931" s="107"/>
      <c r="B931" s="93"/>
      <c r="C931" s="150" t="s">
        <v>193</v>
      </c>
      <c r="D931" s="409" t="str">
        <f t="shared" si="159"/>
        <v/>
      </c>
      <c r="E931" s="410"/>
      <c r="F931" s="411"/>
      <c r="G931" s="341"/>
      <c r="H931" s="284"/>
      <c r="I931" s="284"/>
      <c r="J931" s="342"/>
      <c r="K931" s="341"/>
      <c r="L931" s="284"/>
      <c r="M931" s="284"/>
      <c r="N931" s="342"/>
      <c r="O931" s="341"/>
      <c r="P931" s="284"/>
      <c r="Q931" s="284"/>
      <c r="R931" s="342"/>
      <c r="S931" s="341"/>
      <c r="T931" s="284"/>
      <c r="U931" s="284"/>
      <c r="V931" s="342"/>
      <c r="W931" s="341"/>
      <c r="X931" s="284"/>
      <c r="Y931" s="284"/>
      <c r="Z931" s="342"/>
      <c r="AA931" s="341"/>
      <c r="AB931" s="284"/>
      <c r="AC931" s="284"/>
      <c r="AD931" s="342"/>
      <c r="AG931" s="86">
        <f t="shared" si="160"/>
        <v>0</v>
      </c>
      <c r="AH931" s="86">
        <f t="shared" si="161"/>
        <v>0</v>
      </c>
      <c r="AI931" s="86">
        <f t="shared" si="162"/>
        <v>0</v>
      </c>
      <c r="AJ931" s="86">
        <f t="shared" si="163"/>
        <v>0</v>
      </c>
      <c r="AL931" s="86">
        <f t="shared" si="164"/>
        <v>24</v>
      </c>
      <c r="AM931" s="86">
        <f t="shared" si="165"/>
        <v>0</v>
      </c>
      <c r="AN931" s="86">
        <f t="shared" si="166"/>
        <v>0</v>
      </c>
      <c r="AO931" s="86">
        <f t="shared" si="167"/>
        <v>0</v>
      </c>
      <c r="AP931" s="86">
        <f t="shared" si="168"/>
        <v>0</v>
      </c>
      <c r="AQ931" s="86">
        <f t="shared" si="169"/>
        <v>0</v>
      </c>
      <c r="AR931" s="86">
        <f t="shared" si="170"/>
        <v>0</v>
      </c>
      <c r="AT931" s="86">
        <f t="shared" si="171"/>
        <v>0</v>
      </c>
    </row>
    <row r="932" spans="1:46" ht="15" customHeight="1">
      <c r="A932" s="107"/>
      <c r="B932" s="93"/>
      <c r="C932" s="150" t="s">
        <v>194</v>
      </c>
      <c r="D932" s="409" t="str">
        <f t="shared" si="159"/>
        <v/>
      </c>
      <c r="E932" s="410"/>
      <c r="F932" s="411"/>
      <c r="G932" s="341"/>
      <c r="H932" s="284"/>
      <c r="I932" s="284"/>
      <c r="J932" s="342"/>
      <c r="K932" s="341"/>
      <c r="L932" s="284"/>
      <c r="M932" s="284"/>
      <c r="N932" s="342"/>
      <c r="O932" s="341"/>
      <c r="P932" s="284"/>
      <c r="Q932" s="284"/>
      <c r="R932" s="342"/>
      <c r="S932" s="341"/>
      <c r="T932" s="284"/>
      <c r="U932" s="284"/>
      <c r="V932" s="342"/>
      <c r="W932" s="341"/>
      <c r="X932" s="284"/>
      <c r="Y932" s="284"/>
      <c r="Z932" s="342"/>
      <c r="AA932" s="341"/>
      <c r="AB932" s="284"/>
      <c r="AC932" s="284"/>
      <c r="AD932" s="342"/>
      <c r="AG932" s="86">
        <f t="shared" si="160"/>
        <v>0</v>
      </c>
      <c r="AH932" s="86">
        <f t="shared" si="161"/>
        <v>0</v>
      </c>
      <c r="AI932" s="86">
        <f t="shared" si="162"/>
        <v>0</v>
      </c>
      <c r="AJ932" s="86">
        <f t="shared" si="163"/>
        <v>0</v>
      </c>
      <c r="AL932" s="86">
        <f t="shared" si="164"/>
        <v>24</v>
      </c>
      <c r="AM932" s="86">
        <f t="shared" si="165"/>
        <v>0</v>
      </c>
      <c r="AN932" s="86">
        <f t="shared" si="166"/>
        <v>0</v>
      </c>
      <c r="AO932" s="86">
        <f t="shared" si="167"/>
        <v>0</v>
      </c>
      <c r="AP932" s="86">
        <f t="shared" si="168"/>
        <v>0</v>
      </c>
      <c r="AQ932" s="86">
        <f t="shared" si="169"/>
        <v>0</v>
      </c>
      <c r="AR932" s="86">
        <f t="shared" si="170"/>
        <v>0</v>
      </c>
      <c r="AT932" s="86">
        <f t="shared" si="171"/>
        <v>0</v>
      </c>
    </row>
    <row r="933" spans="1:46" ht="15" customHeight="1">
      <c r="A933" s="107"/>
      <c r="B933" s="93"/>
      <c r="C933" s="150" t="s">
        <v>195</v>
      </c>
      <c r="D933" s="409" t="str">
        <f t="shared" si="159"/>
        <v/>
      </c>
      <c r="E933" s="410"/>
      <c r="F933" s="411"/>
      <c r="G933" s="341"/>
      <c r="H933" s="284"/>
      <c r="I933" s="284"/>
      <c r="J933" s="342"/>
      <c r="K933" s="341"/>
      <c r="L933" s="284"/>
      <c r="M933" s="284"/>
      <c r="N933" s="342"/>
      <c r="O933" s="341"/>
      <c r="P933" s="284"/>
      <c r="Q933" s="284"/>
      <c r="R933" s="342"/>
      <c r="S933" s="341"/>
      <c r="T933" s="284"/>
      <c r="U933" s="284"/>
      <c r="V933" s="342"/>
      <c r="W933" s="341"/>
      <c r="X933" s="284"/>
      <c r="Y933" s="284"/>
      <c r="Z933" s="342"/>
      <c r="AA933" s="341"/>
      <c r="AB933" s="284"/>
      <c r="AC933" s="284"/>
      <c r="AD933" s="342"/>
      <c r="AG933" s="86">
        <f t="shared" si="160"/>
        <v>0</v>
      </c>
      <c r="AH933" s="86">
        <f t="shared" si="161"/>
        <v>0</v>
      </c>
      <c r="AI933" s="86">
        <f t="shared" si="162"/>
        <v>0</v>
      </c>
      <c r="AJ933" s="86">
        <f t="shared" si="163"/>
        <v>0</v>
      </c>
      <c r="AL933" s="86">
        <f t="shared" si="164"/>
        <v>24</v>
      </c>
      <c r="AM933" s="86">
        <f t="shared" si="165"/>
        <v>0</v>
      </c>
      <c r="AN933" s="86">
        <f t="shared" si="166"/>
        <v>0</v>
      </c>
      <c r="AO933" s="86">
        <f t="shared" si="167"/>
        <v>0</v>
      </c>
      <c r="AP933" s="86">
        <f t="shared" si="168"/>
        <v>0</v>
      </c>
      <c r="AQ933" s="86">
        <f t="shared" si="169"/>
        <v>0</v>
      </c>
      <c r="AR933" s="86">
        <f t="shared" si="170"/>
        <v>0</v>
      </c>
      <c r="AT933" s="86">
        <f t="shared" si="171"/>
        <v>0</v>
      </c>
    </row>
    <row r="934" spans="1:46" ht="15" customHeight="1">
      <c r="A934" s="107"/>
      <c r="B934" s="93"/>
      <c r="C934" s="150" t="s">
        <v>196</v>
      </c>
      <c r="D934" s="409" t="str">
        <f t="shared" si="159"/>
        <v/>
      </c>
      <c r="E934" s="410"/>
      <c r="F934" s="411"/>
      <c r="G934" s="341"/>
      <c r="H934" s="284"/>
      <c r="I934" s="284"/>
      <c r="J934" s="342"/>
      <c r="K934" s="341"/>
      <c r="L934" s="284"/>
      <c r="M934" s="284"/>
      <c r="N934" s="342"/>
      <c r="O934" s="341"/>
      <c r="P934" s="284"/>
      <c r="Q934" s="284"/>
      <c r="R934" s="342"/>
      <c r="S934" s="341"/>
      <c r="T934" s="284"/>
      <c r="U934" s="284"/>
      <c r="V934" s="342"/>
      <c r="W934" s="341"/>
      <c r="X934" s="284"/>
      <c r="Y934" s="284"/>
      <c r="Z934" s="342"/>
      <c r="AA934" s="341"/>
      <c r="AB934" s="284"/>
      <c r="AC934" s="284"/>
      <c r="AD934" s="342"/>
      <c r="AG934" s="86">
        <f t="shared" si="160"/>
        <v>0</v>
      </c>
      <c r="AH934" s="86">
        <f t="shared" si="161"/>
        <v>0</v>
      </c>
      <c r="AI934" s="86">
        <f t="shared" si="162"/>
        <v>0</v>
      </c>
      <c r="AJ934" s="86">
        <f t="shared" si="163"/>
        <v>0</v>
      </c>
      <c r="AL934" s="86">
        <f t="shared" si="164"/>
        <v>24</v>
      </c>
      <c r="AM934" s="86">
        <f t="shared" si="165"/>
        <v>0</v>
      </c>
      <c r="AN934" s="86">
        <f t="shared" si="166"/>
        <v>0</v>
      </c>
      <c r="AO934" s="86">
        <f t="shared" si="167"/>
        <v>0</v>
      </c>
      <c r="AP934" s="86">
        <f t="shared" si="168"/>
        <v>0</v>
      </c>
      <c r="AQ934" s="86">
        <f t="shared" si="169"/>
        <v>0</v>
      </c>
      <c r="AR934" s="86">
        <f t="shared" si="170"/>
        <v>0</v>
      </c>
      <c r="AT934" s="86">
        <f t="shared" si="171"/>
        <v>0</v>
      </c>
    </row>
    <row r="935" spans="1:46" ht="15" customHeight="1">
      <c r="A935" s="107"/>
      <c r="B935" s="93"/>
      <c r="C935" s="150" t="s">
        <v>197</v>
      </c>
      <c r="D935" s="409" t="str">
        <f t="shared" si="159"/>
        <v/>
      </c>
      <c r="E935" s="410"/>
      <c r="F935" s="411"/>
      <c r="G935" s="341"/>
      <c r="H935" s="284"/>
      <c r="I935" s="284"/>
      <c r="J935" s="342"/>
      <c r="K935" s="341"/>
      <c r="L935" s="284"/>
      <c r="M935" s="284"/>
      <c r="N935" s="342"/>
      <c r="O935" s="341"/>
      <c r="P935" s="284"/>
      <c r="Q935" s="284"/>
      <c r="R935" s="342"/>
      <c r="S935" s="341"/>
      <c r="T935" s="284"/>
      <c r="U935" s="284"/>
      <c r="V935" s="342"/>
      <c r="W935" s="341"/>
      <c r="X935" s="284"/>
      <c r="Y935" s="284"/>
      <c r="Z935" s="342"/>
      <c r="AA935" s="341"/>
      <c r="AB935" s="284"/>
      <c r="AC935" s="284"/>
      <c r="AD935" s="342"/>
      <c r="AG935" s="86">
        <f t="shared" si="160"/>
        <v>0</v>
      </c>
      <c r="AH935" s="86">
        <f t="shared" si="161"/>
        <v>0</v>
      </c>
      <c r="AI935" s="86">
        <f t="shared" si="162"/>
        <v>0</v>
      </c>
      <c r="AJ935" s="86">
        <f t="shared" si="163"/>
        <v>0</v>
      </c>
      <c r="AL935" s="86">
        <f t="shared" si="164"/>
        <v>24</v>
      </c>
      <c r="AM935" s="86">
        <f t="shared" si="165"/>
        <v>0</v>
      </c>
      <c r="AN935" s="86">
        <f t="shared" si="166"/>
        <v>0</v>
      </c>
      <c r="AO935" s="86">
        <f t="shared" si="167"/>
        <v>0</v>
      </c>
      <c r="AP935" s="86">
        <f t="shared" si="168"/>
        <v>0</v>
      </c>
      <c r="AQ935" s="86">
        <f t="shared" si="169"/>
        <v>0</v>
      </c>
      <c r="AR935" s="86">
        <f t="shared" si="170"/>
        <v>0</v>
      </c>
      <c r="AT935" s="86">
        <f t="shared" si="171"/>
        <v>0</v>
      </c>
    </row>
    <row r="936" spans="1:46" ht="15" customHeight="1">
      <c r="A936" s="107"/>
      <c r="B936" s="93"/>
      <c r="C936" s="150" t="s">
        <v>198</v>
      </c>
      <c r="D936" s="409" t="str">
        <f t="shared" ref="D936:D990" si="172">IF(D103="","",D103)</f>
        <v/>
      </c>
      <c r="E936" s="410"/>
      <c r="F936" s="411"/>
      <c r="G936" s="341"/>
      <c r="H936" s="284"/>
      <c r="I936" s="284"/>
      <c r="J936" s="342"/>
      <c r="K936" s="341"/>
      <c r="L936" s="284"/>
      <c r="M936" s="284"/>
      <c r="N936" s="342"/>
      <c r="O936" s="341"/>
      <c r="P936" s="284"/>
      <c r="Q936" s="284"/>
      <c r="R936" s="342"/>
      <c r="S936" s="341"/>
      <c r="T936" s="284"/>
      <c r="U936" s="284"/>
      <c r="V936" s="342"/>
      <c r="W936" s="341"/>
      <c r="X936" s="284"/>
      <c r="Y936" s="284"/>
      <c r="Z936" s="342"/>
      <c r="AA936" s="341"/>
      <c r="AB936" s="284"/>
      <c r="AC936" s="284"/>
      <c r="AD936" s="342"/>
      <c r="AG936" s="86">
        <f t="shared" ref="AG936:AG990" si="173">G936</f>
        <v>0</v>
      </c>
      <c r="AH936" s="86">
        <f t="shared" ref="AH936:AH990" si="174">+COUNTIF(K936:AD936,"NS")</f>
        <v>0</v>
      </c>
      <c r="AI936" s="86">
        <f t="shared" ref="AI936:AI990" si="175">+SUM(K936:AD936)</f>
        <v>0</v>
      </c>
      <c r="AJ936" s="86">
        <f t="shared" ref="AJ936:AJ990" si="176">IF($AG$869=2880,0,IF(OR(AND(AG936=0,AH936&gt;0),AND(AG936="NS",AI936&gt;0),AND(AG936="NS",AH936=0,AI936=0)),1,IF(OR(AND(AH936&gt;=2,AI936&lt;AG936),AND(AG936="NS",AI936=0,AH936&gt;0),AG936=AI936),0,1)))</f>
        <v>0</v>
      </c>
      <c r="AL936" s="86">
        <f t="shared" ref="AL936:AL990" si="177">COUNTBLANK(G936:AD936)</f>
        <v>24</v>
      </c>
      <c r="AM936" s="86">
        <f t="shared" ref="AM936:AM990" si="178">IF(K523="",0,IF(OR(AND(D936="", AL936&lt;$AL$869),AND(D936&lt;&gt;"", AL936&gt;$AM$869)), 1, 0))</f>
        <v>0</v>
      </c>
      <c r="AN936" s="86">
        <f t="shared" ref="AN936:AN990" si="179">IF(AA936="",0,IF(AA936="NA",0,IF(AND(AA936&gt;=0,$F$993=""),1,0)))</f>
        <v>0</v>
      </c>
      <c r="AO936" s="86">
        <f t="shared" ref="AO936:AO990" si="180">G936</f>
        <v>0</v>
      </c>
      <c r="AP936" s="86">
        <f t="shared" ref="AP936:AP990" si="181">COUNTIF(W794:AD794,"NS")</f>
        <v>0</v>
      </c>
      <c r="AQ936" s="86">
        <f t="shared" ref="AQ936:AQ990" si="182">SUM(W794:AD794)</f>
        <v>0</v>
      </c>
      <c r="AR936" s="86">
        <f t="shared" ref="AR936:AR990" si="183">IF($AG$869=2880,0,IF(OR(AND(AO936=0,AP936&gt;0),AND(AO936="NS",AQ936&gt;0),AND(AO936="NS",AP936=0,AQ936=0)),1,IF(OR(AND(AP936&gt;=2,AQ936&lt;AO936),AND(AO936="NS",AQ936=0,AP936&gt;0),AO936=AQ936),0,1)))</f>
        <v>0</v>
      </c>
      <c r="AT936" s="86">
        <f t="shared" ref="AT936:AT990" si="184">IF(AND(K523="",COUNTA(G936:AD936)&gt;=1),1,0)</f>
        <v>0</v>
      </c>
    </row>
    <row r="937" spans="1:46" ht="15" customHeight="1">
      <c r="A937" s="107"/>
      <c r="B937" s="93"/>
      <c r="C937" s="150" t="s">
        <v>199</v>
      </c>
      <c r="D937" s="409" t="str">
        <f t="shared" si="172"/>
        <v/>
      </c>
      <c r="E937" s="410"/>
      <c r="F937" s="411"/>
      <c r="G937" s="341"/>
      <c r="H937" s="284"/>
      <c r="I937" s="284"/>
      <c r="J937" s="342"/>
      <c r="K937" s="341"/>
      <c r="L937" s="284"/>
      <c r="M937" s="284"/>
      <c r="N937" s="342"/>
      <c r="O937" s="341"/>
      <c r="P937" s="284"/>
      <c r="Q937" s="284"/>
      <c r="R937" s="342"/>
      <c r="S937" s="341"/>
      <c r="T937" s="284"/>
      <c r="U937" s="284"/>
      <c r="V937" s="342"/>
      <c r="W937" s="341"/>
      <c r="X937" s="284"/>
      <c r="Y937" s="284"/>
      <c r="Z937" s="342"/>
      <c r="AA937" s="341"/>
      <c r="AB937" s="284"/>
      <c r="AC937" s="284"/>
      <c r="AD937" s="342"/>
      <c r="AG937" s="86">
        <f t="shared" si="173"/>
        <v>0</v>
      </c>
      <c r="AH937" s="86">
        <f t="shared" si="174"/>
        <v>0</v>
      </c>
      <c r="AI937" s="86">
        <f t="shared" si="175"/>
        <v>0</v>
      </c>
      <c r="AJ937" s="86">
        <f t="shared" si="176"/>
        <v>0</v>
      </c>
      <c r="AL937" s="86">
        <f t="shared" si="177"/>
        <v>24</v>
      </c>
      <c r="AM937" s="86">
        <f t="shared" si="178"/>
        <v>0</v>
      </c>
      <c r="AN937" s="86">
        <f t="shared" si="179"/>
        <v>0</v>
      </c>
      <c r="AO937" s="86">
        <f t="shared" si="180"/>
        <v>0</v>
      </c>
      <c r="AP937" s="86">
        <f t="shared" si="181"/>
        <v>0</v>
      </c>
      <c r="AQ937" s="86">
        <f t="shared" si="182"/>
        <v>0</v>
      </c>
      <c r="AR937" s="86">
        <f t="shared" si="183"/>
        <v>0</v>
      </c>
      <c r="AT937" s="86">
        <f t="shared" si="184"/>
        <v>0</v>
      </c>
    </row>
    <row r="938" spans="1:46" ht="15" customHeight="1">
      <c r="A938" s="107"/>
      <c r="B938" s="93"/>
      <c r="C938" s="150" t="s">
        <v>200</v>
      </c>
      <c r="D938" s="409" t="str">
        <f t="shared" si="172"/>
        <v/>
      </c>
      <c r="E938" s="410"/>
      <c r="F938" s="411"/>
      <c r="G938" s="341"/>
      <c r="H938" s="284"/>
      <c r="I938" s="284"/>
      <c r="J938" s="342"/>
      <c r="K938" s="341"/>
      <c r="L938" s="284"/>
      <c r="M938" s="284"/>
      <c r="N938" s="342"/>
      <c r="O938" s="341"/>
      <c r="P938" s="284"/>
      <c r="Q938" s="284"/>
      <c r="R938" s="342"/>
      <c r="S938" s="341"/>
      <c r="T938" s="284"/>
      <c r="U938" s="284"/>
      <c r="V938" s="342"/>
      <c r="W938" s="341"/>
      <c r="X938" s="284"/>
      <c r="Y938" s="284"/>
      <c r="Z938" s="342"/>
      <c r="AA938" s="341"/>
      <c r="AB938" s="284"/>
      <c r="AC938" s="284"/>
      <c r="AD938" s="342"/>
      <c r="AG938" s="86">
        <f t="shared" si="173"/>
        <v>0</v>
      </c>
      <c r="AH938" s="86">
        <f t="shared" si="174"/>
        <v>0</v>
      </c>
      <c r="AI938" s="86">
        <f t="shared" si="175"/>
        <v>0</v>
      </c>
      <c r="AJ938" s="86">
        <f t="shared" si="176"/>
        <v>0</v>
      </c>
      <c r="AL938" s="86">
        <f t="shared" si="177"/>
        <v>24</v>
      </c>
      <c r="AM938" s="86">
        <f t="shared" si="178"/>
        <v>0</v>
      </c>
      <c r="AN938" s="86">
        <f t="shared" si="179"/>
        <v>0</v>
      </c>
      <c r="AO938" s="86">
        <f t="shared" si="180"/>
        <v>0</v>
      </c>
      <c r="AP938" s="86">
        <f t="shared" si="181"/>
        <v>0</v>
      </c>
      <c r="AQ938" s="86">
        <f t="shared" si="182"/>
        <v>0</v>
      </c>
      <c r="AR938" s="86">
        <f t="shared" si="183"/>
        <v>0</v>
      </c>
      <c r="AT938" s="86">
        <f t="shared" si="184"/>
        <v>0</v>
      </c>
    </row>
    <row r="939" spans="1:46" ht="15" customHeight="1">
      <c r="A939" s="107"/>
      <c r="B939" s="93"/>
      <c r="C939" s="150" t="s">
        <v>201</v>
      </c>
      <c r="D939" s="409" t="str">
        <f t="shared" si="172"/>
        <v/>
      </c>
      <c r="E939" s="410"/>
      <c r="F939" s="411"/>
      <c r="G939" s="341"/>
      <c r="H939" s="284"/>
      <c r="I939" s="284"/>
      <c r="J939" s="342"/>
      <c r="K939" s="341"/>
      <c r="L939" s="284"/>
      <c r="M939" s="284"/>
      <c r="N939" s="342"/>
      <c r="O939" s="341"/>
      <c r="P939" s="284"/>
      <c r="Q939" s="284"/>
      <c r="R939" s="342"/>
      <c r="S939" s="341"/>
      <c r="T939" s="284"/>
      <c r="U939" s="284"/>
      <c r="V939" s="342"/>
      <c r="W939" s="341"/>
      <c r="X939" s="284"/>
      <c r="Y939" s="284"/>
      <c r="Z939" s="342"/>
      <c r="AA939" s="341"/>
      <c r="AB939" s="284"/>
      <c r="AC939" s="284"/>
      <c r="AD939" s="342"/>
      <c r="AG939" s="86">
        <f t="shared" si="173"/>
        <v>0</v>
      </c>
      <c r="AH939" s="86">
        <f t="shared" si="174"/>
        <v>0</v>
      </c>
      <c r="AI939" s="86">
        <f t="shared" si="175"/>
        <v>0</v>
      </c>
      <c r="AJ939" s="86">
        <f t="shared" si="176"/>
        <v>0</v>
      </c>
      <c r="AL939" s="86">
        <f t="shared" si="177"/>
        <v>24</v>
      </c>
      <c r="AM939" s="86">
        <f t="shared" si="178"/>
        <v>0</v>
      </c>
      <c r="AN939" s="86">
        <f t="shared" si="179"/>
        <v>0</v>
      </c>
      <c r="AO939" s="86">
        <f t="shared" si="180"/>
        <v>0</v>
      </c>
      <c r="AP939" s="86">
        <f t="shared" si="181"/>
        <v>0</v>
      </c>
      <c r="AQ939" s="86">
        <f t="shared" si="182"/>
        <v>0</v>
      </c>
      <c r="AR939" s="86">
        <f t="shared" si="183"/>
        <v>0</v>
      </c>
      <c r="AT939" s="86">
        <f t="shared" si="184"/>
        <v>0</v>
      </c>
    </row>
    <row r="940" spans="1:46" ht="15" customHeight="1">
      <c r="A940" s="107"/>
      <c r="B940" s="93"/>
      <c r="C940" s="150" t="s">
        <v>202</v>
      </c>
      <c r="D940" s="409" t="str">
        <f t="shared" si="172"/>
        <v/>
      </c>
      <c r="E940" s="410"/>
      <c r="F940" s="411"/>
      <c r="G940" s="341"/>
      <c r="H940" s="284"/>
      <c r="I940" s="284"/>
      <c r="J940" s="342"/>
      <c r="K940" s="341"/>
      <c r="L940" s="284"/>
      <c r="M940" s="284"/>
      <c r="N940" s="342"/>
      <c r="O940" s="341"/>
      <c r="P940" s="284"/>
      <c r="Q940" s="284"/>
      <c r="R940" s="342"/>
      <c r="S940" s="341"/>
      <c r="T940" s="284"/>
      <c r="U940" s="284"/>
      <c r="V940" s="342"/>
      <c r="W940" s="341"/>
      <c r="X940" s="284"/>
      <c r="Y940" s="284"/>
      <c r="Z940" s="342"/>
      <c r="AA940" s="341"/>
      <c r="AB940" s="284"/>
      <c r="AC940" s="284"/>
      <c r="AD940" s="342"/>
      <c r="AG940" s="86">
        <f t="shared" si="173"/>
        <v>0</v>
      </c>
      <c r="AH940" s="86">
        <f t="shared" si="174"/>
        <v>0</v>
      </c>
      <c r="AI940" s="86">
        <f t="shared" si="175"/>
        <v>0</v>
      </c>
      <c r="AJ940" s="86">
        <f t="shared" si="176"/>
        <v>0</v>
      </c>
      <c r="AL940" s="86">
        <f t="shared" si="177"/>
        <v>24</v>
      </c>
      <c r="AM940" s="86">
        <f t="shared" si="178"/>
        <v>0</v>
      </c>
      <c r="AN940" s="86">
        <f t="shared" si="179"/>
        <v>0</v>
      </c>
      <c r="AO940" s="86">
        <f t="shared" si="180"/>
        <v>0</v>
      </c>
      <c r="AP940" s="86">
        <f t="shared" si="181"/>
        <v>0</v>
      </c>
      <c r="AQ940" s="86">
        <f t="shared" si="182"/>
        <v>0</v>
      </c>
      <c r="AR940" s="86">
        <f t="shared" si="183"/>
        <v>0</v>
      </c>
      <c r="AT940" s="86">
        <f t="shared" si="184"/>
        <v>0</v>
      </c>
    </row>
    <row r="941" spans="1:46" ht="15" customHeight="1">
      <c r="A941" s="107"/>
      <c r="B941" s="93"/>
      <c r="C941" s="150" t="s">
        <v>203</v>
      </c>
      <c r="D941" s="409" t="str">
        <f t="shared" si="172"/>
        <v/>
      </c>
      <c r="E941" s="410"/>
      <c r="F941" s="411"/>
      <c r="G941" s="341"/>
      <c r="H941" s="284"/>
      <c r="I941" s="284"/>
      <c r="J941" s="342"/>
      <c r="K941" s="341"/>
      <c r="L941" s="284"/>
      <c r="M941" s="284"/>
      <c r="N941" s="342"/>
      <c r="O941" s="341"/>
      <c r="P941" s="284"/>
      <c r="Q941" s="284"/>
      <c r="R941" s="342"/>
      <c r="S941" s="341"/>
      <c r="T941" s="284"/>
      <c r="U941" s="284"/>
      <c r="V941" s="342"/>
      <c r="W941" s="341"/>
      <c r="X941" s="284"/>
      <c r="Y941" s="284"/>
      <c r="Z941" s="342"/>
      <c r="AA941" s="341"/>
      <c r="AB941" s="284"/>
      <c r="AC941" s="284"/>
      <c r="AD941" s="342"/>
      <c r="AG941" s="86">
        <f t="shared" si="173"/>
        <v>0</v>
      </c>
      <c r="AH941" s="86">
        <f t="shared" si="174"/>
        <v>0</v>
      </c>
      <c r="AI941" s="86">
        <f t="shared" si="175"/>
        <v>0</v>
      </c>
      <c r="AJ941" s="86">
        <f t="shared" si="176"/>
        <v>0</v>
      </c>
      <c r="AL941" s="86">
        <f t="shared" si="177"/>
        <v>24</v>
      </c>
      <c r="AM941" s="86">
        <f t="shared" si="178"/>
        <v>0</v>
      </c>
      <c r="AN941" s="86">
        <f t="shared" si="179"/>
        <v>0</v>
      </c>
      <c r="AO941" s="86">
        <f t="shared" si="180"/>
        <v>0</v>
      </c>
      <c r="AP941" s="86">
        <f t="shared" si="181"/>
        <v>0</v>
      </c>
      <c r="AQ941" s="86">
        <f t="shared" si="182"/>
        <v>0</v>
      </c>
      <c r="AR941" s="86">
        <f t="shared" si="183"/>
        <v>0</v>
      </c>
      <c r="AT941" s="86">
        <f t="shared" si="184"/>
        <v>0</v>
      </c>
    </row>
    <row r="942" spans="1:46" ht="15" customHeight="1">
      <c r="A942" s="107"/>
      <c r="B942" s="93"/>
      <c r="C942" s="150" t="s">
        <v>204</v>
      </c>
      <c r="D942" s="409" t="str">
        <f t="shared" si="172"/>
        <v/>
      </c>
      <c r="E942" s="410"/>
      <c r="F942" s="411"/>
      <c r="G942" s="341"/>
      <c r="H942" s="284"/>
      <c r="I942" s="284"/>
      <c r="J942" s="342"/>
      <c r="K942" s="341"/>
      <c r="L942" s="284"/>
      <c r="M942" s="284"/>
      <c r="N942" s="342"/>
      <c r="O942" s="341"/>
      <c r="P942" s="284"/>
      <c r="Q942" s="284"/>
      <c r="R942" s="342"/>
      <c r="S942" s="341"/>
      <c r="T942" s="284"/>
      <c r="U942" s="284"/>
      <c r="V942" s="342"/>
      <c r="W942" s="341"/>
      <c r="X942" s="284"/>
      <c r="Y942" s="284"/>
      <c r="Z942" s="342"/>
      <c r="AA942" s="341"/>
      <c r="AB942" s="284"/>
      <c r="AC942" s="284"/>
      <c r="AD942" s="342"/>
      <c r="AG942" s="86">
        <f t="shared" si="173"/>
        <v>0</v>
      </c>
      <c r="AH942" s="86">
        <f t="shared" si="174"/>
        <v>0</v>
      </c>
      <c r="AI942" s="86">
        <f t="shared" si="175"/>
        <v>0</v>
      </c>
      <c r="AJ942" s="86">
        <f t="shared" si="176"/>
        <v>0</v>
      </c>
      <c r="AL942" s="86">
        <f t="shared" si="177"/>
        <v>24</v>
      </c>
      <c r="AM942" s="86">
        <f t="shared" si="178"/>
        <v>0</v>
      </c>
      <c r="AN942" s="86">
        <f t="shared" si="179"/>
        <v>0</v>
      </c>
      <c r="AO942" s="86">
        <f t="shared" si="180"/>
        <v>0</v>
      </c>
      <c r="AP942" s="86">
        <f t="shared" si="181"/>
        <v>0</v>
      </c>
      <c r="AQ942" s="86">
        <f t="shared" si="182"/>
        <v>0</v>
      </c>
      <c r="AR942" s="86">
        <f t="shared" si="183"/>
        <v>0</v>
      </c>
      <c r="AT942" s="86">
        <f t="shared" si="184"/>
        <v>0</v>
      </c>
    </row>
    <row r="943" spans="1:46" ht="15" customHeight="1">
      <c r="A943" s="107"/>
      <c r="B943" s="93"/>
      <c r="C943" s="150" t="s">
        <v>205</v>
      </c>
      <c r="D943" s="409" t="str">
        <f t="shared" si="172"/>
        <v/>
      </c>
      <c r="E943" s="410"/>
      <c r="F943" s="411"/>
      <c r="G943" s="341"/>
      <c r="H943" s="284"/>
      <c r="I943" s="284"/>
      <c r="J943" s="342"/>
      <c r="K943" s="341"/>
      <c r="L943" s="284"/>
      <c r="M943" s="284"/>
      <c r="N943" s="342"/>
      <c r="O943" s="341"/>
      <c r="P943" s="284"/>
      <c r="Q943" s="284"/>
      <c r="R943" s="342"/>
      <c r="S943" s="341"/>
      <c r="T943" s="284"/>
      <c r="U943" s="284"/>
      <c r="V943" s="342"/>
      <c r="W943" s="341"/>
      <c r="X943" s="284"/>
      <c r="Y943" s="284"/>
      <c r="Z943" s="342"/>
      <c r="AA943" s="341"/>
      <c r="AB943" s="284"/>
      <c r="AC943" s="284"/>
      <c r="AD943" s="342"/>
      <c r="AG943" s="86">
        <f t="shared" si="173"/>
        <v>0</v>
      </c>
      <c r="AH943" s="86">
        <f t="shared" si="174"/>
        <v>0</v>
      </c>
      <c r="AI943" s="86">
        <f t="shared" si="175"/>
        <v>0</v>
      </c>
      <c r="AJ943" s="86">
        <f t="shared" si="176"/>
        <v>0</v>
      </c>
      <c r="AL943" s="86">
        <f t="shared" si="177"/>
        <v>24</v>
      </c>
      <c r="AM943" s="86">
        <f t="shared" si="178"/>
        <v>0</v>
      </c>
      <c r="AN943" s="86">
        <f t="shared" si="179"/>
        <v>0</v>
      </c>
      <c r="AO943" s="86">
        <f t="shared" si="180"/>
        <v>0</v>
      </c>
      <c r="AP943" s="86">
        <f t="shared" si="181"/>
        <v>0</v>
      </c>
      <c r="AQ943" s="86">
        <f t="shared" si="182"/>
        <v>0</v>
      </c>
      <c r="AR943" s="86">
        <f t="shared" si="183"/>
        <v>0</v>
      </c>
      <c r="AT943" s="86">
        <f t="shared" si="184"/>
        <v>0</v>
      </c>
    </row>
    <row r="944" spans="1:46" ht="15" customHeight="1">
      <c r="A944" s="107"/>
      <c r="B944" s="93"/>
      <c r="C944" s="150" t="s">
        <v>206</v>
      </c>
      <c r="D944" s="409" t="str">
        <f t="shared" si="172"/>
        <v/>
      </c>
      <c r="E944" s="410"/>
      <c r="F944" s="411"/>
      <c r="G944" s="341"/>
      <c r="H944" s="284"/>
      <c r="I944" s="284"/>
      <c r="J944" s="342"/>
      <c r="K944" s="341"/>
      <c r="L944" s="284"/>
      <c r="M944" s="284"/>
      <c r="N944" s="342"/>
      <c r="O944" s="341"/>
      <c r="P944" s="284"/>
      <c r="Q944" s="284"/>
      <c r="R944" s="342"/>
      <c r="S944" s="341"/>
      <c r="T944" s="284"/>
      <c r="U944" s="284"/>
      <c r="V944" s="342"/>
      <c r="W944" s="341"/>
      <c r="X944" s="284"/>
      <c r="Y944" s="284"/>
      <c r="Z944" s="342"/>
      <c r="AA944" s="341"/>
      <c r="AB944" s="284"/>
      <c r="AC944" s="284"/>
      <c r="AD944" s="342"/>
      <c r="AG944" s="86">
        <f t="shared" si="173"/>
        <v>0</v>
      </c>
      <c r="AH944" s="86">
        <f t="shared" si="174"/>
        <v>0</v>
      </c>
      <c r="AI944" s="86">
        <f t="shared" si="175"/>
        <v>0</v>
      </c>
      <c r="AJ944" s="86">
        <f t="shared" si="176"/>
        <v>0</v>
      </c>
      <c r="AL944" s="86">
        <f t="shared" si="177"/>
        <v>24</v>
      </c>
      <c r="AM944" s="86">
        <f t="shared" si="178"/>
        <v>0</v>
      </c>
      <c r="AN944" s="86">
        <f t="shared" si="179"/>
        <v>0</v>
      </c>
      <c r="AO944" s="86">
        <f t="shared" si="180"/>
        <v>0</v>
      </c>
      <c r="AP944" s="86">
        <f t="shared" si="181"/>
        <v>0</v>
      </c>
      <c r="AQ944" s="86">
        <f t="shared" si="182"/>
        <v>0</v>
      </c>
      <c r="AR944" s="86">
        <f t="shared" si="183"/>
        <v>0</v>
      </c>
      <c r="AT944" s="86">
        <f t="shared" si="184"/>
        <v>0</v>
      </c>
    </row>
    <row r="945" spans="1:46" ht="15" customHeight="1">
      <c r="A945" s="107"/>
      <c r="B945" s="93"/>
      <c r="C945" s="150" t="s">
        <v>207</v>
      </c>
      <c r="D945" s="409" t="str">
        <f t="shared" si="172"/>
        <v/>
      </c>
      <c r="E945" s="410"/>
      <c r="F945" s="411"/>
      <c r="G945" s="341"/>
      <c r="H945" s="284"/>
      <c r="I945" s="284"/>
      <c r="J945" s="342"/>
      <c r="K945" s="341"/>
      <c r="L945" s="284"/>
      <c r="M945" s="284"/>
      <c r="N945" s="342"/>
      <c r="O945" s="341"/>
      <c r="P945" s="284"/>
      <c r="Q945" s="284"/>
      <c r="R945" s="342"/>
      <c r="S945" s="341"/>
      <c r="T945" s="284"/>
      <c r="U945" s="284"/>
      <c r="V945" s="342"/>
      <c r="W945" s="341"/>
      <c r="X945" s="284"/>
      <c r="Y945" s="284"/>
      <c r="Z945" s="342"/>
      <c r="AA945" s="341"/>
      <c r="AB945" s="284"/>
      <c r="AC945" s="284"/>
      <c r="AD945" s="342"/>
      <c r="AG945" s="86">
        <f t="shared" si="173"/>
        <v>0</v>
      </c>
      <c r="AH945" s="86">
        <f t="shared" si="174"/>
        <v>0</v>
      </c>
      <c r="AI945" s="86">
        <f t="shared" si="175"/>
        <v>0</v>
      </c>
      <c r="AJ945" s="86">
        <f t="shared" si="176"/>
        <v>0</v>
      </c>
      <c r="AL945" s="86">
        <f t="shared" si="177"/>
        <v>24</v>
      </c>
      <c r="AM945" s="86">
        <f t="shared" si="178"/>
        <v>0</v>
      </c>
      <c r="AN945" s="86">
        <f t="shared" si="179"/>
        <v>0</v>
      </c>
      <c r="AO945" s="86">
        <f t="shared" si="180"/>
        <v>0</v>
      </c>
      <c r="AP945" s="86">
        <f t="shared" si="181"/>
        <v>0</v>
      </c>
      <c r="AQ945" s="86">
        <f t="shared" si="182"/>
        <v>0</v>
      </c>
      <c r="AR945" s="86">
        <f t="shared" si="183"/>
        <v>0</v>
      </c>
      <c r="AT945" s="86">
        <f t="shared" si="184"/>
        <v>0</v>
      </c>
    </row>
    <row r="946" spans="1:46" ht="15" customHeight="1">
      <c r="A946" s="107"/>
      <c r="B946" s="93"/>
      <c r="C946" s="150" t="s">
        <v>208</v>
      </c>
      <c r="D946" s="409" t="str">
        <f t="shared" si="172"/>
        <v/>
      </c>
      <c r="E946" s="410"/>
      <c r="F946" s="411"/>
      <c r="G946" s="341"/>
      <c r="H946" s="284"/>
      <c r="I946" s="284"/>
      <c r="J946" s="342"/>
      <c r="K946" s="341"/>
      <c r="L946" s="284"/>
      <c r="M946" s="284"/>
      <c r="N946" s="342"/>
      <c r="O946" s="341"/>
      <c r="P946" s="284"/>
      <c r="Q946" s="284"/>
      <c r="R946" s="342"/>
      <c r="S946" s="341"/>
      <c r="T946" s="284"/>
      <c r="U946" s="284"/>
      <c r="V946" s="342"/>
      <c r="W946" s="341"/>
      <c r="X946" s="284"/>
      <c r="Y946" s="284"/>
      <c r="Z946" s="342"/>
      <c r="AA946" s="341"/>
      <c r="AB946" s="284"/>
      <c r="AC946" s="284"/>
      <c r="AD946" s="342"/>
      <c r="AG946" s="86">
        <f t="shared" si="173"/>
        <v>0</v>
      </c>
      <c r="AH946" s="86">
        <f t="shared" si="174"/>
        <v>0</v>
      </c>
      <c r="AI946" s="86">
        <f t="shared" si="175"/>
        <v>0</v>
      </c>
      <c r="AJ946" s="86">
        <f t="shared" si="176"/>
        <v>0</v>
      </c>
      <c r="AL946" s="86">
        <f t="shared" si="177"/>
        <v>24</v>
      </c>
      <c r="AM946" s="86">
        <f t="shared" si="178"/>
        <v>0</v>
      </c>
      <c r="AN946" s="86">
        <f t="shared" si="179"/>
        <v>0</v>
      </c>
      <c r="AO946" s="86">
        <f t="shared" si="180"/>
        <v>0</v>
      </c>
      <c r="AP946" s="86">
        <f t="shared" si="181"/>
        <v>0</v>
      </c>
      <c r="AQ946" s="86">
        <f t="shared" si="182"/>
        <v>0</v>
      </c>
      <c r="AR946" s="86">
        <f t="shared" si="183"/>
        <v>0</v>
      </c>
      <c r="AT946" s="86">
        <f t="shared" si="184"/>
        <v>0</v>
      </c>
    </row>
    <row r="947" spans="1:46" ht="15" customHeight="1">
      <c r="A947" s="107"/>
      <c r="B947" s="93"/>
      <c r="C947" s="150" t="s">
        <v>209</v>
      </c>
      <c r="D947" s="409" t="str">
        <f t="shared" si="172"/>
        <v/>
      </c>
      <c r="E947" s="410"/>
      <c r="F947" s="411"/>
      <c r="G947" s="341"/>
      <c r="H947" s="284"/>
      <c r="I947" s="284"/>
      <c r="J947" s="342"/>
      <c r="K947" s="341"/>
      <c r="L947" s="284"/>
      <c r="M947" s="284"/>
      <c r="N947" s="342"/>
      <c r="O947" s="341"/>
      <c r="P947" s="284"/>
      <c r="Q947" s="284"/>
      <c r="R947" s="342"/>
      <c r="S947" s="341"/>
      <c r="T947" s="284"/>
      <c r="U947" s="284"/>
      <c r="V947" s="342"/>
      <c r="W947" s="341"/>
      <c r="X947" s="284"/>
      <c r="Y947" s="284"/>
      <c r="Z947" s="342"/>
      <c r="AA947" s="341"/>
      <c r="AB947" s="284"/>
      <c r="AC947" s="284"/>
      <c r="AD947" s="342"/>
      <c r="AG947" s="86">
        <f t="shared" si="173"/>
        <v>0</v>
      </c>
      <c r="AH947" s="86">
        <f t="shared" si="174"/>
        <v>0</v>
      </c>
      <c r="AI947" s="86">
        <f t="shared" si="175"/>
        <v>0</v>
      </c>
      <c r="AJ947" s="86">
        <f t="shared" si="176"/>
        <v>0</v>
      </c>
      <c r="AL947" s="86">
        <f t="shared" si="177"/>
        <v>24</v>
      </c>
      <c r="AM947" s="86">
        <f t="shared" si="178"/>
        <v>0</v>
      </c>
      <c r="AN947" s="86">
        <f t="shared" si="179"/>
        <v>0</v>
      </c>
      <c r="AO947" s="86">
        <f t="shared" si="180"/>
        <v>0</v>
      </c>
      <c r="AP947" s="86">
        <f t="shared" si="181"/>
        <v>0</v>
      </c>
      <c r="AQ947" s="86">
        <f t="shared" si="182"/>
        <v>0</v>
      </c>
      <c r="AR947" s="86">
        <f t="shared" si="183"/>
        <v>0</v>
      </c>
      <c r="AT947" s="86">
        <f t="shared" si="184"/>
        <v>0</v>
      </c>
    </row>
    <row r="948" spans="1:46" ht="15" customHeight="1">
      <c r="A948" s="107"/>
      <c r="B948" s="93"/>
      <c r="C948" s="150" t="s">
        <v>210</v>
      </c>
      <c r="D948" s="409" t="str">
        <f t="shared" si="172"/>
        <v/>
      </c>
      <c r="E948" s="410"/>
      <c r="F948" s="411"/>
      <c r="G948" s="341"/>
      <c r="H948" s="284"/>
      <c r="I948" s="284"/>
      <c r="J948" s="342"/>
      <c r="K948" s="341"/>
      <c r="L948" s="284"/>
      <c r="M948" s="284"/>
      <c r="N948" s="342"/>
      <c r="O948" s="341"/>
      <c r="P948" s="284"/>
      <c r="Q948" s="284"/>
      <c r="R948" s="342"/>
      <c r="S948" s="341"/>
      <c r="T948" s="284"/>
      <c r="U948" s="284"/>
      <c r="V948" s="342"/>
      <c r="W948" s="341"/>
      <c r="X948" s="284"/>
      <c r="Y948" s="284"/>
      <c r="Z948" s="342"/>
      <c r="AA948" s="341"/>
      <c r="AB948" s="284"/>
      <c r="AC948" s="284"/>
      <c r="AD948" s="342"/>
      <c r="AG948" s="86">
        <f t="shared" si="173"/>
        <v>0</v>
      </c>
      <c r="AH948" s="86">
        <f t="shared" si="174"/>
        <v>0</v>
      </c>
      <c r="AI948" s="86">
        <f t="shared" si="175"/>
        <v>0</v>
      </c>
      <c r="AJ948" s="86">
        <f t="shared" si="176"/>
        <v>0</v>
      </c>
      <c r="AL948" s="86">
        <f t="shared" si="177"/>
        <v>24</v>
      </c>
      <c r="AM948" s="86">
        <f t="shared" si="178"/>
        <v>0</v>
      </c>
      <c r="AN948" s="86">
        <f t="shared" si="179"/>
        <v>0</v>
      </c>
      <c r="AO948" s="86">
        <f t="shared" si="180"/>
        <v>0</v>
      </c>
      <c r="AP948" s="86">
        <f t="shared" si="181"/>
        <v>0</v>
      </c>
      <c r="AQ948" s="86">
        <f t="shared" si="182"/>
        <v>0</v>
      </c>
      <c r="AR948" s="86">
        <f t="shared" si="183"/>
        <v>0</v>
      </c>
      <c r="AT948" s="86">
        <f t="shared" si="184"/>
        <v>0</v>
      </c>
    </row>
    <row r="949" spans="1:46" ht="15" customHeight="1">
      <c r="A949" s="107"/>
      <c r="B949" s="93"/>
      <c r="C949" s="151" t="s">
        <v>211</v>
      </c>
      <c r="D949" s="409" t="str">
        <f t="shared" si="172"/>
        <v/>
      </c>
      <c r="E949" s="410"/>
      <c r="F949" s="411"/>
      <c r="G949" s="341"/>
      <c r="H949" s="284"/>
      <c r="I949" s="284"/>
      <c r="J949" s="342"/>
      <c r="K949" s="341"/>
      <c r="L949" s="284"/>
      <c r="M949" s="284"/>
      <c r="N949" s="342"/>
      <c r="O949" s="341"/>
      <c r="P949" s="284"/>
      <c r="Q949" s="284"/>
      <c r="R949" s="342"/>
      <c r="S949" s="341"/>
      <c r="T949" s="284"/>
      <c r="U949" s="284"/>
      <c r="V949" s="342"/>
      <c r="W949" s="341"/>
      <c r="X949" s="284"/>
      <c r="Y949" s="284"/>
      <c r="Z949" s="342"/>
      <c r="AA949" s="341"/>
      <c r="AB949" s="284"/>
      <c r="AC949" s="284"/>
      <c r="AD949" s="342"/>
      <c r="AG949" s="86">
        <f t="shared" si="173"/>
        <v>0</v>
      </c>
      <c r="AH949" s="86">
        <f t="shared" si="174"/>
        <v>0</v>
      </c>
      <c r="AI949" s="86">
        <f t="shared" si="175"/>
        <v>0</v>
      </c>
      <c r="AJ949" s="86">
        <f t="shared" si="176"/>
        <v>0</v>
      </c>
      <c r="AL949" s="86">
        <f t="shared" si="177"/>
        <v>24</v>
      </c>
      <c r="AM949" s="86">
        <f t="shared" si="178"/>
        <v>0</v>
      </c>
      <c r="AN949" s="86">
        <f t="shared" si="179"/>
        <v>0</v>
      </c>
      <c r="AO949" s="86">
        <f t="shared" si="180"/>
        <v>0</v>
      </c>
      <c r="AP949" s="86">
        <f t="shared" si="181"/>
        <v>0</v>
      </c>
      <c r="AQ949" s="86">
        <f t="shared" si="182"/>
        <v>0</v>
      </c>
      <c r="AR949" s="86">
        <f t="shared" si="183"/>
        <v>0</v>
      </c>
      <c r="AT949" s="86">
        <f t="shared" si="184"/>
        <v>0</v>
      </c>
    </row>
    <row r="950" spans="1:46" ht="15" customHeight="1">
      <c r="A950" s="107"/>
      <c r="B950" s="93"/>
      <c r="C950" s="150" t="s">
        <v>212</v>
      </c>
      <c r="D950" s="409" t="str">
        <f t="shared" si="172"/>
        <v/>
      </c>
      <c r="E950" s="410"/>
      <c r="F950" s="411"/>
      <c r="G950" s="341"/>
      <c r="H950" s="284"/>
      <c r="I950" s="284"/>
      <c r="J950" s="342"/>
      <c r="K950" s="341"/>
      <c r="L950" s="284"/>
      <c r="M950" s="284"/>
      <c r="N950" s="342"/>
      <c r="O950" s="341"/>
      <c r="P950" s="284"/>
      <c r="Q950" s="284"/>
      <c r="R950" s="342"/>
      <c r="S950" s="341"/>
      <c r="T950" s="284"/>
      <c r="U950" s="284"/>
      <c r="V950" s="342"/>
      <c r="W950" s="341"/>
      <c r="X950" s="284"/>
      <c r="Y950" s="284"/>
      <c r="Z950" s="342"/>
      <c r="AA950" s="341"/>
      <c r="AB950" s="284"/>
      <c r="AC950" s="284"/>
      <c r="AD950" s="342"/>
      <c r="AG950" s="86">
        <f t="shared" si="173"/>
        <v>0</v>
      </c>
      <c r="AH950" s="86">
        <f t="shared" si="174"/>
        <v>0</v>
      </c>
      <c r="AI950" s="86">
        <f t="shared" si="175"/>
        <v>0</v>
      </c>
      <c r="AJ950" s="86">
        <f t="shared" si="176"/>
        <v>0</v>
      </c>
      <c r="AL950" s="86">
        <f t="shared" si="177"/>
        <v>24</v>
      </c>
      <c r="AM950" s="86">
        <f t="shared" si="178"/>
        <v>0</v>
      </c>
      <c r="AN950" s="86">
        <f t="shared" si="179"/>
        <v>0</v>
      </c>
      <c r="AO950" s="86">
        <f t="shared" si="180"/>
        <v>0</v>
      </c>
      <c r="AP950" s="86">
        <f t="shared" si="181"/>
        <v>0</v>
      </c>
      <c r="AQ950" s="86">
        <f t="shared" si="182"/>
        <v>0</v>
      </c>
      <c r="AR950" s="86">
        <f t="shared" si="183"/>
        <v>0</v>
      </c>
      <c r="AT950" s="86">
        <f t="shared" si="184"/>
        <v>0</v>
      </c>
    </row>
    <row r="951" spans="1:46" ht="15" customHeight="1">
      <c r="A951" s="107"/>
      <c r="B951" s="93"/>
      <c r="C951" s="150" t="s">
        <v>213</v>
      </c>
      <c r="D951" s="409" t="str">
        <f t="shared" si="172"/>
        <v/>
      </c>
      <c r="E951" s="410"/>
      <c r="F951" s="411"/>
      <c r="G951" s="341"/>
      <c r="H951" s="284"/>
      <c r="I951" s="284"/>
      <c r="J951" s="342"/>
      <c r="K951" s="341"/>
      <c r="L951" s="284"/>
      <c r="M951" s="284"/>
      <c r="N951" s="342"/>
      <c r="O951" s="341"/>
      <c r="P951" s="284"/>
      <c r="Q951" s="284"/>
      <c r="R951" s="342"/>
      <c r="S951" s="341"/>
      <c r="T951" s="284"/>
      <c r="U951" s="284"/>
      <c r="V951" s="342"/>
      <c r="W951" s="341"/>
      <c r="X951" s="284"/>
      <c r="Y951" s="284"/>
      <c r="Z951" s="342"/>
      <c r="AA951" s="341"/>
      <c r="AB951" s="284"/>
      <c r="AC951" s="284"/>
      <c r="AD951" s="342"/>
      <c r="AG951" s="86">
        <f t="shared" si="173"/>
        <v>0</v>
      </c>
      <c r="AH951" s="86">
        <f t="shared" si="174"/>
        <v>0</v>
      </c>
      <c r="AI951" s="86">
        <f t="shared" si="175"/>
        <v>0</v>
      </c>
      <c r="AJ951" s="86">
        <f t="shared" si="176"/>
        <v>0</v>
      </c>
      <c r="AL951" s="86">
        <f t="shared" si="177"/>
        <v>24</v>
      </c>
      <c r="AM951" s="86">
        <f t="shared" si="178"/>
        <v>0</v>
      </c>
      <c r="AN951" s="86">
        <f t="shared" si="179"/>
        <v>0</v>
      </c>
      <c r="AO951" s="86">
        <f t="shared" si="180"/>
        <v>0</v>
      </c>
      <c r="AP951" s="86">
        <f t="shared" si="181"/>
        <v>0</v>
      </c>
      <c r="AQ951" s="86">
        <f t="shared" si="182"/>
        <v>0</v>
      </c>
      <c r="AR951" s="86">
        <f t="shared" si="183"/>
        <v>0</v>
      </c>
      <c r="AT951" s="86">
        <f t="shared" si="184"/>
        <v>0</v>
      </c>
    </row>
    <row r="952" spans="1:46" ht="15" customHeight="1">
      <c r="A952" s="107"/>
      <c r="B952" s="93"/>
      <c r="C952" s="150" t="s">
        <v>214</v>
      </c>
      <c r="D952" s="409" t="str">
        <f t="shared" si="172"/>
        <v/>
      </c>
      <c r="E952" s="410"/>
      <c r="F952" s="411"/>
      <c r="G952" s="341"/>
      <c r="H952" s="284"/>
      <c r="I952" s="284"/>
      <c r="J952" s="342"/>
      <c r="K952" s="341"/>
      <c r="L952" s="284"/>
      <c r="M952" s="284"/>
      <c r="N952" s="342"/>
      <c r="O952" s="341"/>
      <c r="P952" s="284"/>
      <c r="Q952" s="284"/>
      <c r="R952" s="342"/>
      <c r="S952" s="341"/>
      <c r="T952" s="284"/>
      <c r="U952" s="284"/>
      <c r="V952" s="342"/>
      <c r="W952" s="341"/>
      <c r="X952" s="284"/>
      <c r="Y952" s="284"/>
      <c r="Z952" s="342"/>
      <c r="AA952" s="341"/>
      <c r="AB952" s="284"/>
      <c r="AC952" s="284"/>
      <c r="AD952" s="342"/>
      <c r="AG952" s="86">
        <f t="shared" si="173"/>
        <v>0</v>
      </c>
      <c r="AH952" s="86">
        <f t="shared" si="174"/>
        <v>0</v>
      </c>
      <c r="AI952" s="86">
        <f t="shared" si="175"/>
        <v>0</v>
      </c>
      <c r="AJ952" s="86">
        <f t="shared" si="176"/>
        <v>0</v>
      </c>
      <c r="AL952" s="86">
        <f t="shared" si="177"/>
        <v>24</v>
      </c>
      <c r="AM952" s="86">
        <f t="shared" si="178"/>
        <v>0</v>
      </c>
      <c r="AN952" s="86">
        <f t="shared" si="179"/>
        <v>0</v>
      </c>
      <c r="AO952" s="86">
        <f t="shared" si="180"/>
        <v>0</v>
      </c>
      <c r="AP952" s="86">
        <f t="shared" si="181"/>
        <v>0</v>
      </c>
      <c r="AQ952" s="86">
        <f t="shared" si="182"/>
        <v>0</v>
      </c>
      <c r="AR952" s="86">
        <f t="shared" si="183"/>
        <v>0</v>
      </c>
      <c r="AT952" s="86">
        <f t="shared" si="184"/>
        <v>0</v>
      </c>
    </row>
    <row r="953" spans="1:46" ht="15" customHeight="1">
      <c r="A953" s="107"/>
      <c r="B953" s="93"/>
      <c r="C953" s="150" t="s">
        <v>215</v>
      </c>
      <c r="D953" s="409" t="str">
        <f t="shared" si="172"/>
        <v/>
      </c>
      <c r="E953" s="410"/>
      <c r="F953" s="411"/>
      <c r="G953" s="341"/>
      <c r="H953" s="284"/>
      <c r="I953" s="284"/>
      <c r="J953" s="342"/>
      <c r="K953" s="341"/>
      <c r="L953" s="284"/>
      <c r="M953" s="284"/>
      <c r="N953" s="342"/>
      <c r="O953" s="341"/>
      <c r="P953" s="284"/>
      <c r="Q953" s="284"/>
      <c r="R953" s="342"/>
      <c r="S953" s="341"/>
      <c r="T953" s="284"/>
      <c r="U953" s="284"/>
      <c r="V953" s="342"/>
      <c r="W953" s="341"/>
      <c r="X953" s="284"/>
      <c r="Y953" s="284"/>
      <c r="Z953" s="342"/>
      <c r="AA953" s="341"/>
      <c r="AB953" s="284"/>
      <c r="AC953" s="284"/>
      <c r="AD953" s="342"/>
      <c r="AG953" s="86">
        <f t="shared" si="173"/>
        <v>0</v>
      </c>
      <c r="AH953" s="86">
        <f t="shared" si="174"/>
        <v>0</v>
      </c>
      <c r="AI953" s="86">
        <f t="shared" si="175"/>
        <v>0</v>
      </c>
      <c r="AJ953" s="86">
        <f t="shared" si="176"/>
        <v>0</v>
      </c>
      <c r="AL953" s="86">
        <f t="shared" si="177"/>
        <v>24</v>
      </c>
      <c r="AM953" s="86">
        <f t="shared" si="178"/>
        <v>0</v>
      </c>
      <c r="AN953" s="86">
        <f t="shared" si="179"/>
        <v>0</v>
      </c>
      <c r="AO953" s="86">
        <f t="shared" si="180"/>
        <v>0</v>
      </c>
      <c r="AP953" s="86">
        <f t="shared" si="181"/>
        <v>0</v>
      </c>
      <c r="AQ953" s="86">
        <f t="shared" si="182"/>
        <v>0</v>
      </c>
      <c r="AR953" s="86">
        <f t="shared" si="183"/>
        <v>0</v>
      </c>
      <c r="AT953" s="86">
        <f t="shared" si="184"/>
        <v>0</v>
      </c>
    </row>
    <row r="954" spans="1:46" ht="15" customHeight="1">
      <c r="A954" s="107"/>
      <c r="B954" s="93"/>
      <c r="C954" s="150" t="s">
        <v>216</v>
      </c>
      <c r="D954" s="409" t="str">
        <f t="shared" si="172"/>
        <v/>
      </c>
      <c r="E954" s="410"/>
      <c r="F954" s="411"/>
      <c r="G954" s="341"/>
      <c r="H954" s="284"/>
      <c r="I954" s="284"/>
      <c r="J954" s="342"/>
      <c r="K954" s="341"/>
      <c r="L954" s="284"/>
      <c r="M954" s="284"/>
      <c r="N954" s="342"/>
      <c r="O954" s="341"/>
      <c r="P954" s="284"/>
      <c r="Q954" s="284"/>
      <c r="R954" s="342"/>
      <c r="S954" s="341"/>
      <c r="T954" s="284"/>
      <c r="U954" s="284"/>
      <c r="V954" s="342"/>
      <c r="W954" s="341"/>
      <c r="X954" s="284"/>
      <c r="Y954" s="284"/>
      <c r="Z954" s="342"/>
      <c r="AA954" s="341"/>
      <c r="AB954" s="284"/>
      <c r="AC954" s="284"/>
      <c r="AD954" s="342"/>
      <c r="AG954" s="86">
        <f t="shared" si="173"/>
        <v>0</v>
      </c>
      <c r="AH954" s="86">
        <f t="shared" si="174"/>
        <v>0</v>
      </c>
      <c r="AI954" s="86">
        <f t="shared" si="175"/>
        <v>0</v>
      </c>
      <c r="AJ954" s="86">
        <f t="shared" si="176"/>
        <v>0</v>
      </c>
      <c r="AL954" s="86">
        <f t="shared" si="177"/>
        <v>24</v>
      </c>
      <c r="AM954" s="86">
        <f t="shared" si="178"/>
        <v>0</v>
      </c>
      <c r="AN954" s="86">
        <f t="shared" si="179"/>
        <v>0</v>
      </c>
      <c r="AO954" s="86">
        <f t="shared" si="180"/>
        <v>0</v>
      </c>
      <c r="AP954" s="86">
        <f t="shared" si="181"/>
        <v>0</v>
      </c>
      <c r="AQ954" s="86">
        <f t="shared" si="182"/>
        <v>0</v>
      </c>
      <c r="AR954" s="86">
        <f t="shared" si="183"/>
        <v>0</v>
      </c>
      <c r="AT954" s="86">
        <f t="shared" si="184"/>
        <v>0</v>
      </c>
    </row>
    <row r="955" spans="1:46" ht="15" customHeight="1">
      <c r="A955" s="107"/>
      <c r="B955" s="93"/>
      <c r="C955" s="150" t="s">
        <v>217</v>
      </c>
      <c r="D955" s="409" t="str">
        <f t="shared" si="172"/>
        <v/>
      </c>
      <c r="E955" s="410"/>
      <c r="F955" s="411"/>
      <c r="G955" s="341"/>
      <c r="H955" s="284"/>
      <c r="I955" s="284"/>
      <c r="J955" s="342"/>
      <c r="K955" s="341"/>
      <c r="L955" s="284"/>
      <c r="M955" s="284"/>
      <c r="N955" s="342"/>
      <c r="O955" s="341"/>
      <c r="P955" s="284"/>
      <c r="Q955" s="284"/>
      <c r="R955" s="342"/>
      <c r="S955" s="341"/>
      <c r="T955" s="284"/>
      <c r="U955" s="284"/>
      <c r="V955" s="342"/>
      <c r="W955" s="341"/>
      <c r="X955" s="284"/>
      <c r="Y955" s="284"/>
      <c r="Z955" s="342"/>
      <c r="AA955" s="341"/>
      <c r="AB955" s="284"/>
      <c r="AC955" s="284"/>
      <c r="AD955" s="342"/>
      <c r="AG955" s="86">
        <f t="shared" si="173"/>
        <v>0</v>
      </c>
      <c r="AH955" s="86">
        <f t="shared" si="174"/>
        <v>0</v>
      </c>
      <c r="AI955" s="86">
        <f t="shared" si="175"/>
        <v>0</v>
      </c>
      <c r="AJ955" s="86">
        <f t="shared" si="176"/>
        <v>0</v>
      </c>
      <c r="AL955" s="86">
        <f t="shared" si="177"/>
        <v>24</v>
      </c>
      <c r="AM955" s="86">
        <f t="shared" si="178"/>
        <v>0</v>
      </c>
      <c r="AN955" s="86">
        <f t="shared" si="179"/>
        <v>0</v>
      </c>
      <c r="AO955" s="86">
        <f t="shared" si="180"/>
        <v>0</v>
      </c>
      <c r="AP955" s="86">
        <f t="shared" si="181"/>
        <v>0</v>
      </c>
      <c r="AQ955" s="86">
        <f t="shared" si="182"/>
        <v>0</v>
      </c>
      <c r="AR955" s="86">
        <f t="shared" si="183"/>
        <v>0</v>
      </c>
      <c r="AT955" s="86">
        <f t="shared" si="184"/>
        <v>0</v>
      </c>
    </row>
    <row r="956" spans="1:46" ht="15" customHeight="1">
      <c r="A956" s="107"/>
      <c r="B956" s="93"/>
      <c r="C956" s="150" t="s">
        <v>218</v>
      </c>
      <c r="D956" s="409" t="str">
        <f t="shared" si="172"/>
        <v/>
      </c>
      <c r="E956" s="410"/>
      <c r="F956" s="411"/>
      <c r="G956" s="341"/>
      <c r="H956" s="284"/>
      <c r="I956" s="284"/>
      <c r="J956" s="342"/>
      <c r="K956" s="341"/>
      <c r="L956" s="284"/>
      <c r="M956" s="284"/>
      <c r="N956" s="342"/>
      <c r="O956" s="341"/>
      <c r="P956" s="284"/>
      <c r="Q956" s="284"/>
      <c r="R956" s="342"/>
      <c r="S956" s="341"/>
      <c r="T956" s="284"/>
      <c r="U956" s="284"/>
      <c r="V956" s="342"/>
      <c r="W956" s="341"/>
      <c r="X956" s="284"/>
      <c r="Y956" s="284"/>
      <c r="Z956" s="342"/>
      <c r="AA956" s="341"/>
      <c r="AB956" s="284"/>
      <c r="AC956" s="284"/>
      <c r="AD956" s="342"/>
      <c r="AG956" s="86">
        <f t="shared" si="173"/>
        <v>0</v>
      </c>
      <c r="AH956" s="86">
        <f t="shared" si="174"/>
        <v>0</v>
      </c>
      <c r="AI956" s="86">
        <f t="shared" si="175"/>
        <v>0</v>
      </c>
      <c r="AJ956" s="86">
        <f t="shared" si="176"/>
        <v>0</v>
      </c>
      <c r="AL956" s="86">
        <f t="shared" si="177"/>
        <v>24</v>
      </c>
      <c r="AM956" s="86">
        <f t="shared" si="178"/>
        <v>0</v>
      </c>
      <c r="AN956" s="86">
        <f t="shared" si="179"/>
        <v>0</v>
      </c>
      <c r="AO956" s="86">
        <f t="shared" si="180"/>
        <v>0</v>
      </c>
      <c r="AP956" s="86">
        <f t="shared" si="181"/>
        <v>0</v>
      </c>
      <c r="AQ956" s="86">
        <f t="shared" si="182"/>
        <v>0</v>
      </c>
      <c r="AR956" s="86">
        <f t="shared" si="183"/>
        <v>0</v>
      </c>
      <c r="AT956" s="86">
        <f t="shared" si="184"/>
        <v>0</v>
      </c>
    </row>
    <row r="957" spans="1:46" ht="15" customHeight="1">
      <c r="A957" s="107"/>
      <c r="B957" s="93"/>
      <c r="C957" s="150" t="s">
        <v>219</v>
      </c>
      <c r="D957" s="409" t="str">
        <f t="shared" si="172"/>
        <v/>
      </c>
      <c r="E957" s="410"/>
      <c r="F957" s="411"/>
      <c r="G957" s="341"/>
      <c r="H957" s="284"/>
      <c r="I957" s="284"/>
      <c r="J957" s="342"/>
      <c r="K957" s="341"/>
      <c r="L957" s="284"/>
      <c r="M957" s="284"/>
      <c r="N957" s="342"/>
      <c r="O957" s="341"/>
      <c r="P957" s="284"/>
      <c r="Q957" s="284"/>
      <c r="R957" s="342"/>
      <c r="S957" s="341"/>
      <c r="T957" s="284"/>
      <c r="U957" s="284"/>
      <c r="V957" s="342"/>
      <c r="W957" s="341"/>
      <c r="X957" s="284"/>
      <c r="Y957" s="284"/>
      <c r="Z957" s="342"/>
      <c r="AA957" s="341"/>
      <c r="AB957" s="284"/>
      <c r="AC957" s="284"/>
      <c r="AD957" s="342"/>
      <c r="AG957" s="86">
        <f t="shared" si="173"/>
        <v>0</v>
      </c>
      <c r="AH957" s="86">
        <f t="shared" si="174"/>
        <v>0</v>
      </c>
      <c r="AI957" s="86">
        <f t="shared" si="175"/>
        <v>0</v>
      </c>
      <c r="AJ957" s="86">
        <f t="shared" si="176"/>
        <v>0</v>
      </c>
      <c r="AL957" s="86">
        <f t="shared" si="177"/>
        <v>24</v>
      </c>
      <c r="AM957" s="86">
        <f t="shared" si="178"/>
        <v>0</v>
      </c>
      <c r="AN957" s="86">
        <f t="shared" si="179"/>
        <v>0</v>
      </c>
      <c r="AO957" s="86">
        <f t="shared" si="180"/>
        <v>0</v>
      </c>
      <c r="AP957" s="86">
        <f t="shared" si="181"/>
        <v>0</v>
      </c>
      <c r="AQ957" s="86">
        <f t="shared" si="182"/>
        <v>0</v>
      </c>
      <c r="AR957" s="86">
        <f t="shared" si="183"/>
        <v>0</v>
      </c>
      <c r="AT957" s="86">
        <f t="shared" si="184"/>
        <v>0</v>
      </c>
    </row>
    <row r="958" spans="1:46" ht="15" customHeight="1">
      <c r="A958" s="107"/>
      <c r="B958" s="93"/>
      <c r="C958" s="150" t="s">
        <v>220</v>
      </c>
      <c r="D958" s="409" t="str">
        <f t="shared" si="172"/>
        <v/>
      </c>
      <c r="E958" s="410"/>
      <c r="F958" s="411"/>
      <c r="G958" s="341"/>
      <c r="H958" s="284"/>
      <c r="I958" s="284"/>
      <c r="J958" s="342"/>
      <c r="K958" s="341"/>
      <c r="L958" s="284"/>
      <c r="M958" s="284"/>
      <c r="N958" s="342"/>
      <c r="O958" s="341"/>
      <c r="P958" s="284"/>
      <c r="Q958" s="284"/>
      <c r="R958" s="342"/>
      <c r="S958" s="341"/>
      <c r="T958" s="284"/>
      <c r="U958" s="284"/>
      <c r="V958" s="342"/>
      <c r="W958" s="341"/>
      <c r="X958" s="284"/>
      <c r="Y958" s="284"/>
      <c r="Z958" s="342"/>
      <c r="AA958" s="341"/>
      <c r="AB958" s="284"/>
      <c r="AC958" s="284"/>
      <c r="AD958" s="342"/>
      <c r="AG958" s="86">
        <f t="shared" si="173"/>
        <v>0</v>
      </c>
      <c r="AH958" s="86">
        <f t="shared" si="174"/>
        <v>0</v>
      </c>
      <c r="AI958" s="86">
        <f t="shared" si="175"/>
        <v>0</v>
      </c>
      <c r="AJ958" s="86">
        <f t="shared" si="176"/>
        <v>0</v>
      </c>
      <c r="AL958" s="86">
        <f t="shared" si="177"/>
        <v>24</v>
      </c>
      <c r="AM958" s="86">
        <f t="shared" si="178"/>
        <v>0</v>
      </c>
      <c r="AN958" s="86">
        <f t="shared" si="179"/>
        <v>0</v>
      </c>
      <c r="AO958" s="86">
        <f t="shared" si="180"/>
        <v>0</v>
      </c>
      <c r="AP958" s="86">
        <f t="shared" si="181"/>
        <v>0</v>
      </c>
      <c r="AQ958" s="86">
        <f t="shared" si="182"/>
        <v>0</v>
      </c>
      <c r="AR958" s="86">
        <f t="shared" si="183"/>
        <v>0</v>
      </c>
      <c r="AT958" s="86">
        <f t="shared" si="184"/>
        <v>0</v>
      </c>
    </row>
    <row r="959" spans="1:46" ht="15" customHeight="1">
      <c r="A959" s="107"/>
      <c r="B959" s="93"/>
      <c r="C959" s="150" t="s">
        <v>221</v>
      </c>
      <c r="D959" s="409" t="str">
        <f t="shared" si="172"/>
        <v/>
      </c>
      <c r="E959" s="410"/>
      <c r="F959" s="411"/>
      <c r="G959" s="341"/>
      <c r="H959" s="284"/>
      <c r="I959" s="284"/>
      <c r="J959" s="342"/>
      <c r="K959" s="341"/>
      <c r="L959" s="284"/>
      <c r="M959" s="284"/>
      <c r="N959" s="342"/>
      <c r="O959" s="341"/>
      <c r="P959" s="284"/>
      <c r="Q959" s="284"/>
      <c r="R959" s="342"/>
      <c r="S959" s="341"/>
      <c r="T959" s="284"/>
      <c r="U959" s="284"/>
      <c r="V959" s="342"/>
      <c r="W959" s="341"/>
      <c r="X959" s="284"/>
      <c r="Y959" s="284"/>
      <c r="Z959" s="342"/>
      <c r="AA959" s="341"/>
      <c r="AB959" s="284"/>
      <c r="AC959" s="284"/>
      <c r="AD959" s="342"/>
      <c r="AG959" s="86">
        <f t="shared" si="173"/>
        <v>0</v>
      </c>
      <c r="AH959" s="86">
        <f t="shared" si="174"/>
        <v>0</v>
      </c>
      <c r="AI959" s="86">
        <f t="shared" si="175"/>
        <v>0</v>
      </c>
      <c r="AJ959" s="86">
        <f t="shared" si="176"/>
        <v>0</v>
      </c>
      <c r="AL959" s="86">
        <f t="shared" si="177"/>
        <v>24</v>
      </c>
      <c r="AM959" s="86">
        <f t="shared" si="178"/>
        <v>0</v>
      </c>
      <c r="AN959" s="86">
        <f t="shared" si="179"/>
        <v>0</v>
      </c>
      <c r="AO959" s="86">
        <f t="shared" si="180"/>
        <v>0</v>
      </c>
      <c r="AP959" s="86">
        <f t="shared" si="181"/>
        <v>0</v>
      </c>
      <c r="AQ959" s="86">
        <f t="shared" si="182"/>
        <v>0</v>
      </c>
      <c r="AR959" s="86">
        <f t="shared" si="183"/>
        <v>0</v>
      </c>
      <c r="AT959" s="86">
        <f t="shared" si="184"/>
        <v>0</v>
      </c>
    </row>
    <row r="960" spans="1:46" ht="15" customHeight="1">
      <c r="A960" s="107"/>
      <c r="B960" s="93"/>
      <c r="C960" s="150" t="s">
        <v>222</v>
      </c>
      <c r="D960" s="409" t="str">
        <f t="shared" si="172"/>
        <v/>
      </c>
      <c r="E960" s="410"/>
      <c r="F960" s="411"/>
      <c r="G960" s="341"/>
      <c r="H960" s="284"/>
      <c r="I960" s="284"/>
      <c r="J960" s="342"/>
      <c r="K960" s="341"/>
      <c r="L960" s="284"/>
      <c r="M960" s="284"/>
      <c r="N960" s="342"/>
      <c r="O960" s="341"/>
      <c r="P960" s="284"/>
      <c r="Q960" s="284"/>
      <c r="R960" s="342"/>
      <c r="S960" s="341"/>
      <c r="T960" s="284"/>
      <c r="U960" s="284"/>
      <c r="V960" s="342"/>
      <c r="W960" s="341"/>
      <c r="X960" s="284"/>
      <c r="Y960" s="284"/>
      <c r="Z960" s="342"/>
      <c r="AA960" s="341"/>
      <c r="AB960" s="284"/>
      <c r="AC960" s="284"/>
      <c r="AD960" s="342"/>
      <c r="AG960" s="86">
        <f t="shared" si="173"/>
        <v>0</v>
      </c>
      <c r="AH960" s="86">
        <f t="shared" si="174"/>
        <v>0</v>
      </c>
      <c r="AI960" s="86">
        <f t="shared" si="175"/>
        <v>0</v>
      </c>
      <c r="AJ960" s="86">
        <f t="shared" si="176"/>
        <v>0</v>
      </c>
      <c r="AL960" s="86">
        <f t="shared" si="177"/>
        <v>24</v>
      </c>
      <c r="AM960" s="86">
        <f t="shared" si="178"/>
        <v>0</v>
      </c>
      <c r="AN960" s="86">
        <f t="shared" si="179"/>
        <v>0</v>
      </c>
      <c r="AO960" s="86">
        <f t="shared" si="180"/>
        <v>0</v>
      </c>
      <c r="AP960" s="86">
        <f t="shared" si="181"/>
        <v>0</v>
      </c>
      <c r="AQ960" s="86">
        <f t="shared" si="182"/>
        <v>0</v>
      </c>
      <c r="AR960" s="86">
        <f t="shared" si="183"/>
        <v>0</v>
      </c>
      <c r="AT960" s="86">
        <f t="shared" si="184"/>
        <v>0</v>
      </c>
    </row>
    <row r="961" spans="1:46" ht="15" customHeight="1">
      <c r="A961" s="107"/>
      <c r="B961" s="93"/>
      <c r="C961" s="150" t="s">
        <v>223</v>
      </c>
      <c r="D961" s="409" t="str">
        <f t="shared" si="172"/>
        <v/>
      </c>
      <c r="E961" s="410"/>
      <c r="F961" s="411"/>
      <c r="G961" s="341"/>
      <c r="H961" s="284"/>
      <c r="I961" s="284"/>
      <c r="J961" s="342"/>
      <c r="K961" s="341"/>
      <c r="L961" s="284"/>
      <c r="M961" s="284"/>
      <c r="N961" s="342"/>
      <c r="O961" s="341"/>
      <c r="P961" s="284"/>
      <c r="Q961" s="284"/>
      <c r="R961" s="342"/>
      <c r="S961" s="341"/>
      <c r="T961" s="284"/>
      <c r="U961" s="284"/>
      <c r="V961" s="342"/>
      <c r="W961" s="341"/>
      <c r="X961" s="284"/>
      <c r="Y961" s="284"/>
      <c r="Z961" s="342"/>
      <c r="AA961" s="341"/>
      <c r="AB961" s="284"/>
      <c r="AC961" s="284"/>
      <c r="AD961" s="342"/>
      <c r="AG961" s="86">
        <f t="shared" si="173"/>
        <v>0</v>
      </c>
      <c r="AH961" s="86">
        <f t="shared" si="174"/>
        <v>0</v>
      </c>
      <c r="AI961" s="86">
        <f t="shared" si="175"/>
        <v>0</v>
      </c>
      <c r="AJ961" s="86">
        <f t="shared" si="176"/>
        <v>0</v>
      </c>
      <c r="AL961" s="86">
        <f t="shared" si="177"/>
        <v>24</v>
      </c>
      <c r="AM961" s="86">
        <f t="shared" si="178"/>
        <v>0</v>
      </c>
      <c r="AN961" s="86">
        <f t="shared" si="179"/>
        <v>0</v>
      </c>
      <c r="AO961" s="86">
        <f t="shared" si="180"/>
        <v>0</v>
      </c>
      <c r="AP961" s="86">
        <f t="shared" si="181"/>
        <v>0</v>
      </c>
      <c r="AQ961" s="86">
        <f t="shared" si="182"/>
        <v>0</v>
      </c>
      <c r="AR961" s="86">
        <f t="shared" si="183"/>
        <v>0</v>
      </c>
      <c r="AT961" s="86">
        <f t="shared" si="184"/>
        <v>0</v>
      </c>
    </row>
    <row r="962" spans="1:46" ht="15" customHeight="1">
      <c r="A962" s="107"/>
      <c r="B962" s="93"/>
      <c r="C962" s="150" t="s">
        <v>224</v>
      </c>
      <c r="D962" s="409" t="str">
        <f t="shared" si="172"/>
        <v/>
      </c>
      <c r="E962" s="410"/>
      <c r="F962" s="411"/>
      <c r="G962" s="341"/>
      <c r="H962" s="284"/>
      <c r="I962" s="284"/>
      <c r="J962" s="342"/>
      <c r="K962" s="341"/>
      <c r="L962" s="284"/>
      <c r="M962" s="284"/>
      <c r="N962" s="342"/>
      <c r="O962" s="341"/>
      <c r="P962" s="284"/>
      <c r="Q962" s="284"/>
      <c r="R962" s="342"/>
      <c r="S962" s="341"/>
      <c r="T962" s="284"/>
      <c r="U962" s="284"/>
      <c r="V962" s="342"/>
      <c r="W962" s="341"/>
      <c r="X962" s="284"/>
      <c r="Y962" s="284"/>
      <c r="Z962" s="342"/>
      <c r="AA962" s="341"/>
      <c r="AB962" s="284"/>
      <c r="AC962" s="284"/>
      <c r="AD962" s="342"/>
      <c r="AG962" s="86">
        <f t="shared" si="173"/>
        <v>0</v>
      </c>
      <c r="AH962" s="86">
        <f t="shared" si="174"/>
        <v>0</v>
      </c>
      <c r="AI962" s="86">
        <f t="shared" si="175"/>
        <v>0</v>
      </c>
      <c r="AJ962" s="86">
        <f t="shared" si="176"/>
        <v>0</v>
      </c>
      <c r="AL962" s="86">
        <f t="shared" si="177"/>
        <v>24</v>
      </c>
      <c r="AM962" s="86">
        <f t="shared" si="178"/>
        <v>0</v>
      </c>
      <c r="AN962" s="86">
        <f t="shared" si="179"/>
        <v>0</v>
      </c>
      <c r="AO962" s="86">
        <f t="shared" si="180"/>
        <v>0</v>
      </c>
      <c r="AP962" s="86">
        <f t="shared" si="181"/>
        <v>0</v>
      </c>
      <c r="AQ962" s="86">
        <f t="shared" si="182"/>
        <v>0</v>
      </c>
      <c r="AR962" s="86">
        <f t="shared" si="183"/>
        <v>0</v>
      </c>
      <c r="AT962" s="86">
        <f t="shared" si="184"/>
        <v>0</v>
      </c>
    </row>
    <row r="963" spans="1:46" ht="15" customHeight="1">
      <c r="A963" s="107"/>
      <c r="B963" s="93"/>
      <c r="C963" s="150" t="s">
        <v>225</v>
      </c>
      <c r="D963" s="409" t="str">
        <f t="shared" si="172"/>
        <v/>
      </c>
      <c r="E963" s="410"/>
      <c r="F963" s="411"/>
      <c r="G963" s="341"/>
      <c r="H963" s="284"/>
      <c r="I963" s="284"/>
      <c r="J963" s="342"/>
      <c r="K963" s="341"/>
      <c r="L963" s="284"/>
      <c r="M963" s="284"/>
      <c r="N963" s="342"/>
      <c r="O963" s="341"/>
      <c r="P963" s="284"/>
      <c r="Q963" s="284"/>
      <c r="R963" s="342"/>
      <c r="S963" s="341"/>
      <c r="T963" s="284"/>
      <c r="U963" s="284"/>
      <c r="V963" s="342"/>
      <c r="W963" s="341"/>
      <c r="X963" s="284"/>
      <c r="Y963" s="284"/>
      <c r="Z963" s="342"/>
      <c r="AA963" s="341"/>
      <c r="AB963" s="284"/>
      <c r="AC963" s="284"/>
      <c r="AD963" s="342"/>
      <c r="AG963" s="86">
        <f t="shared" si="173"/>
        <v>0</v>
      </c>
      <c r="AH963" s="86">
        <f t="shared" si="174"/>
        <v>0</v>
      </c>
      <c r="AI963" s="86">
        <f t="shared" si="175"/>
        <v>0</v>
      </c>
      <c r="AJ963" s="86">
        <f t="shared" si="176"/>
        <v>0</v>
      </c>
      <c r="AL963" s="86">
        <f t="shared" si="177"/>
        <v>24</v>
      </c>
      <c r="AM963" s="86">
        <f t="shared" si="178"/>
        <v>0</v>
      </c>
      <c r="AN963" s="86">
        <f t="shared" si="179"/>
        <v>0</v>
      </c>
      <c r="AO963" s="86">
        <f t="shared" si="180"/>
        <v>0</v>
      </c>
      <c r="AP963" s="86">
        <f t="shared" si="181"/>
        <v>0</v>
      </c>
      <c r="AQ963" s="86">
        <f t="shared" si="182"/>
        <v>0</v>
      </c>
      <c r="AR963" s="86">
        <f t="shared" si="183"/>
        <v>0</v>
      </c>
      <c r="AT963" s="86">
        <f t="shared" si="184"/>
        <v>0</v>
      </c>
    </row>
    <row r="964" spans="1:46" ht="15" customHeight="1">
      <c r="A964" s="107"/>
      <c r="B964" s="93"/>
      <c r="C964" s="150" t="s">
        <v>226</v>
      </c>
      <c r="D964" s="409" t="str">
        <f t="shared" si="172"/>
        <v/>
      </c>
      <c r="E964" s="410"/>
      <c r="F964" s="411"/>
      <c r="G964" s="341"/>
      <c r="H964" s="284"/>
      <c r="I964" s="284"/>
      <c r="J964" s="342"/>
      <c r="K964" s="341"/>
      <c r="L964" s="284"/>
      <c r="M964" s="284"/>
      <c r="N964" s="342"/>
      <c r="O964" s="341"/>
      <c r="P964" s="284"/>
      <c r="Q964" s="284"/>
      <c r="R964" s="342"/>
      <c r="S964" s="341"/>
      <c r="T964" s="284"/>
      <c r="U964" s="284"/>
      <c r="V964" s="342"/>
      <c r="W964" s="341"/>
      <c r="X964" s="284"/>
      <c r="Y964" s="284"/>
      <c r="Z964" s="342"/>
      <c r="AA964" s="341"/>
      <c r="AB964" s="284"/>
      <c r="AC964" s="284"/>
      <c r="AD964" s="342"/>
      <c r="AG964" s="86">
        <f t="shared" si="173"/>
        <v>0</v>
      </c>
      <c r="AH964" s="86">
        <f t="shared" si="174"/>
        <v>0</v>
      </c>
      <c r="AI964" s="86">
        <f t="shared" si="175"/>
        <v>0</v>
      </c>
      <c r="AJ964" s="86">
        <f t="shared" si="176"/>
        <v>0</v>
      </c>
      <c r="AL964" s="86">
        <f t="shared" si="177"/>
        <v>24</v>
      </c>
      <c r="AM964" s="86">
        <f t="shared" si="178"/>
        <v>0</v>
      </c>
      <c r="AN964" s="86">
        <f t="shared" si="179"/>
        <v>0</v>
      </c>
      <c r="AO964" s="86">
        <f t="shared" si="180"/>
        <v>0</v>
      </c>
      <c r="AP964" s="86">
        <f t="shared" si="181"/>
        <v>0</v>
      </c>
      <c r="AQ964" s="86">
        <f t="shared" si="182"/>
        <v>0</v>
      </c>
      <c r="AR964" s="86">
        <f t="shared" si="183"/>
        <v>0</v>
      </c>
      <c r="AT964" s="86">
        <f t="shared" si="184"/>
        <v>0</v>
      </c>
    </row>
    <row r="965" spans="1:46" ht="15" customHeight="1">
      <c r="A965" s="107"/>
      <c r="B965" s="93"/>
      <c r="C965" s="150" t="s">
        <v>227</v>
      </c>
      <c r="D965" s="409" t="str">
        <f t="shared" si="172"/>
        <v/>
      </c>
      <c r="E965" s="410"/>
      <c r="F965" s="411"/>
      <c r="G965" s="341"/>
      <c r="H965" s="284"/>
      <c r="I965" s="284"/>
      <c r="J965" s="342"/>
      <c r="K965" s="341"/>
      <c r="L965" s="284"/>
      <c r="M965" s="284"/>
      <c r="N965" s="342"/>
      <c r="O965" s="341"/>
      <c r="P965" s="284"/>
      <c r="Q965" s="284"/>
      <c r="R965" s="342"/>
      <c r="S965" s="341"/>
      <c r="T965" s="284"/>
      <c r="U965" s="284"/>
      <c r="V965" s="342"/>
      <c r="W965" s="341"/>
      <c r="X965" s="284"/>
      <c r="Y965" s="284"/>
      <c r="Z965" s="342"/>
      <c r="AA965" s="341"/>
      <c r="AB965" s="284"/>
      <c r="AC965" s="284"/>
      <c r="AD965" s="342"/>
      <c r="AG965" s="86">
        <f t="shared" si="173"/>
        <v>0</v>
      </c>
      <c r="AH965" s="86">
        <f t="shared" si="174"/>
        <v>0</v>
      </c>
      <c r="AI965" s="86">
        <f t="shared" si="175"/>
        <v>0</v>
      </c>
      <c r="AJ965" s="86">
        <f t="shared" si="176"/>
        <v>0</v>
      </c>
      <c r="AL965" s="86">
        <f t="shared" si="177"/>
        <v>24</v>
      </c>
      <c r="AM965" s="86">
        <f t="shared" si="178"/>
        <v>0</v>
      </c>
      <c r="AN965" s="86">
        <f t="shared" si="179"/>
        <v>0</v>
      </c>
      <c r="AO965" s="86">
        <f t="shared" si="180"/>
        <v>0</v>
      </c>
      <c r="AP965" s="86">
        <f t="shared" si="181"/>
        <v>0</v>
      </c>
      <c r="AQ965" s="86">
        <f t="shared" si="182"/>
        <v>0</v>
      </c>
      <c r="AR965" s="86">
        <f t="shared" si="183"/>
        <v>0</v>
      </c>
      <c r="AT965" s="86">
        <f t="shared" si="184"/>
        <v>0</v>
      </c>
    </row>
    <row r="966" spans="1:46" ht="15" customHeight="1">
      <c r="A966" s="107"/>
      <c r="B966" s="93"/>
      <c r="C966" s="150" t="s">
        <v>228</v>
      </c>
      <c r="D966" s="409" t="str">
        <f t="shared" si="172"/>
        <v/>
      </c>
      <c r="E966" s="410"/>
      <c r="F966" s="411"/>
      <c r="G966" s="341"/>
      <c r="H966" s="284"/>
      <c r="I966" s="284"/>
      <c r="J966" s="342"/>
      <c r="K966" s="341"/>
      <c r="L966" s="284"/>
      <c r="M966" s="284"/>
      <c r="N966" s="342"/>
      <c r="O966" s="341"/>
      <c r="P966" s="284"/>
      <c r="Q966" s="284"/>
      <c r="R966" s="342"/>
      <c r="S966" s="341"/>
      <c r="T966" s="284"/>
      <c r="U966" s="284"/>
      <c r="V966" s="342"/>
      <c r="W966" s="341"/>
      <c r="X966" s="284"/>
      <c r="Y966" s="284"/>
      <c r="Z966" s="342"/>
      <c r="AA966" s="341"/>
      <c r="AB966" s="284"/>
      <c r="AC966" s="284"/>
      <c r="AD966" s="342"/>
      <c r="AG966" s="86">
        <f t="shared" si="173"/>
        <v>0</v>
      </c>
      <c r="AH966" s="86">
        <f t="shared" si="174"/>
        <v>0</v>
      </c>
      <c r="AI966" s="86">
        <f t="shared" si="175"/>
        <v>0</v>
      </c>
      <c r="AJ966" s="86">
        <f t="shared" si="176"/>
        <v>0</v>
      </c>
      <c r="AL966" s="86">
        <f t="shared" si="177"/>
        <v>24</v>
      </c>
      <c r="AM966" s="86">
        <f t="shared" si="178"/>
        <v>0</v>
      </c>
      <c r="AN966" s="86">
        <f t="shared" si="179"/>
        <v>0</v>
      </c>
      <c r="AO966" s="86">
        <f t="shared" si="180"/>
        <v>0</v>
      </c>
      <c r="AP966" s="86">
        <f t="shared" si="181"/>
        <v>0</v>
      </c>
      <c r="AQ966" s="86">
        <f t="shared" si="182"/>
        <v>0</v>
      </c>
      <c r="AR966" s="86">
        <f t="shared" si="183"/>
        <v>0</v>
      </c>
      <c r="AT966" s="86">
        <f t="shared" si="184"/>
        <v>0</v>
      </c>
    </row>
    <row r="967" spans="1:46" ht="15" customHeight="1">
      <c r="A967" s="107"/>
      <c r="B967" s="93"/>
      <c r="C967" s="150" t="s">
        <v>229</v>
      </c>
      <c r="D967" s="409" t="str">
        <f t="shared" si="172"/>
        <v/>
      </c>
      <c r="E967" s="410"/>
      <c r="F967" s="411"/>
      <c r="G967" s="341"/>
      <c r="H967" s="284"/>
      <c r="I967" s="284"/>
      <c r="J967" s="342"/>
      <c r="K967" s="341"/>
      <c r="L967" s="284"/>
      <c r="M967" s="284"/>
      <c r="N967" s="342"/>
      <c r="O967" s="341"/>
      <c r="P967" s="284"/>
      <c r="Q967" s="284"/>
      <c r="R967" s="342"/>
      <c r="S967" s="341"/>
      <c r="T967" s="284"/>
      <c r="U967" s="284"/>
      <c r="V967" s="342"/>
      <c r="W967" s="341"/>
      <c r="X967" s="284"/>
      <c r="Y967" s="284"/>
      <c r="Z967" s="342"/>
      <c r="AA967" s="341"/>
      <c r="AB967" s="284"/>
      <c r="AC967" s="284"/>
      <c r="AD967" s="342"/>
      <c r="AG967" s="86">
        <f t="shared" si="173"/>
        <v>0</v>
      </c>
      <c r="AH967" s="86">
        <f t="shared" si="174"/>
        <v>0</v>
      </c>
      <c r="AI967" s="86">
        <f t="shared" si="175"/>
        <v>0</v>
      </c>
      <c r="AJ967" s="86">
        <f t="shared" si="176"/>
        <v>0</v>
      </c>
      <c r="AL967" s="86">
        <f t="shared" si="177"/>
        <v>24</v>
      </c>
      <c r="AM967" s="86">
        <f t="shared" si="178"/>
        <v>0</v>
      </c>
      <c r="AN967" s="86">
        <f t="shared" si="179"/>
        <v>0</v>
      </c>
      <c r="AO967" s="86">
        <f t="shared" si="180"/>
        <v>0</v>
      </c>
      <c r="AP967" s="86">
        <f t="shared" si="181"/>
        <v>0</v>
      </c>
      <c r="AQ967" s="86">
        <f t="shared" si="182"/>
        <v>0</v>
      </c>
      <c r="AR967" s="86">
        <f t="shared" si="183"/>
        <v>0</v>
      </c>
      <c r="AT967" s="86">
        <f t="shared" si="184"/>
        <v>0</v>
      </c>
    </row>
    <row r="968" spans="1:46" ht="15" customHeight="1">
      <c r="A968" s="107"/>
      <c r="B968" s="93"/>
      <c r="C968" s="150" t="s">
        <v>230</v>
      </c>
      <c r="D968" s="409" t="str">
        <f t="shared" si="172"/>
        <v/>
      </c>
      <c r="E968" s="410"/>
      <c r="F968" s="411"/>
      <c r="G968" s="341"/>
      <c r="H968" s="284"/>
      <c r="I968" s="284"/>
      <c r="J968" s="342"/>
      <c r="K968" s="341"/>
      <c r="L968" s="284"/>
      <c r="M968" s="284"/>
      <c r="N968" s="342"/>
      <c r="O968" s="341"/>
      <c r="P968" s="284"/>
      <c r="Q968" s="284"/>
      <c r="R968" s="342"/>
      <c r="S968" s="341"/>
      <c r="T968" s="284"/>
      <c r="U968" s="284"/>
      <c r="V968" s="342"/>
      <c r="W968" s="341"/>
      <c r="X968" s="284"/>
      <c r="Y968" s="284"/>
      <c r="Z968" s="342"/>
      <c r="AA968" s="341"/>
      <c r="AB968" s="284"/>
      <c r="AC968" s="284"/>
      <c r="AD968" s="342"/>
      <c r="AG968" s="86">
        <f t="shared" si="173"/>
        <v>0</v>
      </c>
      <c r="AH968" s="86">
        <f t="shared" si="174"/>
        <v>0</v>
      </c>
      <c r="AI968" s="86">
        <f t="shared" si="175"/>
        <v>0</v>
      </c>
      <c r="AJ968" s="86">
        <f t="shared" si="176"/>
        <v>0</v>
      </c>
      <c r="AL968" s="86">
        <f t="shared" si="177"/>
        <v>24</v>
      </c>
      <c r="AM968" s="86">
        <f t="shared" si="178"/>
        <v>0</v>
      </c>
      <c r="AN968" s="86">
        <f t="shared" si="179"/>
        <v>0</v>
      </c>
      <c r="AO968" s="86">
        <f t="shared" si="180"/>
        <v>0</v>
      </c>
      <c r="AP968" s="86">
        <f t="shared" si="181"/>
        <v>0</v>
      </c>
      <c r="AQ968" s="86">
        <f t="shared" si="182"/>
        <v>0</v>
      </c>
      <c r="AR968" s="86">
        <f t="shared" si="183"/>
        <v>0</v>
      </c>
      <c r="AT968" s="86">
        <f t="shared" si="184"/>
        <v>0</v>
      </c>
    </row>
    <row r="969" spans="1:46" ht="15" customHeight="1">
      <c r="A969" s="107"/>
      <c r="B969" s="93"/>
      <c r="C969" s="150" t="s">
        <v>231</v>
      </c>
      <c r="D969" s="409" t="str">
        <f t="shared" si="172"/>
        <v/>
      </c>
      <c r="E969" s="410"/>
      <c r="F969" s="411"/>
      <c r="G969" s="341"/>
      <c r="H969" s="284"/>
      <c r="I969" s="284"/>
      <c r="J969" s="342"/>
      <c r="K969" s="341"/>
      <c r="L969" s="284"/>
      <c r="M969" s="284"/>
      <c r="N969" s="342"/>
      <c r="O969" s="341"/>
      <c r="P969" s="284"/>
      <c r="Q969" s="284"/>
      <c r="R969" s="342"/>
      <c r="S969" s="341"/>
      <c r="T969" s="284"/>
      <c r="U969" s="284"/>
      <c r="V969" s="342"/>
      <c r="W969" s="341"/>
      <c r="X969" s="284"/>
      <c r="Y969" s="284"/>
      <c r="Z969" s="342"/>
      <c r="AA969" s="341"/>
      <c r="AB969" s="284"/>
      <c r="AC969" s="284"/>
      <c r="AD969" s="342"/>
      <c r="AG969" s="86">
        <f t="shared" si="173"/>
        <v>0</v>
      </c>
      <c r="AH969" s="86">
        <f t="shared" si="174"/>
        <v>0</v>
      </c>
      <c r="AI969" s="86">
        <f t="shared" si="175"/>
        <v>0</v>
      </c>
      <c r="AJ969" s="86">
        <f t="shared" si="176"/>
        <v>0</v>
      </c>
      <c r="AL969" s="86">
        <f t="shared" si="177"/>
        <v>24</v>
      </c>
      <c r="AM969" s="86">
        <f t="shared" si="178"/>
        <v>0</v>
      </c>
      <c r="AN969" s="86">
        <f t="shared" si="179"/>
        <v>0</v>
      </c>
      <c r="AO969" s="86">
        <f t="shared" si="180"/>
        <v>0</v>
      </c>
      <c r="AP969" s="86">
        <f t="shared" si="181"/>
        <v>0</v>
      </c>
      <c r="AQ969" s="86">
        <f t="shared" si="182"/>
        <v>0</v>
      </c>
      <c r="AR969" s="86">
        <f t="shared" si="183"/>
        <v>0</v>
      </c>
      <c r="AT969" s="86">
        <f t="shared" si="184"/>
        <v>0</v>
      </c>
    </row>
    <row r="970" spans="1:46" ht="15" customHeight="1">
      <c r="A970" s="107"/>
      <c r="B970" s="93"/>
      <c r="C970" s="152" t="s">
        <v>232</v>
      </c>
      <c r="D970" s="409" t="str">
        <f t="shared" si="172"/>
        <v/>
      </c>
      <c r="E970" s="410"/>
      <c r="F970" s="411"/>
      <c r="G970" s="341"/>
      <c r="H970" s="284"/>
      <c r="I970" s="284"/>
      <c r="J970" s="342"/>
      <c r="K970" s="341"/>
      <c r="L970" s="284"/>
      <c r="M970" s="284"/>
      <c r="N970" s="342"/>
      <c r="O970" s="341"/>
      <c r="P970" s="284"/>
      <c r="Q970" s="284"/>
      <c r="R970" s="342"/>
      <c r="S970" s="341"/>
      <c r="T970" s="284"/>
      <c r="U970" s="284"/>
      <c r="V970" s="342"/>
      <c r="W970" s="341"/>
      <c r="X970" s="284"/>
      <c r="Y970" s="284"/>
      <c r="Z970" s="342"/>
      <c r="AA970" s="341"/>
      <c r="AB970" s="284"/>
      <c r="AC970" s="284"/>
      <c r="AD970" s="342"/>
      <c r="AG970" s="86">
        <f t="shared" si="173"/>
        <v>0</v>
      </c>
      <c r="AH970" s="86">
        <f t="shared" si="174"/>
        <v>0</v>
      </c>
      <c r="AI970" s="86">
        <f t="shared" si="175"/>
        <v>0</v>
      </c>
      <c r="AJ970" s="86">
        <f t="shared" si="176"/>
        <v>0</v>
      </c>
      <c r="AL970" s="86">
        <f t="shared" si="177"/>
        <v>24</v>
      </c>
      <c r="AM970" s="86">
        <f t="shared" si="178"/>
        <v>0</v>
      </c>
      <c r="AN970" s="86">
        <f t="shared" si="179"/>
        <v>0</v>
      </c>
      <c r="AO970" s="86">
        <f t="shared" si="180"/>
        <v>0</v>
      </c>
      <c r="AP970" s="86">
        <f t="shared" si="181"/>
        <v>0</v>
      </c>
      <c r="AQ970" s="86">
        <f t="shared" si="182"/>
        <v>0</v>
      </c>
      <c r="AR970" s="86">
        <f t="shared" si="183"/>
        <v>0</v>
      </c>
      <c r="AT970" s="86">
        <f t="shared" si="184"/>
        <v>0</v>
      </c>
    </row>
    <row r="971" spans="1:46" ht="15" customHeight="1">
      <c r="A971" s="107"/>
      <c r="B971" s="93"/>
      <c r="C971" s="152" t="s">
        <v>233</v>
      </c>
      <c r="D971" s="409" t="str">
        <f t="shared" si="172"/>
        <v/>
      </c>
      <c r="E971" s="410"/>
      <c r="F971" s="411"/>
      <c r="G971" s="341"/>
      <c r="H971" s="284"/>
      <c r="I971" s="284"/>
      <c r="J971" s="342"/>
      <c r="K971" s="341"/>
      <c r="L971" s="284"/>
      <c r="M971" s="284"/>
      <c r="N971" s="342"/>
      <c r="O971" s="341"/>
      <c r="P971" s="284"/>
      <c r="Q971" s="284"/>
      <c r="R971" s="342"/>
      <c r="S971" s="341"/>
      <c r="T971" s="284"/>
      <c r="U971" s="284"/>
      <c r="V971" s="342"/>
      <c r="W971" s="341"/>
      <c r="X971" s="284"/>
      <c r="Y971" s="284"/>
      <c r="Z971" s="342"/>
      <c r="AA971" s="341"/>
      <c r="AB971" s="284"/>
      <c r="AC971" s="284"/>
      <c r="AD971" s="342"/>
      <c r="AG971" s="86">
        <f t="shared" si="173"/>
        <v>0</v>
      </c>
      <c r="AH971" s="86">
        <f t="shared" si="174"/>
        <v>0</v>
      </c>
      <c r="AI971" s="86">
        <f t="shared" si="175"/>
        <v>0</v>
      </c>
      <c r="AJ971" s="86">
        <f t="shared" si="176"/>
        <v>0</v>
      </c>
      <c r="AL971" s="86">
        <f t="shared" si="177"/>
        <v>24</v>
      </c>
      <c r="AM971" s="86">
        <f t="shared" si="178"/>
        <v>0</v>
      </c>
      <c r="AN971" s="86">
        <f t="shared" si="179"/>
        <v>0</v>
      </c>
      <c r="AO971" s="86">
        <f t="shared" si="180"/>
        <v>0</v>
      </c>
      <c r="AP971" s="86">
        <f t="shared" si="181"/>
        <v>0</v>
      </c>
      <c r="AQ971" s="86">
        <f t="shared" si="182"/>
        <v>0</v>
      </c>
      <c r="AR971" s="86">
        <f t="shared" si="183"/>
        <v>0</v>
      </c>
      <c r="AT971" s="86">
        <f t="shared" si="184"/>
        <v>0</v>
      </c>
    </row>
    <row r="972" spans="1:46" ht="15" customHeight="1">
      <c r="A972" s="107"/>
      <c r="B972" s="93"/>
      <c r="C972" s="152" t="s">
        <v>234</v>
      </c>
      <c r="D972" s="409" t="str">
        <f t="shared" si="172"/>
        <v/>
      </c>
      <c r="E972" s="410"/>
      <c r="F972" s="411"/>
      <c r="G972" s="341"/>
      <c r="H972" s="284"/>
      <c r="I972" s="284"/>
      <c r="J972" s="342"/>
      <c r="K972" s="341"/>
      <c r="L972" s="284"/>
      <c r="M972" s="284"/>
      <c r="N972" s="342"/>
      <c r="O972" s="341"/>
      <c r="P972" s="284"/>
      <c r="Q972" s="284"/>
      <c r="R972" s="342"/>
      <c r="S972" s="341"/>
      <c r="T972" s="284"/>
      <c r="U972" s="284"/>
      <c r="V972" s="342"/>
      <c r="W972" s="341"/>
      <c r="X972" s="284"/>
      <c r="Y972" s="284"/>
      <c r="Z972" s="342"/>
      <c r="AA972" s="341"/>
      <c r="AB972" s="284"/>
      <c r="AC972" s="284"/>
      <c r="AD972" s="342"/>
      <c r="AG972" s="86">
        <f t="shared" si="173"/>
        <v>0</v>
      </c>
      <c r="AH972" s="86">
        <f t="shared" si="174"/>
        <v>0</v>
      </c>
      <c r="AI972" s="86">
        <f t="shared" si="175"/>
        <v>0</v>
      </c>
      <c r="AJ972" s="86">
        <f t="shared" si="176"/>
        <v>0</v>
      </c>
      <c r="AL972" s="86">
        <f t="shared" si="177"/>
        <v>24</v>
      </c>
      <c r="AM972" s="86">
        <f t="shared" si="178"/>
        <v>0</v>
      </c>
      <c r="AN972" s="86">
        <f t="shared" si="179"/>
        <v>0</v>
      </c>
      <c r="AO972" s="86">
        <f t="shared" si="180"/>
        <v>0</v>
      </c>
      <c r="AP972" s="86">
        <f t="shared" si="181"/>
        <v>0</v>
      </c>
      <c r="AQ972" s="86">
        <f t="shared" si="182"/>
        <v>0</v>
      </c>
      <c r="AR972" s="86">
        <f t="shared" si="183"/>
        <v>0</v>
      </c>
      <c r="AT972" s="86">
        <f t="shared" si="184"/>
        <v>0</v>
      </c>
    </row>
    <row r="973" spans="1:46" ht="15" customHeight="1">
      <c r="A973" s="107"/>
      <c r="B973" s="93"/>
      <c r="C973" s="152" t="s">
        <v>235</v>
      </c>
      <c r="D973" s="409" t="str">
        <f t="shared" si="172"/>
        <v/>
      </c>
      <c r="E973" s="410"/>
      <c r="F973" s="411"/>
      <c r="G973" s="341"/>
      <c r="H973" s="284"/>
      <c r="I973" s="284"/>
      <c r="J973" s="342"/>
      <c r="K973" s="341"/>
      <c r="L973" s="284"/>
      <c r="M973" s="284"/>
      <c r="N973" s="342"/>
      <c r="O973" s="341"/>
      <c r="P973" s="284"/>
      <c r="Q973" s="284"/>
      <c r="R973" s="342"/>
      <c r="S973" s="341"/>
      <c r="T973" s="284"/>
      <c r="U973" s="284"/>
      <c r="V973" s="342"/>
      <c r="W973" s="341"/>
      <c r="X973" s="284"/>
      <c r="Y973" s="284"/>
      <c r="Z973" s="342"/>
      <c r="AA973" s="341"/>
      <c r="AB973" s="284"/>
      <c r="AC973" s="284"/>
      <c r="AD973" s="342"/>
      <c r="AG973" s="86">
        <f t="shared" si="173"/>
        <v>0</v>
      </c>
      <c r="AH973" s="86">
        <f t="shared" si="174"/>
        <v>0</v>
      </c>
      <c r="AI973" s="86">
        <f t="shared" si="175"/>
        <v>0</v>
      </c>
      <c r="AJ973" s="86">
        <f t="shared" si="176"/>
        <v>0</v>
      </c>
      <c r="AL973" s="86">
        <f t="shared" si="177"/>
        <v>24</v>
      </c>
      <c r="AM973" s="86">
        <f t="shared" si="178"/>
        <v>0</v>
      </c>
      <c r="AN973" s="86">
        <f t="shared" si="179"/>
        <v>0</v>
      </c>
      <c r="AO973" s="86">
        <f t="shared" si="180"/>
        <v>0</v>
      </c>
      <c r="AP973" s="86">
        <f t="shared" si="181"/>
        <v>0</v>
      </c>
      <c r="AQ973" s="86">
        <f t="shared" si="182"/>
        <v>0</v>
      </c>
      <c r="AR973" s="86">
        <f t="shared" si="183"/>
        <v>0</v>
      </c>
      <c r="AT973" s="86">
        <f t="shared" si="184"/>
        <v>0</v>
      </c>
    </row>
    <row r="974" spans="1:46" ht="15" customHeight="1">
      <c r="A974" s="107"/>
      <c r="B974" s="93"/>
      <c r="C974" s="152" t="s">
        <v>236</v>
      </c>
      <c r="D974" s="409" t="str">
        <f t="shared" si="172"/>
        <v/>
      </c>
      <c r="E974" s="410"/>
      <c r="F974" s="411"/>
      <c r="G974" s="341"/>
      <c r="H974" s="284"/>
      <c r="I974" s="284"/>
      <c r="J974" s="342"/>
      <c r="K974" s="341"/>
      <c r="L974" s="284"/>
      <c r="M974" s="284"/>
      <c r="N974" s="342"/>
      <c r="O974" s="341"/>
      <c r="P974" s="284"/>
      <c r="Q974" s="284"/>
      <c r="R974" s="342"/>
      <c r="S974" s="341"/>
      <c r="T974" s="284"/>
      <c r="U974" s="284"/>
      <c r="V974" s="342"/>
      <c r="W974" s="341"/>
      <c r="X974" s="284"/>
      <c r="Y974" s="284"/>
      <c r="Z974" s="342"/>
      <c r="AA974" s="341"/>
      <c r="AB974" s="284"/>
      <c r="AC974" s="284"/>
      <c r="AD974" s="342"/>
      <c r="AG974" s="86">
        <f t="shared" si="173"/>
        <v>0</v>
      </c>
      <c r="AH974" s="86">
        <f t="shared" si="174"/>
        <v>0</v>
      </c>
      <c r="AI974" s="86">
        <f t="shared" si="175"/>
        <v>0</v>
      </c>
      <c r="AJ974" s="86">
        <f t="shared" si="176"/>
        <v>0</v>
      </c>
      <c r="AL974" s="86">
        <f t="shared" si="177"/>
        <v>24</v>
      </c>
      <c r="AM974" s="86">
        <f t="shared" si="178"/>
        <v>0</v>
      </c>
      <c r="AN974" s="86">
        <f t="shared" si="179"/>
        <v>0</v>
      </c>
      <c r="AO974" s="86">
        <f t="shared" si="180"/>
        <v>0</v>
      </c>
      <c r="AP974" s="86">
        <f t="shared" si="181"/>
        <v>0</v>
      </c>
      <c r="AQ974" s="86">
        <f t="shared" si="182"/>
        <v>0</v>
      </c>
      <c r="AR974" s="86">
        <f t="shared" si="183"/>
        <v>0</v>
      </c>
      <c r="AT974" s="86">
        <f t="shared" si="184"/>
        <v>0</v>
      </c>
    </row>
    <row r="975" spans="1:46" ht="15" customHeight="1">
      <c r="A975" s="107"/>
      <c r="B975" s="93"/>
      <c r="C975" s="152" t="s">
        <v>237</v>
      </c>
      <c r="D975" s="409" t="str">
        <f t="shared" si="172"/>
        <v/>
      </c>
      <c r="E975" s="410"/>
      <c r="F975" s="411"/>
      <c r="G975" s="341"/>
      <c r="H975" s="284"/>
      <c r="I975" s="284"/>
      <c r="J975" s="342"/>
      <c r="K975" s="341"/>
      <c r="L975" s="284"/>
      <c r="M975" s="284"/>
      <c r="N975" s="342"/>
      <c r="O975" s="341"/>
      <c r="P975" s="284"/>
      <c r="Q975" s="284"/>
      <c r="R975" s="342"/>
      <c r="S975" s="341"/>
      <c r="T975" s="284"/>
      <c r="U975" s="284"/>
      <c r="V975" s="342"/>
      <c r="W975" s="341"/>
      <c r="X975" s="284"/>
      <c r="Y975" s="284"/>
      <c r="Z975" s="342"/>
      <c r="AA975" s="341"/>
      <c r="AB975" s="284"/>
      <c r="AC975" s="284"/>
      <c r="AD975" s="342"/>
      <c r="AG975" s="86">
        <f t="shared" si="173"/>
        <v>0</v>
      </c>
      <c r="AH975" s="86">
        <f t="shared" si="174"/>
        <v>0</v>
      </c>
      <c r="AI975" s="86">
        <f t="shared" si="175"/>
        <v>0</v>
      </c>
      <c r="AJ975" s="86">
        <f t="shared" si="176"/>
        <v>0</v>
      </c>
      <c r="AL975" s="86">
        <f t="shared" si="177"/>
        <v>24</v>
      </c>
      <c r="AM975" s="86">
        <f t="shared" si="178"/>
        <v>0</v>
      </c>
      <c r="AN975" s="86">
        <f t="shared" si="179"/>
        <v>0</v>
      </c>
      <c r="AO975" s="86">
        <f t="shared" si="180"/>
        <v>0</v>
      </c>
      <c r="AP975" s="86">
        <f t="shared" si="181"/>
        <v>0</v>
      </c>
      <c r="AQ975" s="86">
        <f t="shared" si="182"/>
        <v>0</v>
      </c>
      <c r="AR975" s="86">
        <f t="shared" si="183"/>
        <v>0</v>
      </c>
      <c r="AT975" s="86">
        <f t="shared" si="184"/>
        <v>0</v>
      </c>
    </row>
    <row r="976" spans="1:46" ht="15" customHeight="1">
      <c r="A976" s="107"/>
      <c r="B976" s="93"/>
      <c r="C976" s="152" t="s">
        <v>238</v>
      </c>
      <c r="D976" s="409" t="str">
        <f t="shared" si="172"/>
        <v/>
      </c>
      <c r="E976" s="410"/>
      <c r="F976" s="411"/>
      <c r="G976" s="341"/>
      <c r="H976" s="284"/>
      <c r="I976" s="284"/>
      <c r="J976" s="342"/>
      <c r="K976" s="341"/>
      <c r="L976" s="284"/>
      <c r="M976" s="284"/>
      <c r="N976" s="342"/>
      <c r="O976" s="341"/>
      <c r="P976" s="284"/>
      <c r="Q976" s="284"/>
      <c r="R976" s="342"/>
      <c r="S976" s="341"/>
      <c r="T976" s="284"/>
      <c r="U976" s="284"/>
      <c r="V976" s="342"/>
      <c r="W976" s="341"/>
      <c r="X976" s="284"/>
      <c r="Y976" s="284"/>
      <c r="Z976" s="342"/>
      <c r="AA976" s="341"/>
      <c r="AB976" s="284"/>
      <c r="AC976" s="284"/>
      <c r="AD976" s="342"/>
      <c r="AG976" s="86">
        <f t="shared" si="173"/>
        <v>0</v>
      </c>
      <c r="AH976" s="86">
        <f t="shared" si="174"/>
        <v>0</v>
      </c>
      <c r="AI976" s="86">
        <f t="shared" si="175"/>
        <v>0</v>
      </c>
      <c r="AJ976" s="86">
        <f t="shared" si="176"/>
        <v>0</v>
      </c>
      <c r="AL976" s="86">
        <f t="shared" si="177"/>
        <v>24</v>
      </c>
      <c r="AM976" s="86">
        <f t="shared" si="178"/>
        <v>0</v>
      </c>
      <c r="AN976" s="86">
        <f t="shared" si="179"/>
        <v>0</v>
      </c>
      <c r="AO976" s="86">
        <f t="shared" si="180"/>
        <v>0</v>
      </c>
      <c r="AP976" s="86">
        <f t="shared" si="181"/>
        <v>0</v>
      </c>
      <c r="AQ976" s="86">
        <f t="shared" si="182"/>
        <v>0</v>
      </c>
      <c r="AR976" s="86">
        <f t="shared" si="183"/>
        <v>0</v>
      </c>
      <c r="AT976" s="86">
        <f t="shared" si="184"/>
        <v>0</v>
      </c>
    </row>
    <row r="977" spans="1:46" ht="15" customHeight="1">
      <c r="A977" s="107"/>
      <c r="B977" s="93"/>
      <c r="C977" s="152" t="s">
        <v>239</v>
      </c>
      <c r="D977" s="409" t="str">
        <f t="shared" si="172"/>
        <v/>
      </c>
      <c r="E977" s="410"/>
      <c r="F977" s="411"/>
      <c r="G977" s="341"/>
      <c r="H977" s="284"/>
      <c r="I977" s="284"/>
      <c r="J977" s="342"/>
      <c r="K977" s="341"/>
      <c r="L977" s="284"/>
      <c r="M977" s="284"/>
      <c r="N977" s="342"/>
      <c r="O977" s="341"/>
      <c r="P977" s="284"/>
      <c r="Q977" s="284"/>
      <c r="R977" s="342"/>
      <c r="S977" s="341"/>
      <c r="T977" s="284"/>
      <c r="U977" s="284"/>
      <c r="V977" s="342"/>
      <c r="W977" s="341"/>
      <c r="X977" s="284"/>
      <c r="Y977" s="284"/>
      <c r="Z977" s="342"/>
      <c r="AA977" s="341"/>
      <c r="AB977" s="284"/>
      <c r="AC977" s="284"/>
      <c r="AD977" s="342"/>
      <c r="AG977" s="86">
        <f t="shared" si="173"/>
        <v>0</v>
      </c>
      <c r="AH977" s="86">
        <f t="shared" si="174"/>
        <v>0</v>
      </c>
      <c r="AI977" s="86">
        <f t="shared" si="175"/>
        <v>0</v>
      </c>
      <c r="AJ977" s="86">
        <f t="shared" si="176"/>
        <v>0</v>
      </c>
      <c r="AL977" s="86">
        <f t="shared" si="177"/>
        <v>24</v>
      </c>
      <c r="AM977" s="86">
        <f t="shared" si="178"/>
        <v>0</v>
      </c>
      <c r="AN977" s="86">
        <f t="shared" si="179"/>
        <v>0</v>
      </c>
      <c r="AO977" s="86">
        <f t="shared" si="180"/>
        <v>0</v>
      </c>
      <c r="AP977" s="86">
        <f t="shared" si="181"/>
        <v>0</v>
      </c>
      <c r="AQ977" s="86">
        <f t="shared" si="182"/>
        <v>0</v>
      </c>
      <c r="AR977" s="86">
        <f t="shared" si="183"/>
        <v>0</v>
      </c>
      <c r="AT977" s="86">
        <f t="shared" si="184"/>
        <v>0</v>
      </c>
    </row>
    <row r="978" spans="1:46" ht="15" customHeight="1">
      <c r="A978" s="107"/>
      <c r="B978" s="93"/>
      <c r="C978" s="152" t="s">
        <v>240</v>
      </c>
      <c r="D978" s="409" t="str">
        <f t="shared" si="172"/>
        <v/>
      </c>
      <c r="E978" s="410"/>
      <c r="F978" s="411"/>
      <c r="G978" s="341"/>
      <c r="H978" s="284"/>
      <c r="I978" s="284"/>
      <c r="J978" s="342"/>
      <c r="K978" s="341"/>
      <c r="L978" s="284"/>
      <c r="M978" s="284"/>
      <c r="N978" s="342"/>
      <c r="O978" s="341"/>
      <c r="P978" s="284"/>
      <c r="Q978" s="284"/>
      <c r="R978" s="342"/>
      <c r="S978" s="341"/>
      <c r="T978" s="284"/>
      <c r="U978" s="284"/>
      <c r="V978" s="342"/>
      <c r="W978" s="341"/>
      <c r="X978" s="284"/>
      <c r="Y978" s="284"/>
      <c r="Z978" s="342"/>
      <c r="AA978" s="341"/>
      <c r="AB978" s="284"/>
      <c r="AC978" s="284"/>
      <c r="AD978" s="342"/>
      <c r="AG978" s="86">
        <f t="shared" si="173"/>
        <v>0</v>
      </c>
      <c r="AH978" s="86">
        <f t="shared" si="174"/>
        <v>0</v>
      </c>
      <c r="AI978" s="86">
        <f t="shared" si="175"/>
        <v>0</v>
      </c>
      <c r="AJ978" s="86">
        <f t="shared" si="176"/>
        <v>0</v>
      </c>
      <c r="AL978" s="86">
        <f t="shared" si="177"/>
        <v>24</v>
      </c>
      <c r="AM978" s="86">
        <f t="shared" si="178"/>
        <v>0</v>
      </c>
      <c r="AN978" s="86">
        <f t="shared" si="179"/>
        <v>0</v>
      </c>
      <c r="AO978" s="86">
        <f t="shared" si="180"/>
        <v>0</v>
      </c>
      <c r="AP978" s="86">
        <f t="shared" si="181"/>
        <v>0</v>
      </c>
      <c r="AQ978" s="86">
        <f t="shared" si="182"/>
        <v>0</v>
      </c>
      <c r="AR978" s="86">
        <f t="shared" si="183"/>
        <v>0</v>
      </c>
      <c r="AT978" s="86">
        <f t="shared" si="184"/>
        <v>0</v>
      </c>
    </row>
    <row r="979" spans="1:46" ht="15" customHeight="1">
      <c r="A979" s="107"/>
      <c r="B979" s="93"/>
      <c r="C979" s="152" t="s">
        <v>241</v>
      </c>
      <c r="D979" s="409" t="str">
        <f t="shared" si="172"/>
        <v/>
      </c>
      <c r="E979" s="410"/>
      <c r="F979" s="411"/>
      <c r="G979" s="341"/>
      <c r="H979" s="284"/>
      <c r="I979" s="284"/>
      <c r="J979" s="342"/>
      <c r="K979" s="341"/>
      <c r="L979" s="284"/>
      <c r="M979" s="284"/>
      <c r="N979" s="342"/>
      <c r="O979" s="341"/>
      <c r="P979" s="284"/>
      <c r="Q979" s="284"/>
      <c r="R979" s="342"/>
      <c r="S979" s="341"/>
      <c r="T979" s="284"/>
      <c r="U979" s="284"/>
      <c r="V979" s="342"/>
      <c r="W979" s="341"/>
      <c r="X979" s="284"/>
      <c r="Y979" s="284"/>
      <c r="Z979" s="342"/>
      <c r="AA979" s="341"/>
      <c r="AB979" s="284"/>
      <c r="AC979" s="284"/>
      <c r="AD979" s="342"/>
      <c r="AG979" s="86">
        <f t="shared" si="173"/>
        <v>0</v>
      </c>
      <c r="AH979" s="86">
        <f t="shared" si="174"/>
        <v>0</v>
      </c>
      <c r="AI979" s="86">
        <f t="shared" si="175"/>
        <v>0</v>
      </c>
      <c r="AJ979" s="86">
        <f t="shared" si="176"/>
        <v>0</v>
      </c>
      <c r="AL979" s="86">
        <f t="shared" si="177"/>
        <v>24</v>
      </c>
      <c r="AM979" s="86">
        <f t="shared" si="178"/>
        <v>0</v>
      </c>
      <c r="AN979" s="86">
        <f t="shared" si="179"/>
        <v>0</v>
      </c>
      <c r="AO979" s="86">
        <f t="shared" si="180"/>
        <v>0</v>
      </c>
      <c r="AP979" s="86">
        <f t="shared" si="181"/>
        <v>0</v>
      </c>
      <c r="AQ979" s="86">
        <f t="shared" si="182"/>
        <v>0</v>
      </c>
      <c r="AR979" s="86">
        <f t="shared" si="183"/>
        <v>0</v>
      </c>
      <c r="AT979" s="86">
        <f t="shared" si="184"/>
        <v>0</v>
      </c>
    </row>
    <row r="980" spans="1:46" ht="15" customHeight="1">
      <c r="A980" s="107"/>
      <c r="B980" s="93"/>
      <c r="C980" s="152" t="s">
        <v>242</v>
      </c>
      <c r="D980" s="409" t="str">
        <f t="shared" si="172"/>
        <v/>
      </c>
      <c r="E980" s="410"/>
      <c r="F980" s="411"/>
      <c r="G980" s="341"/>
      <c r="H980" s="284"/>
      <c r="I980" s="284"/>
      <c r="J980" s="342"/>
      <c r="K980" s="341"/>
      <c r="L980" s="284"/>
      <c r="M980" s="284"/>
      <c r="N980" s="342"/>
      <c r="O980" s="341"/>
      <c r="P980" s="284"/>
      <c r="Q980" s="284"/>
      <c r="R980" s="342"/>
      <c r="S980" s="341"/>
      <c r="T980" s="284"/>
      <c r="U980" s="284"/>
      <c r="V980" s="342"/>
      <c r="W980" s="341"/>
      <c r="X980" s="284"/>
      <c r="Y980" s="284"/>
      <c r="Z980" s="342"/>
      <c r="AA980" s="341"/>
      <c r="AB980" s="284"/>
      <c r="AC980" s="284"/>
      <c r="AD980" s="342"/>
      <c r="AG980" s="86">
        <f t="shared" si="173"/>
        <v>0</v>
      </c>
      <c r="AH980" s="86">
        <f t="shared" si="174"/>
        <v>0</v>
      </c>
      <c r="AI980" s="86">
        <f t="shared" si="175"/>
        <v>0</v>
      </c>
      <c r="AJ980" s="86">
        <f t="shared" si="176"/>
        <v>0</v>
      </c>
      <c r="AL980" s="86">
        <f t="shared" si="177"/>
        <v>24</v>
      </c>
      <c r="AM980" s="86">
        <f t="shared" si="178"/>
        <v>0</v>
      </c>
      <c r="AN980" s="86">
        <f t="shared" si="179"/>
        <v>0</v>
      </c>
      <c r="AO980" s="86">
        <f t="shared" si="180"/>
        <v>0</v>
      </c>
      <c r="AP980" s="86">
        <f t="shared" si="181"/>
        <v>0</v>
      </c>
      <c r="AQ980" s="86">
        <f t="shared" si="182"/>
        <v>0</v>
      </c>
      <c r="AR980" s="86">
        <f t="shared" si="183"/>
        <v>0</v>
      </c>
      <c r="AT980" s="86">
        <f t="shared" si="184"/>
        <v>0</v>
      </c>
    </row>
    <row r="981" spans="1:46" ht="15" customHeight="1">
      <c r="A981" s="107"/>
      <c r="B981" s="93"/>
      <c r="C981" s="152" t="s">
        <v>243</v>
      </c>
      <c r="D981" s="409" t="str">
        <f t="shared" si="172"/>
        <v/>
      </c>
      <c r="E981" s="410"/>
      <c r="F981" s="411"/>
      <c r="G981" s="341"/>
      <c r="H981" s="284"/>
      <c r="I981" s="284"/>
      <c r="J981" s="342"/>
      <c r="K981" s="341"/>
      <c r="L981" s="284"/>
      <c r="M981" s="284"/>
      <c r="N981" s="342"/>
      <c r="O981" s="341"/>
      <c r="P981" s="284"/>
      <c r="Q981" s="284"/>
      <c r="R981" s="342"/>
      <c r="S981" s="341"/>
      <c r="T981" s="284"/>
      <c r="U981" s="284"/>
      <c r="V981" s="342"/>
      <c r="W981" s="341"/>
      <c r="X981" s="284"/>
      <c r="Y981" s="284"/>
      <c r="Z981" s="342"/>
      <c r="AA981" s="341"/>
      <c r="AB981" s="284"/>
      <c r="AC981" s="284"/>
      <c r="AD981" s="342"/>
      <c r="AG981" s="86">
        <f t="shared" si="173"/>
        <v>0</v>
      </c>
      <c r="AH981" s="86">
        <f t="shared" si="174"/>
        <v>0</v>
      </c>
      <c r="AI981" s="86">
        <f t="shared" si="175"/>
        <v>0</v>
      </c>
      <c r="AJ981" s="86">
        <f t="shared" si="176"/>
        <v>0</v>
      </c>
      <c r="AL981" s="86">
        <f t="shared" si="177"/>
        <v>24</v>
      </c>
      <c r="AM981" s="86">
        <f t="shared" si="178"/>
        <v>0</v>
      </c>
      <c r="AN981" s="86">
        <f t="shared" si="179"/>
        <v>0</v>
      </c>
      <c r="AO981" s="86">
        <f t="shared" si="180"/>
        <v>0</v>
      </c>
      <c r="AP981" s="86">
        <f t="shared" si="181"/>
        <v>0</v>
      </c>
      <c r="AQ981" s="86">
        <f t="shared" si="182"/>
        <v>0</v>
      </c>
      <c r="AR981" s="86">
        <f t="shared" si="183"/>
        <v>0</v>
      </c>
      <c r="AT981" s="86">
        <f t="shared" si="184"/>
        <v>0</v>
      </c>
    </row>
    <row r="982" spans="1:46" ht="15" customHeight="1">
      <c r="A982" s="107"/>
      <c r="B982" s="93"/>
      <c r="C982" s="152" t="s">
        <v>244</v>
      </c>
      <c r="D982" s="409" t="str">
        <f t="shared" si="172"/>
        <v/>
      </c>
      <c r="E982" s="410"/>
      <c r="F982" s="411"/>
      <c r="G982" s="341"/>
      <c r="H982" s="284"/>
      <c r="I982" s="284"/>
      <c r="J982" s="342"/>
      <c r="K982" s="341"/>
      <c r="L982" s="284"/>
      <c r="M982" s="284"/>
      <c r="N982" s="342"/>
      <c r="O982" s="341"/>
      <c r="P982" s="284"/>
      <c r="Q982" s="284"/>
      <c r="R982" s="342"/>
      <c r="S982" s="341"/>
      <c r="T982" s="284"/>
      <c r="U982" s="284"/>
      <c r="V982" s="342"/>
      <c r="W982" s="341"/>
      <c r="X982" s="284"/>
      <c r="Y982" s="284"/>
      <c r="Z982" s="342"/>
      <c r="AA982" s="341"/>
      <c r="AB982" s="284"/>
      <c r="AC982" s="284"/>
      <c r="AD982" s="342"/>
      <c r="AG982" s="86">
        <f t="shared" si="173"/>
        <v>0</v>
      </c>
      <c r="AH982" s="86">
        <f t="shared" si="174"/>
        <v>0</v>
      </c>
      <c r="AI982" s="86">
        <f t="shared" si="175"/>
        <v>0</v>
      </c>
      <c r="AJ982" s="86">
        <f t="shared" si="176"/>
        <v>0</v>
      </c>
      <c r="AL982" s="86">
        <f t="shared" si="177"/>
        <v>24</v>
      </c>
      <c r="AM982" s="86">
        <f t="shared" si="178"/>
        <v>0</v>
      </c>
      <c r="AN982" s="86">
        <f t="shared" si="179"/>
        <v>0</v>
      </c>
      <c r="AO982" s="86">
        <f t="shared" si="180"/>
        <v>0</v>
      </c>
      <c r="AP982" s="86">
        <f t="shared" si="181"/>
        <v>0</v>
      </c>
      <c r="AQ982" s="86">
        <f t="shared" si="182"/>
        <v>0</v>
      </c>
      <c r="AR982" s="86">
        <f t="shared" si="183"/>
        <v>0</v>
      </c>
      <c r="AT982" s="86">
        <f t="shared" si="184"/>
        <v>0</v>
      </c>
    </row>
    <row r="983" spans="1:46" ht="15" customHeight="1">
      <c r="A983" s="107"/>
      <c r="B983" s="93"/>
      <c r="C983" s="152" t="s">
        <v>245</v>
      </c>
      <c r="D983" s="409" t="str">
        <f t="shared" si="172"/>
        <v/>
      </c>
      <c r="E983" s="410"/>
      <c r="F983" s="411"/>
      <c r="G983" s="341"/>
      <c r="H983" s="284"/>
      <c r="I983" s="284"/>
      <c r="J983" s="342"/>
      <c r="K983" s="341"/>
      <c r="L983" s="284"/>
      <c r="M983" s="284"/>
      <c r="N983" s="342"/>
      <c r="O983" s="341"/>
      <c r="P983" s="284"/>
      <c r="Q983" s="284"/>
      <c r="R983" s="342"/>
      <c r="S983" s="341"/>
      <c r="T983" s="284"/>
      <c r="U983" s="284"/>
      <c r="V983" s="342"/>
      <c r="W983" s="341"/>
      <c r="X983" s="284"/>
      <c r="Y983" s="284"/>
      <c r="Z983" s="342"/>
      <c r="AA983" s="341"/>
      <c r="AB983" s="284"/>
      <c r="AC983" s="284"/>
      <c r="AD983" s="342"/>
      <c r="AG983" s="86">
        <f t="shared" si="173"/>
        <v>0</v>
      </c>
      <c r="AH983" s="86">
        <f t="shared" si="174"/>
        <v>0</v>
      </c>
      <c r="AI983" s="86">
        <f t="shared" si="175"/>
        <v>0</v>
      </c>
      <c r="AJ983" s="86">
        <f t="shared" si="176"/>
        <v>0</v>
      </c>
      <c r="AL983" s="86">
        <f t="shared" si="177"/>
        <v>24</v>
      </c>
      <c r="AM983" s="86">
        <f t="shared" si="178"/>
        <v>0</v>
      </c>
      <c r="AN983" s="86">
        <f t="shared" si="179"/>
        <v>0</v>
      </c>
      <c r="AO983" s="86">
        <f t="shared" si="180"/>
        <v>0</v>
      </c>
      <c r="AP983" s="86">
        <f t="shared" si="181"/>
        <v>0</v>
      </c>
      <c r="AQ983" s="86">
        <f t="shared" si="182"/>
        <v>0</v>
      </c>
      <c r="AR983" s="86">
        <f t="shared" si="183"/>
        <v>0</v>
      </c>
      <c r="AT983" s="86">
        <f t="shared" si="184"/>
        <v>0</v>
      </c>
    </row>
    <row r="984" spans="1:46" ht="15" customHeight="1">
      <c r="A984" s="107"/>
      <c r="B984" s="93"/>
      <c r="C984" s="152" t="s">
        <v>246</v>
      </c>
      <c r="D984" s="409" t="str">
        <f t="shared" si="172"/>
        <v/>
      </c>
      <c r="E984" s="410"/>
      <c r="F984" s="411"/>
      <c r="G984" s="341"/>
      <c r="H984" s="284"/>
      <c r="I984" s="284"/>
      <c r="J984" s="342"/>
      <c r="K984" s="341"/>
      <c r="L984" s="284"/>
      <c r="M984" s="284"/>
      <c r="N984" s="342"/>
      <c r="O984" s="341"/>
      <c r="P984" s="284"/>
      <c r="Q984" s="284"/>
      <c r="R984" s="342"/>
      <c r="S984" s="341"/>
      <c r="T984" s="284"/>
      <c r="U984" s="284"/>
      <c r="V984" s="342"/>
      <c r="W984" s="341"/>
      <c r="X984" s="284"/>
      <c r="Y984" s="284"/>
      <c r="Z984" s="342"/>
      <c r="AA984" s="341"/>
      <c r="AB984" s="284"/>
      <c r="AC984" s="284"/>
      <c r="AD984" s="342"/>
      <c r="AG984" s="86">
        <f t="shared" si="173"/>
        <v>0</v>
      </c>
      <c r="AH984" s="86">
        <f t="shared" si="174"/>
        <v>0</v>
      </c>
      <c r="AI984" s="86">
        <f t="shared" si="175"/>
        <v>0</v>
      </c>
      <c r="AJ984" s="86">
        <f t="shared" si="176"/>
        <v>0</v>
      </c>
      <c r="AL984" s="86">
        <f t="shared" si="177"/>
        <v>24</v>
      </c>
      <c r="AM984" s="86">
        <f t="shared" si="178"/>
        <v>0</v>
      </c>
      <c r="AN984" s="86">
        <f t="shared" si="179"/>
        <v>0</v>
      </c>
      <c r="AO984" s="86">
        <f t="shared" si="180"/>
        <v>0</v>
      </c>
      <c r="AP984" s="86">
        <f t="shared" si="181"/>
        <v>0</v>
      </c>
      <c r="AQ984" s="86">
        <f t="shared" si="182"/>
        <v>0</v>
      </c>
      <c r="AR984" s="86">
        <f t="shared" si="183"/>
        <v>0</v>
      </c>
      <c r="AT984" s="86">
        <f t="shared" si="184"/>
        <v>0</v>
      </c>
    </row>
    <row r="985" spans="1:46" ht="15" customHeight="1">
      <c r="A985" s="107"/>
      <c r="B985" s="93"/>
      <c r="C985" s="152" t="s">
        <v>247</v>
      </c>
      <c r="D985" s="409" t="str">
        <f t="shared" si="172"/>
        <v/>
      </c>
      <c r="E985" s="410"/>
      <c r="F985" s="411"/>
      <c r="G985" s="341"/>
      <c r="H985" s="284"/>
      <c r="I985" s="284"/>
      <c r="J985" s="342"/>
      <c r="K985" s="341"/>
      <c r="L985" s="284"/>
      <c r="M985" s="284"/>
      <c r="N985" s="342"/>
      <c r="O985" s="341"/>
      <c r="P985" s="284"/>
      <c r="Q985" s="284"/>
      <c r="R985" s="342"/>
      <c r="S985" s="341"/>
      <c r="T985" s="284"/>
      <c r="U985" s="284"/>
      <c r="V985" s="342"/>
      <c r="W985" s="341"/>
      <c r="X985" s="284"/>
      <c r="Y985" s="284"/>
      <c r="Z985" s="342"/>
      <c r="AA985" s="341"/>
      <c r="AB985" s="284"/>
      <c r="AC985" s="284"/>
      <c r="AD985" s="342"/>
      <c r="AG985" s="86">
        <f t="shared" si="173"/>
        <v>0</v>
      </c>
      <c r="AH985" s="86">
        <f t="shared" si="174"/>
        <v>0</v>
      </c>
      <c r="AI985" s="86">
        <f t="shared" si="175"/>
        <v>0</v>
      </c>
      <c r="AJ985" s="86">
        <f t="shared" si="176"/>
        <v>0</v>
      </c>
      <c r="AL985" s="86">
        <f t="shared" si="177"/>
        <v>24</v>
      </c>
      <c r="AM985" s="86">
        <f t="shared" si="178"/>
        <v>0</v>
      </c>
      <c r="AN985" s="86">
        <f t="shared" si="179"/>
        <v>0</v>
      </c>
      <c r="AO985" s="86">
        <f t="shared" si="180"/>
        <v>0</v>
      </c>
      <c r="AP985" s="86">
        <f t="shared" si="181"/>
        <v>0</v>
      </c>
      <c r="AQ985" s="86">
        <f t="shared" si="182"/>
        <v>0</v>
      </c>
      <c r="AR985" s="86">
        <f t="shared" si="183"/>
        <v>0</v>
      </c>
      <c r="AT985" s="86">
        <f t="shared" si="184"/>
        <v>0</v>
      </c>
    </row>
    <row r="986" spans="1:46" ht="15" customHeight="1">
      <c r="A986" s="107"/>
      <c r="B986" s="93"/>
      <c r="C986" s="152" t="s">
        <v>248</v>
      </c>
      <c r="D986" s="409" t="str">
        <f t="shared" si="172"/>
        <v/>
      </c>
      <c r="E986" s="410"/>
      <c r="F986" s="411"/>
      <c r="G986" s="341"/>
      <c r="H986" s="284"/>
      <c r="I986" s="284"/>
      <c r="J986" s="342"/>
      <c r="K986" s="341"/>
      <c r="L986" s="284"/>
      <c r="M986" s="284"/>
      <c r="N986" s="342"/>
      <c r="O986" s="341"/>
      <c r="P986" s="284"/>
      <c r="Q986" s="284"/>
      <c r="R986" s="342"/>
      <c r="S986" s="341"/>
      <c r="T986" s="284"/>
      <c r="U986" s="284"/>
      <c r="V986" s="342"/>
      <c r="W986" s="341"/>
      <c r="X986" s="284"/>
      <c r="Y986" s="284"/>
      <c r="Z986" s="342"/>
      <c r="AA986" s="341"/>
      <c r="AB986" s="284"/>
      <c r="AC986" s="284"/>
      <c r="AD986" s="342"/>
      <c r="AG986" s="86">
        <f t="shared" si="173"/>
        <v>0</v>
      </c>
      <c r="AH986" s="86">
        <f t="shared" si="174"/>
        <v>0</v>
      </c>
      <c r="AI986" s="86">
        <f t="shared" si="175"/>
        <v>0</v>
      </c>
      <c r="AJ986" s="86">
        <f t="shared" si="176"/>
        <v>0</v>
      </c>
      <c r="AL986" s="86">
        <f t="shared" si="177"/>
        <v>24</v>
      </c>
      <c r="AM986" s="86">
        <f t="shared" si="178"/>
        <v>0</v>
      </c>
      <c r="AN986" s="86">
        <f t="shared" si="179"/>
        <v>0</v>
      </c>
      <c r="AO986" s="86">
        <f t="shared" si="180"/>
        <v>0</v>
      </c>
      <c r="AP986" s="86">
        <f t="shared" si="181"/>
        <v>0</v>
      </c>
      <c r="AQ986" s="86">
        <f t="shared" si="182"/>
        <v>0</v>
      </c>
      <c r="AR986" s="86">
        <f t="shared" si="183"/>
        <v>0</v>
      </c>
      <c r="AT986" s="86">
        <f t="shared" si="184"/>
        <v>0</v>
      </c>
    </row>
    <row r="987" spans="1:46" ht="15" customHeight="1">
      <c r="A987" s="107"/>
      <c r="B987" s="93"/>
      <c r="C987" s="152" t="s">
        <v>249</v>
      </c>
      <c r="D987" s="409" t="str">
        <f t="shared" si="172"/>
        <v/>
      </c>
      <c r="E987" s="410"/>
      <c r="F987" s="411"/>
      <c r="G987" s="341"/>
      <c r="H987" s="284"/>
      <c r="I987" s="284"/>
      <c r="J987" s="342"/>
      <c r="K987" s="341"/>
      <c r="L987" s="284"/>
      <c r="M987" s="284"/>
      <c r="N987" s="342"/>
      <c r="O987" s="341"/>
      <c r="P987" s="284"/>
      <c r="Q987" s="284"/>
      <c r="R987" s="342"/>
      <c r="S987" s="341"/>
      <c r="T987" s="284"/>
      <c r="U987" s="284"/>
      <c r="V987" s="342"/>
      <c r="W987" s="341"/>
      <c r="X987" s="284"/>
      <c r="Y987" s="284"/>
      <c r="Z987" s="342"/>
      <c r="AA987" s="341"/>
      <c r="AB987" s="284"/>
      <c r="AC987" s="284"/>
      <c r="AD987" s="342"/>
      <c r="AG987" s="86">
        <f t="shared" si="173"/>
        <v>0</v>
      </c>
      <c r="AH987" s="86">
        <f t="shared" si="174"/>
        <v>0</v>
      </c>
      <c r="AI987" s="86">
        <f t="shared" si="175"/>
        <v>0</v>
      </c>
      <c r="AJ987" s="86">
        <f t="shared" si="176"/>
        <v>0</v>
      </c>
      <c r="AL987" s="86">
        <f t="shared" si="177"/>
        <v>24</v>
      </c>
      <c r="AM987" s="86">
        <f t="shared" si="178"/>
        <v>0</v>
      </c>
      <c r="AN987" s="86">
        <f t="shared" si="179"/>
        <v>0</v>
      </c>
      <c r="AO987" s="86">
        <f t="shared" si="180"/>
        <v>0</v>
      </c>
      <c r="AP987" s="86">
        <f t="shared" si="181"/>
        <v>0</v>
      </c>
      <c r="AQ987" s="86">
        <f t="shared" si="182"/>
        <v>0</v>
      </c>
      <c r="AR987" s="86">
        <f t="shared" si="183"/>
        <v>0</v>
      </c>
      <c r="AT987" s="86">
        <f t="shared" si="184"/>
        <v>0</v>
      </c>
    </row>
    <row r="988" spans="1:46" ht="15" customHeight="1">
      <c r="A988" s="107"/>
      <c r="B988" s="93"/>
      <c r="C988" s="152" t="s">
        <v>250</v>
      </c>
      <c r="D988" s="409" t="str">
        <f t="shared" si="172"/>
        <v/>
      </c>
      <c r="E988" s="410"/>
      <c r="F988" s="411"/>
      <c r="G988" s="341"/>
      <c r="H988" s="284"/>
      <c r="I988" s="284"/>
      <c r="J988" s="342"/>
      <c r="K988" s="341"/>
      <c r="L988" s="284"/>
      <c r="M988" s="284"/>
      <c r="N988" s="342"/>
      <c r="O988" s="341"/>
      <c r="P988" s="284"/>
      <c r="Q988" s="284"/>
      <c r="R988" s="342"/>
      <c r="S988" s="341"/>
      <c r="T988" s="284"/>
      <c r="U988" s="284"/>
      <c r="V988" s="342"/>
      <c r="W988" s="341"/>
      <c r="X988" s="284"/>
      <c r="Y988" s="284"/>
      <c r="Z988" s="342"/>
      <c r="AA988" s="341"/>
      <c r="AB988" s="284"/>
      <c r="AC988" s="284"/>
      <c r="AD988" s="342"/>
      <c r="AG988" s="86">
        <f t="shared" si="173"/>
        <v>0</v>
      </c>
      <c r="AH988" s="86">
        <f t="shared" si="174"/>
        <v>0</v>
      </c>
      <c r="AI988" s="86">
        <f t="shared" si="175"/>
        <v>0</v>
      </c>
      <c r="AJ988" s="86">
        <f t="shared" si="176"/>
        <v>0</v>
      </c>
      <c r="AL988" s="86">
        <f t="shared" si="177"/>
        <v>24</v>
      </c>
      <c r="AM988" s="86">
        <f t="shared" si="178"/>
        <v>0</v>
      </c>
      <c r="AN988" s="86">
        <f t="shared" si="179"/>
        <v>0</v>
      </c>
      <c r="AO988" s="86">
        <f t="shared" si="180"/>
        <v>0</v>
      </c>
      <c r="AP988" s="86">
        <f t="shared" si="181"/>
        <v>0</v>
      </c>
      <c r="AQ988" s="86">
        <f t="shared" si="182"/>
        <v>0</v>
      </c>
      <c r="AR988" s="86">
        <f t="shared" si="183"/>
        <v>0</v>
      </c>
      <c r="AT988" s="86">
        <f t="shared" si="184"/>
        <v>0</v>
      </c>
    </row>
    <row r="989" spans="1:46" ht="15" customHeight="1">
      <c r="A989" s="107"/>
      <c r="B989" s="93"/>
      <c r="C989" s="152" t="s">
        <v>251</v>
      </c>
      <c r="D989" s="409" t="str">
        <f t="shared" si="172"/>
        <v/>
      </c>
      <c r="E989" s="410"/>
      <c r="F989" s="411"/>
      <c r="G989" s="341"/>
      <c r="H989" s="284"/>
      <c r="I989" s="284"/>
      <c r="J989" s="342"/>
      <c r="K989" s="341"/>
      <c r="L989" s="284"/>
      <c r="M989" s="284"/>
      <c r="N989" s="342"/>
      <c r="O989" s="341"/>
      <c r="P989" s="284"/>
      <c r="Q989" s="284"/>
      <c r="R989" s="342"/>
      <c r="S989" s="341"/>
      <c r="T989" s="284"/>
      <c r="U989" s="284"/>
      <c r="V989" s="342"/>
      <c r="W989" s="341"/>
      <c r="X989" s="284"/>
      <c r="Y989" s="284"/>
      <c r="Z989" s="342"/>
      <c r="AA989" s="341"/>
      <c r="AB989" s="284"/>
      <c r="AC989" s="284"/>
      <c r="AD989" s="342"/>
      <c r="AG989" s="86">
        <f t="shared" si="173"/>
        <v>0</v>
      </c>
      <c r="AH989" s="86">
        <f t="shared" si="174"/>
        <v>0</v>
      </c>
      <c r="AI989" s="86">
        <f t="shared" si="175"/>
        <v>0</v>
      </c>
      <c r="AJ989" s="86">
        <f t="shared" si="176"/>
        <v>0</v>
      </c>
      <c r="AL989" s="86">
        <f t="shared" si="177"/>
        <v>24</v>
      </c>
      <c r="AM989" s="86">
        <f t="shared" si="178"/>
        <v>0</v>
      </c>
      <c r="AN989" s="86">
        <f t="shared" si="179"/>
        <v>0</v>
      </c>
      <c r="AO989" s="86">
        <f t="shared" si="180"/>
        <v>0</v>
      </c>
      <c r="AP989" s="86">
        <f t="shared" si="181"/>
        <v>0</v>
      </c>
      <c r="AQ989" s="86">
        <f t="shared" si="182"/>
        <v>0</v>
      </c>
      <c r="AR989" s="86">
        <f t="shared" si="183"/>
        <v>0</v>
      </c>
      <c r="AT989" s="86">
        <f t="shared" si="184"/>
        <v>0</v>
      </c>
    </row>
    <row r="990" spans="1:46" ht="15" customHeight="1">
      <c r="A990" s="107"/>
      <c r="B990" s="93"/>
      <c r="C990" s="152" t="s">
        <v>252</v>
      </c>
      <c r="D990" s="409" t="str">
        <f t="shared" si="172"/>
        <v/>
      </c>
      <c r="E990" s="410"/>
      <c r="F990" s="411"/>
      <c r="G990" s="341"/>
      <c r="H990" s="284"/>
      <c r="I990" s="284"/>
      <c r="J990" s="342"/>
      <c r="K990" s="341"/>
      <c r="L990" s="284"/>
      <c r="M990" s="284"/>
      <c r="N990" s="342"/>
      <c r="O990" s="341"/>
      <c r="P990" s="284"/>
      <c r="Q990" s="284"/>
      <c r="R990" s="342"/>
      <c r="S990" s="341"/>
      <c r="T990" s="284"/>
      <c r="U990" s="284"/>
      <c r="V990" s="342"/>
      <c r="W990" s="341"/>
      <c r="X990" s="284"/>
      <c r="Y990" s="284"/>
      <c r="Z990" s="342"/>
      <c r="AA990" s="341"/>
      <c r="AB990" s="284"/>
      <c r="AC990" s="284"/>
      <c r="AD990" s="342"/>
      <c r="AG990" s="86">
        <f t="shared" si="173"/>
        <v>0</v>
      </c>
      <c r="AH990" s="86">
        <f t="shared" si="174"/>
        <v>0</v>
      </c>
      <c r="AI990" s="86">
        <f t="shared" si="175"/>
        <v>0</v>
      </c>
      <c r="AJ990" s="86">
        <f t="shared" si="176"/>
        <v>0</v>
      </c>
      <c r="AL990" s="86">
        <f t="shared" si="177"/>
        <v>24</v>
      </c>
      <c r="AM990" s="86">
        <f t="shared" si="178"/>
        <v>0</v>
      </c>
      <c r="AN990" s="86">
        <f t="shared" si="179"/>
        <v>0</v>
      </c>
      <c r="AO990" s="86">
        <f t="shared" si="180"/>
        <v>0</v>
      </c>
      <c r="AP990" s="86">
        <f t="shared" si="181"/>
        <v>0</v>
      </c>
      <c r="AQ990" s="86">
        <f t="shared" si="182"/>
        <v>0</v>
      </c>
      <c r="AR990" s="86">
        <f t="shared" si="183"/>
        <v>0</v>
      </c>
      <c r="AT990" s="86">
        <f t="shared" si="184"/>
        <v>0</v>
      </c>
    </row>
    <row r="991" spans="1:46" ht="15" customHeight="1">
      <c r="A991" s="107"/>
      <c r="B991" s="93"/>
      <c r="C991" s="135"/>
      <c r="D991" s="135"/>
      <c r="E991" s="135"/>
      <c r="F991" s="140" t="s">
        <v>253</v>
      </c>
      <c r="G991" s="373">
        <f>IF(AND(SUM(G871:J990)=0,COUNTIF(G871:J990,"NS")&gt;0),"NS",
IF(AND(SUM(G871:J990)=0,COUNTIF(G871:J990,0)&gt;0),0,
IF(AND(SUM(G871:J990)=0,COUNTIF(G871:J990,"NA")&gt;0),"NA",
SUM(G871:J990))))</f>
        <v>0</v>
      </c>
      <c r="H991" s="374"/>
      <c r="I991" s="374"/>
      <c r="J991" s="375"/>
      <c r="K991" s="373">
        <f>IF(AND(SUM(K871:N990)=0,COUNTIF(K871:N990,"NS")&gt;0),"NS",
IF(AND(SUM(K871:N990)=0,COUNTIF(K871:N990,0)&gt;0),0,
IF(AND(SUM(K871:N990)=0,COUNTIF(K871:N990,"NA")&gt;0),"NA",
SUM(K871:N990))))</f>
        <v>0</v>
      </c>
      <c r="L991" s="374"/>
      <c r="M991" s="374"/>
      <c r="N991" s="375"/>
      <c r="O991" s="373">
        <f>IF(AND(SUM(O871:R990)=0,COUNTIF(O871:R990,"NS")&gt;0),"NS",
IF(AND(SUM(O871:R990)=0,COUNTIF(O871:R990,0)&gt;0),0,
IF(AND(SUM(O871:R990)=0,COUNTIF(O871:R990,"NA")&gt;0),"NA",
SUM(O871:R990))))</f>
        <v>0</v>
      </c>
      <c r="P991" s="374"/>
      <c r="Q991" s="374"/>
      <c r="R991" s="375"/>
      <c r="S991" s="373">
        <f>IF(AND(SUM(S871:V990)=0,COUNTIF(S871:V990,"NS")&gt;0),"NS",
IF(AND(SUM(S871:V990)=0,COUNTIF(S871:V990,0)&gt;0),0,
IF(AND(SUM(S871:V990)=0,COUNTIF(S871:V990,"NA")&gt;0),"NA",
SUM(S871:V990))))</f>
        <v>0</v>
      </c>
      <c r="T991" s="374"/>
      <c r="U991" s="374"/>
      <c r="V991" s="375"/>
      <c r="W991" s="373">
        <f>IF(AND(SUM(W871:Z990)=0,COUNTIF(W871:Z990,"NS")&gt;0),"NS",
IF(AND(SUM(W871:Z990)=0,COUNTIF(W871:Z990,0)&gt;0),0,
IF(AND(SUM(W871:Z990)=0,COUNTIF(W871:Z990,"NA")&gt;0),"NA",
SUM(W871:Z990))))</f>
        <v>0</v>
      </c>
      <c r="X991" s="374"/>
      <c r="Y991" s="374"/>
      <c r="Z991" s="375"/>
      <c r="AA991" s="373">
        <f>IF(AND(SUM(AA871:AD990)=0,COUNTIF(AA871:AD990,"NS")&gt;0),"NS",
IF(AND(SUM(AA871:AD990)=0,COUNTIF(AA871:AD990,0)&gt;0),0,
IF(AND(SUM(AA871:AD990)=0,COUNTIF(AA871:AD990,"NA")&gt;0),"NA",
SUM(AA871:AD990))))</f>
        <v>0</v>
      </c>
      <c r="AB991" s="374"/>
      <c r="AC991" s="374"/>
      <c r="AD991" s="375"/>
      <c r="AJ991" s="115">
        <f>SUM(AJ871:AJ990)</f>
        <v>0</v>
      </c>
      <c r="AM991" s="115">
        <f>SUM(AM871:AM990)</f>
        <v>0</v>
      </c>
      <c r="AN991" s="115">
        <f>SUM(AN871:AN990)</f>
        <v>0</v>
      </c>
      <c r="AR991" s="115">
        <f>SUM(AR871:AR990)</f>
        <v>0</v>
      </c>
      <c r="AT991" s="115">
        <f>SUM(AT871:AT990)</f>
        <v>0</v>
      </c>
    </row>
    <row r="992" spans="1:46" ht="15" customHeight="1">
      <c r="A992" s="107"/>
      <c r="B992" s="93"/>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row>
    <row r="993" spans="1:46" ht="45" customHeight="1">
      <c r="A993" s="107"/>
      <c r="B993" s="93"/>
      <c r="C993" s="408" t="s">
        <v>306</v>
      </c>
      <c r="D993" s="408"/>
      <c r="E993" s="408"/>
      <c r="F993" s="370"/>
      <c r="G993" s="370"/>
      <c r="H993" s="370"/>
      <c r="I993" s="370"/>
      <c r="J993" s="370"/>
      <c r="K993" s="370"/>
      <c r="L993" s="370"/>
      <c r="M993" s="370"/>
      <c r="N993" s="370"/>
      <c r="O993" s="370"/>
      <c r="P993" s="370"/>
      <c r="Q993" s="370"/>
      <c r="R993" s="370"/>
      <c r="S993" s="370"/>
      <c r="T993" s="370"/>
      <c r="U993" s="370"/>
      <c r="V993" s="370"/>
      <c r="W993" s="370"/>
      <c r="X993" s="370"/>
      <c r="Y993" s="370"/>
      <c r="Z993" s="370"/>
      <c r="AA993" s="370"/>
      <c r="AB993" s="370"/>
      <c r="AC993" s="370"/>
      <c r="AD993" s="370"/>
      <c r="AG993" s="86">
        <f>COUNTBLANK(AA871:AD990)</f>
        <v>480</v>
      </c>
    </row>
    <row r="994" spans="1:46" ht="15" customHeight="1">
      <c r="A994" s="107"/>
      <c r="B994" s="93"/>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row>
    <row r="995" spans="1:46" ht="24" customHeight="1">
      <c r="A995" s="107"/>
      <c r="B995" s="93"/>
      <c r="C995" s="354" t="s">
        <v>254</v>
      </c>
      <c r="D995" s="354"/>
      <c r="E995" s="354"/>
      <c r="F995" s="354"/>
      <c r="G995" s="354"/>
      <c r="H995" s="354"/>
      <c r="I995" s="354"/>
      <c r="J995" s="354"/>
      <c r="K995" s="354"/>
      <c r="L995" s="354"/>
      <c r="M995" s="354"/>
      <c r="N995" s="354"/>
      <c r="O995" s="354"/>
      <c r="P995" s="354"/>
      <c r="Q995" s="354"/>
      <c r="R995" s="354"/>
      <c r="S995" s="354"/>
      <c r="T995" s="354"/>
      <c r="U995" s="354"/>
      <c r="V995" s="354"/>
      <c r="W995" s="354"/>
      <c r="X995" s="354"/>
      <c r="Y995" s="354"/>
      <c r="Z995" s="354"/>
      <c r="AA995" s="354"/>
      <c r="AB995" s="354"/>
      <c r="AC995" s="354"/>
      <c r="AD995" s="354"/>
    </row>
    <row r="996" spans="1:46" ht="60" customHeight="1">
      <c r="A996" s="107"/>
      <c r="B996" s="93"/>
      <c r="C996" s="355"/>
      <c r="D996" s="356"/>
      <c r="E996" s="356"/>
      <c r="F996" s="356"/>
      <c r="G996" s="356"/>
      <c r="H996" s="356"/>
      <c r="I996" s="356"/>
      <c r="J996" s="356"/>
      <c r="K996" s="356"/>
      <c r="L996" s="356"/>
      <c r="M996" s="356"/>
      <c r="N996" s="356"/>
      <c r="O996" s="356"/>
      <c r="P996" s="356"/>
      <c r="Q996" s="356"/>
      <c r="R996" s="356"/>
      <c r="S996" s="356"/>
      <c r="T996" s="356"/>
      <c r="U996" s="356"/>
      <c r="V996" s="356"/>
      <c r="W996" s="356"/>
      <c r="X996" s="356"/>
      <c r="Y996" s="356"/>
      <c r="Z996" s="356"/>
      <c r="AA996" s="356"/>
      <c r="AB996" s="356"/>
      <c r="AC996" s="356"/>
      <c r="AD996" s="357"/>
    </row>
    <row r="997" spans="1:46" ht="15" customHeight="1">
      <c r="A997" s="107"/>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c r="AA997" s="93"/>
      <c r="AB997" s="93"/>
      <c r="AC997" s="93"/>
      <c r="AD997" s="93"/>
    </row>
    <row r="998" spans="1:46" ht="15" customHeight="1">
      <c r="A998" s="107"/>
      <c r="B998" s="325" t="str">
        <f>IF(AJ991=0,"","Error: Verificar sumas por fila.")</f>
        <v/>
      </c>
      <c r="C998" s="325"/>
      <c r="D998" s="325"/>
      <c r="E998" s="325"/>
      <c r="F998" s="325"/>
      <c r="G998" s="325"/>
      <c r="H998" s="325"/>
      <c r="I998" s="325"/>
      <c r="J998" s="325"/>
      <c r="K998" s="325"/>
      <c r="L998" s="325"/>
      <c r="M998" s="325"/>
      <c r="N998" s="325"/>
      <c r="O998" s="325"/>
      <c r="P998" s="325"/>
      <c r="Q998" s="325"/>
      <c r="R998" s="325"/>
      <c r="S998" s="325"/>
      <c r="T998" s="325"/>
      <c r="U998" s="325"/>
      <c r="V998" s="325"/>
      <c r="W998" s="325"/>
      <c r="X998" s="325"/>
      <c r="Y998" s="325"/>
      <c r="Z998" s="325"/>
      <c r="AA998" s="325"/>
      <c r="AB998" s="325"/>
      <c r="AC998" s="325"/>
      <c r="AD998" s="325"/>
    </row>
    <row r="999" spans="1:46" ht="15" customHeight="1">
      <c r="A999" s="107"/>
      <c r="B999" s="325" t="str">
        <f>IF(AR991=0,"","Error: Verificar la consistencia con la pregunta 6.")</f>
        <v/>
      </c>
      <c r="C999" s="325"/>
      <c r="D999" s="325"/>
      <c r="E999" s="325"/>
      <c r="F999" s="325"/>
      <c r="G999" s="325"/>
      <c r="H999" s="325"/>
      <c r="I999" s="325"/>
      <c r="J999" s="325"/>
      <c r="K999" s="325"/>
      <c r="L999" s="325"/>
      <c r="M999" s="325"/>
      <c r="N999" s="325"/>
      <c r="O999" s="325"/>
      <c r="P999" s="325"/>
      <c r="Q999" s="325"/>
      <c r="R999" s="325"/>
      <c r="S999" s="325"/>
      <c r="T999" s="325"/>
      <c r="U999" s="325"/>
      <c r="V999" s="325"/>
      <c r="W999" s="325"/>
      <c r="X999" s="325"/>
      <c r="Y999" s="325"/>
      <c r="Z999" s="325"/>
      <c r="AA999" s="325"/>
      <c r="AB999" s="325"/>
      <c r="AC999" s="325"/>
      <c r="AD999" s="325"/>
    </row>
    <row r="1000" spans="1:46" ht="15" customHeight="1">
      <c r="A1000" s="107"/>
      <c r="B1000" s="325" t="str">
        <f>IF(AN991=0,"","Error: Debe especificar el otro estatus.")</f>
        <v/>
      </c>
      <c r="C1000" s="325"/>
      <c r="D1000" s="325"/>
      <c r="E1000" s="325"/>
      <c r="F1000" s="325"/>
      <c r="G1000" s="325"/>
      <c r="H1000" s="325"/>
      <c r="I1000" s="325"/>
      <c r="J1000" s="325"/>
      <c r="K1000" s="325"/>
      <c r="L1000" s="325"/>
      <c r="M1000" s="325"/>
      <c r="N1000" s="325"/>
      <c r="O1000" s="325"/>
      <c r="P1000" s="325"/>
      <c r="Q1000" s="325"/>
      <c r="R1000" s="325"/>
      <c r="S1000" s="325"/>
      <c r="T1000" s="325"/>
      <c r="U1000" s="325"/>
      <c r="V1000" s="325"/>
      <c r="W1000" s="325"/>
      <c r="X1000" s="325"/>
      <c r="Y1000" s="325"/>
      <c r="Z1000" s="325"/>
      <c r="AA1000" s="325"/>
      <c r="AB1000" s="325"/>
      <c r="AC1000" s="325"/>
      <c r="AD1000" s="325"/>
    </row>
    <row r="1001" spans="1:46" ht="15" customHeight="1">
      <c r="A1001" s="107"/>
      <c r="B1001" s="325" t="str">
        <f>IF(AT991=0,"","Error: Verificar la selección de Mecanismos para la recepción de denuncias en contra de servidores públicos de la pregunta 4.")</f>
        <v/>
      </c>
      <c r="C1001" s="325"/>
      <c r="D1001" s="325"/>
      <c r="E1001" s="325"/>
      <c r="F1001" s="325"/>
      <c r="G1001" s="325"/>
      <c r="H1001" s="325"/>
      <c r="I1001" s="325"/>
      <c r="J1001" s="325"/>
      <c r="K1001" s="325"/>
      <c r="L1001" s="325"/>
      <c r="M1001" s="325"/>
      <c r="N1001" s="325"/>
      <c r="O1001" s="325"/>
      <c r="P1001" s="325"/>
      <c r="Q1001" s="325"/>
      <c r="R1001" s="325"/>
      <c r="S1001" s="325"/>
      <c r="T1001" s="325"/>
      <c r="U1001" s="325"/>
      <c r="V1001" s="325"/>
      <c r="W1001" s="325"/>
      <c r="X1001" s="325"/>
      <c r="Y1001" s="325"/>
      <c r="Z1001" s="325"/>
      <c r="AA1001" s="325"/>
      <c r="AB1001" s="325"/>
      <c r="AC1001" s="325"/>
      <c r="AD1001" s="325"/>
    </row>
    <row r="1002" spans="1:46" ht="15" customHeight="1">
      <c r="A1002" s="107"/>
      <c r="B1002" s="324" t="str">
        <f>IF(AM991=0,"","Error: Debe completar toda la información requerida.")</f>
        <v/>
      </c>
      <c r="C1002" s="324"/>
      <c r="D1002" s="324"/>
      <c r="E1002" s="324"/>
      <c r="F1002" s="324"/>
      <c r="G1002" s="324"/>
      <c r="H1002" s="324"/>
      <c r="I1002" s="324"/>
      <c r="J1002" s="324"/>
      <c r="K1002" s="324"/>
      <c r="L1002" s="324"/>
      <c r="M1002" s="324"/>
      <c r="N1002" s="324"/>
      <c r="O1002" s="324"/>
      <c r="P1002" s="324"/>
      <c r="Q1002" s="324"/>
      <c r="R1002" s="324"/>
      <c r="S1002" s="324"/>
      <c r="T1002" s="324"/>
      <c r="U1002" s="324"/>
      <c r="V1002" s="324"/>
      <c r="W1002" s="324"/>
      <c r="X1002" s="324"/>
      <c r="Y1002" s="324"/>
      <c r="Z1002" s="324"/>
      <c r="AA1002" s="324"/>
      <c r="AB1002" s="324"/>
      <c r="AC1002" s="324"/>
      <c r="AD1002" s="324"/>
    </row>
    <row r="1003" spans="1:46" ht="42" customHeight="1">
      <c r="A1003" s="104" t="s">
        <v>307</v>
      </c>
      <c r="B1003" s="416" t="s">
        <v>308</v>
      </c>
      <c r="C1003" s="416"/>
      <c r="D1003" s="416"/>
      <c r="E1003" s="416"/>
      <c r="F1003" s="416"/>
      <c r="G1003" s="416"/>
      <c r="H1003" s="416"/>
      <c r="I1003" s="416"/>
      <c r="J1003" s="416"/>
      <c r="K1003" s="416"/>
      <c r="L1003" s="416"/>
      <c r="M1003" s="416"/>
      <c r="N1003" s="416"/>
      <c r="O1003" s="416"/>
      <c r="P1003" s="416"/>
      <c r="Q1003" s="416"/>
      <c r="R1003" s="416"/>
      <c r="S1003" s="416"/>
      <c r="T1003" s="416"/>
      <c r="U1003" s="416"/>
      <c r="V1003" s="416"/>
      <c r="W1003" s="416"/>
      <c r="X1003" s="416"/>
      <c r="Y1003" s="416"/>
      <c r="Z1003" s="416"/>
      <c r="AA1003" s="416"/>
      <c r="AB1003" s="416"/>
      <c r="AC1003" s="416"/>
      <c r="AD1003" s="416"/>
    </row>
    <row r="1004" spans="1:46" ht="36" customHeight="1">
      <c r="A1004" s="104"/>
      <c r="B1004" s="105"/>
      <c r="C1004" s="415" t="s">
        <v>628</v>
      </c>
      <c r="D1004" s="415"/>
      <c r="E1004" s="415"/>
      <c r="F1004" s="415"/>
      <c r="G1004" s="415"/>
      <c r="H1004" s="415"/>
      <c r="I1004" s="415"/>
      <c r="J1004" s="415"/>
      <c r="K1004" s="415"/>
      <c r="L1004" s="415"/>
      <c r="M1004" s="415"/>
      <c r="N1004" s="415"/>
      <c r="O1004" s="415"/>
      <c r="P1004" s="415"/>
      <c r="Q1004" s="415"/>
      <c r="R1004" s="415"/>
      <c r="S1004" s="415"/>
      <c r="T1004" s="415"/>
      <c r="U1004" s="415"/>
      <c r="V1004" s="415"/>
      <c r="W1004" s="415"/>
      <c r="X1004" s="415"/>
      <c r="Y1004" s="415"/>
      <c r="Z1004" s="415"/>
      <c r="AA1004" s="415"/>
      <c r="AB1004" s="415"/>
      <c r="AC1004" s="415"/>
      <c r="AD1004" s="415"/>
    </row>
    <row r="1005" spans="1:46" ht="36" customHeight="1">
      <c r="A1005" s="107"/>
      <c r="B1005" s="93"/>
      <c r="C1005" s="354" t="s">
        <v>309</v>
      </c>
      <c r="D1005" s="354"/>
      <c r="E1005" s="354"/>
      <c r="F1005" s="354"/>
      <c r="G1005" s="354"/>
      <c r="H1005" s="354"/>
      <c r="I1005" s="354"/>
      <c r="J1005" s="354"/>
      <c r="K1005" s="354"/>
      <c r="L1005" s="354"/>
      <c r="M1005" s="354"/>
      <c r="N1005" s="354"/>
      <c r="O1005" s="354"/>
      <c r="P1005" s="354"/>
      <c r="Q1005" s="354"/>
      <c r="R1005" s="354"/>
      <c r="S1005" s="354"/>
      <c r="T1005" s="354"/>
      <c r="U1005" s="354"/>
      <c r="V1005" s="354"/>
      <c r="W1005" s="354"/>
      <c r="X1005" s="354"/>
      <c r="Y1005" s="354"/>
      <c r="Z1005" s="354"/>
      <c r="AA1005" s="354"/>
      <c r="AB1005" s="354"/>
      <c r="AC1005" s="354"/>
      <c r="AD1005" s="354"/>
    </row>
    <row r="1006" spans="1:46" ht="15" customHeight="1">
      <c r="A1006" s="107"/>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c r="AC1006" s="93"/>
      <c r="AD1006" s="93"/>
      <c r="AG1006" s="86" t="s">
        <v>798</v>
      </c>
      <c r="AH1006" s="86" t="s">
        <v>799</v>
      </c>
      <c r="AL1006" s="86" t="s">
        <v>822</v>
      </c>
      <c r="AM1006" s="86" t="s">
        <v>823</v>
      </c>
    </row>
    <row r="1007" spans="1:46" ht="15" customHeight="1">
      <c r="A1007" s="107"/>
      <c r="B1007" s="93"/>
      <c r="C1007" s="376" t="s">
        <v>164</v>
      </c>
      <c r="D1007" s="377"/>
      <c r="E1007" s="377"/>
      <c r="F1007" s="377"/>
      <c r="G1007" s="377"/>
      <c r="H1007" s="377"/>
      <c r="I1007" s="378"/>
      <c r="J1007" s="405" t="s">
        <v>310</v>
      </c>
      <c r="K1007" s="406"/>
      <c r="L1007" s="406"/>
      <c r="M1007" s="406"/>
      <c r="N1007" s="406"/>
      <c r="O1007" s="406"/>
      <c r="P1007" s="406"/>
      <c r="Q1007" s="406"/>
      <c r="R1007" s="406"/>
      <c r="S1007" s="406"/>
      <c r="T1007" s="406"/>
      <c r="U1007" s="406"/>
      <c r="V1007" s="406"/>
      <c r="W1007" s="406"/>
      <c r="X1007" s="406"/>
      <c r="Y1007" s="406"/>
      <c r="Z1007" s="406"/>
      <c r="AA1007" s="406"/>
      <c r="AB1007" s="406"/>
      <c r="AC1007" s="406"/>
      <c r="AD1007" s="407"/>
      <c r="AG1007" s="86">
        <f>+COUNTBLANK(J1009:AD1128)</f>
        <v>2520</v>
      </c>
      <c r="AH1007" s="86">
        <v>2520</v>
      </c>
      <c r="AL1007" s="86">
        <v>21</v>
      </c>
      <c r="AM1007" s="86">
        <v>14</v>
      </c>
      <c r="AO1007" s="86" t="s">
        <v>837</v>
      </c>
    </row>
    <row r="1008" spans="1:46" ht="36" customHeight="1">
      <c r="A1008" s="107"/>
      <c r="B1008" s="93"/>
      <c r="C1008" s="382"/>
      <c r="D1008" s="383"/>
      <c r="E1008" s="383"/>
      <c r="F1008" s="383"/>
      <c r="G1008" s="383"/>
      <c r="H1008" s="383"/>
      <c r="I1008" s="384"/>
      <c r="J1008" s="405" t="s">
        <v>165</v>
      </c>
      <c r="K1008" s="406"/>
      <c r="L1008" s="407"/>
      <c r="M1008" s="412" t="s">
        <v>610</v>
      </c>
      <c r="N1008" s="413"/>
      <c r="O1008" s="414"/>
      <c r="P1008" s="412" t="s">
        <v>311</v>
      </c>
      <c r="Q1008" s="413"/>
      <c r="R1008" s="414"/>
      <c r="S1008" s="412" t="s">
        <v>312</v>
      </c>
      <c r="T1008" s="413"/>
      <c r="U1008" s="414"/>
      <c r="V1008" s="412" t="s">
        <v>313</v>
      </c>
      <c r="W1008" s="413"/>
      <c r="X1008" s="414"/>
      <c r="Y1008" s="412" t="s">
        <v>314</v>
      </c>
      <c r="Z1008" s="413"/>
      <c r="AA1008" s="414"/>
      <c r="AB1008" s="412" t="s">
        <v>611</v>
      </c>
      <c r="AC1008" s="413"/>
      <c r="AD1008" s="414"/>
      <c r="AG1008" s="86" t="s">
        <v>165</v>
      </c>
      <c r="AH1008" s="86" t="s">
        <v>800</v>
      </c>
      <c r="AI1008" s="86" t="s">
        <v>801</v>
      </c>
      <c r="AJ1008" s="86" t="s">
        <v>802</v>
      </c>
      <c r="AL1008" s="86" t="s">
        <v>836</v>
      </c>
      <c r="AM1008" s="235" t="s">
        <v>819</v>
      </c>
      <c r="AN1008" s="235" t="s">
        <v>838</v>
      </c>
      <c r="AO1008" s="130" t="s">
        <v>827</v>
      </c>
      <c r="AP1008" s="130" t="s">
        <v>800</v>
      </c>
      <c r="AQ1008" s="130" t="s">
        <v>801</v>
      </c>
      <c r="AR1008" s="130" t="s">
        <v>831</v>
      </c>
      <c r="AT1008" s="234" t="s">
        <v>887</v>
      </c>
    </row>
    <row r="1009" spans="1:46" ht="15" customHeight="1">
      <c r="A1009" s="107"/>
      <c r="B1009" s="93"/>
      <c r="C1009" s="148" t="s">
        <v>86</v>
      </c>
      <c r="D1009" s="409" t="str">
        <f t="shared" ref="D1009:D1073" si="185">IF(D38="","",D38)</f>
        <v/>
      </c>
      <c r="E1009" s="410"/>
      <c r="F1009" s="410"/>
      <c r="G1009" s="410"/>
      <c r="H1009" s="410"/>
      <c r="I1009" s="411"/>
      <c r="J1009" s="341"/>
      <c r="K1009" s="284"/>
      <c r="L1009" s="342"/>
      <c r="M1009" s="341"/>
      <c r="N1009" s="284"/>
      <c r="O1009" s="342"/>
      <c r="P1009" s="341"/>
      <c r="Q1009" s="284"/>
      <c r="R1009" s="342"/>
      <c r="S1009" s="341"/>
      <c r="T1009" s="284"/>
      <c r="U1009" s="342"/>
      <c r="V1009" s="341"/>
      <c r="W1009" s="284"/>
      <c r="X1009" s="342"/>
      <c r="Y1009" s="341"/>
      <c r="Z1009" s="284"/>
      <c r="AA1009" s="342"/>
      <c r="AB1009" s="341"/>
      <c r="AC1009" s="284"/>
      <c r="AD1009" s="342"/>
      <c r="AG1009" s="86">
        <f>J1009</f>
        <v>0</v>
      </c>
      <c r="AH1009" s="86">
        <f>COUNTIF(M1009:AD1009,"NS")</f>
        <v>0</v>
      </c>
      <c r="AI1009" s="86">
        <f>+SUM(M1009:AD1009)</f>
        <v>0</v>
      </c>
      <c r="AJ1009" s="86">
        <f>IF($AG$1007=2520,0,IF(OR(AND(AG1009=0,AH1009&gt;0),AND(AG1009="NS",AI1009&gt;0),AND(AG1009="NS",AH1009=0,AI1009=0)),1,IF(OR(AND(AH1009&gt;=2,AI1009&lt;AG1009),AND(AG1009="NS",AI1009=0,AH1009&gt;0),AG1009=AI1009),0,1)))</f>
        <v>0</v>
      </c>
      <c r="AL1009" s="86">
        <f>COUNTBLANK(J1009:AD1009)</f>
        <v>21</v>
      </c>
      <c r="AM1009" s="86">
        <f>IF(K458="",0,IF(OR(AND(D1009="", AL1009&lt;$AL$1007),AND(D1009&lt;&gt;"", AL1009&gt;$AM$1007)), 1, 0))</f>
        <v>0</v>
      </c>
      <c r="AN1009" s="86">
        <f>IF(AB1009="",0,IF(AB1009="na",0,IF(AND(AB1009&gt;=0,$F$1131=""),1,0)))</f>
        <v>0</v>
      </c>
      <c r="AO1009" s="86">
        <f>J1009</f>
        <v>0</v>
      </c>
      <c r="AP1009" s="86">
        <f>COUNTIF(W729:AD729,"NS")</f>
        <v>0</v>
      </c>
      <c r="AQ1009" s="86">
        <f>SUM(W729:AD729)</f>
        <v>0</v>
      </c>
      <c r="AR1009" s="86">
        <f>IF($AG$1007=2520,0,IF(OR(AND(AO1009=0,AP1009&gt;0),AND(AO1009="NS",AQ1009&gt;0),AND(AO1009="NS",AP1009=0,AQ1009=0)),1,IF(OR(AND(AP1009&gt;=2,AQ1009&lt;AO1009),AND(AO1009="NS",AQ1009=0,AP1009&gt;0),AO1009&gt;=AQ1009),0,1)))</f>
        <v>0</v>
      </c>
      <c r="AT1009" s="86">
        <f>IF(AND(K458="",COUNTA(J1009:AD1009)&gt;=1),1,0)</f>
        <v>0</v>
      </c>
    </row>
    <row r="1010" spans="1:46" ht="15" customHeight="1">
      <c r="A1010" s="107"/>
      <c r="B1010" s="93"/>
      <c r="C1010" s="149" t="s">
        <v>87</v>
      </c>
      <c r="D1010" s="409" t="str">
        <f t="shared" si="185"/>
        <v/>
      </c>
      <c r="E1010" s="410"/>
      <c r="F1010" s="410"/>
      <c r="G1010" s="410"/>
      <c r="H1010" s="410"/>
      <c r="I1010" s="411"/>
      <c r="J1010" s="341"/>
      <c r="K1010" s="284"/>
      <c r="L1010" s="342"/>
      <c r="M1010" s="341"/>
      <c r="N1010" s="284"/>
      <c r="O1010" s="342"/>
      <c r="P1010" s="341"/>
      <c r="Q1010" s="284"/>
      <c r="R1010" s="342"/>
      <c r="S1010" s="341"/>
      <c r="T1010" s="284"/>
      <c r="U1010" s="342"/>
      <c r="V1010" s="341"/>
      <c r="W1010" s="284"/>
      <c r="X1010" s="342"/>
      <c r="Y1010" s="341"/>
      <c r="Z1010" s="284"/>
      <c r="AA1010" s="342"/>
      <c r="AB1010" s="341"/>
      <c r="AC1010" s="284"/>
      <c r="AD1010" s="342"/>
      <c r="AG1010" s="86">
        <f t="shared" ref="AG1010:AG1073" si="186">J1010</f>
        <v>0</v>
      </c>
      <c r="AH1010" s="86">
        <f t="shared" ref="AH1010:AH1073" si="187">COUNTIF(M1010:AD1010,"NS")</f>
        <v>0</v>
      </c>
      <c r="AI1010" s="86">
        <f t="shared" ref="AI1010:AI1073" si="188">+SUM(M1010:AD1010)</f>
        <v>0</v>
      </c>
      <c r="AJ1010" s="86">
        <f t="shared" ref="AJ1010:AJ1073" si="189">IF($AG$1007=2520,0,IF(OR(AND(AG1010=0,AH1010&gt;0),AND(AG1010="NS",AI1010&gt;0),AND(AG1010="NS",AH1010=0,AI1010=0)),1,IF(OR(AND(AH1010&gt;=2,AI1010&lt;AG1010),AND(AG1010="NS",AI1010=0,AH1010&gt;0),AG1010=AI1010),0,1)))</f>
        <v>0</v>
      </c>
      <c r="AL1010" s="86">
        <f t="shared" ref="AL1010:AL1073" si="190">COUNTBLANK(J1010:AD1010)</f>
        <v>21</v>
      </c>
      <c r="AM1010" s="86">
        <f t="shared" ref="AM1010:AM1073" si="191">IF(K459="",0,IF(OR(AND(D1010="", AL1010&lt;$AL$1007),AND(D1010&lt;&gt;"", AL1010&gt;$AM$1007)), 1, 0))</f>
        <v>0</v>
      </c>
      <c r="AN1010" s="86">
        <f t="shared" ref="AN1010:AN1073" si="192">IF(AB1010="",0,IF(AB1010="na",0,IF(AND(AB1010&gt;=0,$F$1131=""),1,0)))</f>
        <v>0</v>
      </c>
      <c r="AO1010" s="86">
        <f t="shared" ref="AO1010:AO1073" si="193">J1010</f>
        <v>0</v>
      </c>
      <c r="AP1010" s="86">
        <f t="shared" ref="AP1010:AP1073" si="194">COUNTIF(W730:AD730,"NS")</f>
        <v>0</v>
      </c>
      <c r="AQ1010" s="86">
        <f t="shared" ref="AQ1010:AQ1073" si="195">SUM(W730:AD730)</f>
        <v>0</v>
      </c>
      <c r="AR1010" s="86">
        <f t="shared" ref="AR1010:AR1073" si="196">IF($AG$1007=2520,0,IF(OR(AND(AO1010=0,AP1010&gt;0),AND(AO1010="NS",AQ1010&gt;0),AND(AO1010="NS",AP1010=0,AQ1010=0)),1,IF(OR(AND(AP1010&gt;=2,AQ1010&lt;AO1010),AND(AO1010="NS",AQ1010=0,AP1010&gt;0),AO1010&gt;=AQ1010),0,1)))</f>
        <v>0</v>
      </c>
      <c r="AT1010" s="86">
        <f t="shared" ref="AT1010:AT1073" si="197">IF(AND(K459="",COUNTA(J1010:AD1010)&gt;=1),1,0)</f>
        <v>0</v>
      </c>
    </row>
    <row r="1011" spans="1:46" ht="15" customHeight="1">
      <c r="A1011" s="107"/>
      <c r="B1011" s="93"/>
      <c r="C1011" s="150" t="s">
        <v>88</v>
      </c>
      <c r="D1011" s="409" t="str">
        <f t="shared" si="185"/>
        <v/>
      </c>
      <c r="E1011" s="410"/>
      <c r="F1011" s="410"/>
      <c r="G1011" s="410"/>
      <c r="H1011" s="410"/>
      <c r="I1011" s="411"/>
      <c r="J1011" s="341"/>
      <c r="K1011" s="284"/>
      <c r="L1011" s="342"/>
      <c r="M1011" s="341"/>
      <c r="N1011" s="284"/>
      <c r="O1011" s="342"/>
      <c r="P1011" s="341"/>
      <c r="Q1011" s="284"/>
      <c r="R1011" s="342"/>
      <c r="S1011" s="341"/>
      <c r="T1011" s="284"/>
      <c r="U1011" s="342"/>
      <c r="V1011" s="341"/>
      <c r="W1011" s="284"/>
      <c r="X1011" s="342"/>
      <c r="Y1011" s="341"/>
      <c r="Z1011" s="284"/>
      <c r="AA1011" s="342"/>
      <c r="AB1011" s="341"/>
      <c r="AC1011" s="284"/>
      <c r="AD1011" s="342"/>
      <c r="AG1011" s="86">
        <f t="shared" si="186"/>
        <v>0</v>
      </c>
      <c r="AH1011" s="86">
        <f t="shared" si="187"/>
        <v>0</v>
      </c>
      <c r="AI1011" s="86">
        <f t="shared" si="188"/>
        <v>0</v>
      </c>
      <c r="AJ1011" s="86">
        <f t="shared" si="189"/>
        <v>0</v>
      </c>
      <c r="AL1011" s="86">
        <f t="shared" si="190"/>
        <v>21</v>
      </c>
      <c r="AM1011" s="86">
        <f t="shared" si="191"/>
        <v>0</v>
      </c>
      <c r="AN1011" s="86">
        <f t="shared" si="192"/>
        <v>0</v>
      </c>
      <c r="AO1011" s="86">
        <f t="shared" si="193"/>
        <v>0</v>
      </c>
      <c r="AP1011" s="86">
        <f t="shared" si="194"/>
        <v>0</v>
      </c>
      <c r="AQ1011" s="86">
        <f t="shared" si="195"/>
        <v>0</v>
      </c>
      <c r="AR1011" s="86">
        <f t="shared" si="196"/>
        <v>0</v>
      </c>
      <c r="AT1011" s="86">
        <f t="shared" si="197"/>
        <v>0</v>
      </c>
    </row>
    <row r="1012" spans="1:46" ht="15" customHeight="1">
      <c r="A1012" s="107"/>
      <c r="B1012" s="93"/>
      <c r="C1012" s="150" t="s">
        <v>89</v>
      </c>
      <c r="D1012" s="409" t="str">
        <f t="shared" si="185"/>
        <v/>
      </c>
      <c r="E1012" s="410"/>
      <c r="F1012" s="410"/>
      <c r="G1012" s="410"/>
      <c r="H1012" s="410"/>
      <c r="I1012" s="411"/>
      <c r="J1012" s="341"/>
      <c r="K1012" s="284"/>
      <c r="L1012" s="342"/>
      <c r="M1012" s="341"/>
      <c r="N1012" s="284"/>
      <c r="O1012" s="342"/>
      <c r="P1012" s="341"/>
      <c r="Q1012" s="284"/>
      <c r="R1012" s="342"/>
      <c r="S1012" s="341"/>
      <c r="T1012" s="284"/>
      <c r="U1012" s="342"/>
      <c r="V1012" s="341"/>
      <c r="W1012" s="284"/>
      <c r="X1012" s="342"/>
      <c r="Y1012" s="341"/>
      <c r="Z1012" s="284"/>
      <c r="AA1012" s="342"/>
      <c r="AB1012" s="341"/>
      <c r="AC1012" s="284"/>
      <c r="AD1012" s="342"/>
      <c r="AG1012" s="86">
        <f t="shared" si="186"/>
        <v>0</v>
      </c>
      <c r="AH1012" s="86">
        <f t="shared" si="187"/>
        <v>0</v>
      </c>
      <c r="AI1012" s="86">
        <f t="shared" si="188"/>
        <v>0</v>
      </c>
      <c r="AJ1012" s="86">
        <f t="shared" si="189"/>
        <v>0</v>
      </c>
      <c r="AL1012" s="86">
        <f t="shared" si="190"/>
        <v>21</v>
      </c>
      <c r="AM1012" s="86">
        <f t="shared" si="191"/>
        <v>0</v>
      </c>
      <c r="AN1012" s="86">
        <f t="shared" si="192"/>
        <v>0</v>
      </c>
      <c r="AO1012" s="86">
        <f t="shared" si="193"/>
        <v>0</v>
      </c>
      <c r="AP1012" s="86">
        <f t="shared" si="194"/>
        <v>0</v>
      </c>
      <c r="AQ1012" s="86">
        <f t="shared" si="195"/>
        <v>0</v>
      </c>
      <c r="AR1012" s="86">
        <f t="shared" si="196"/>
        <v>0</v>
      </c>
      <c r="AT1012" s="86">
        <f t="shared" si="197"/>
        <v>0</v>
      </c>
    </row>
    <row r="1013" spans="1:46" ht="15" customHeight="1">
      <c r="A1013" s="107"/>
      <c r="B1013" s="93"/>
      <c r="C1013" s="150" t="s">
        <v>90</v>
      </c>
      <c r="D1013" s="409" t="str">
        <f t="shared" si="185"/>
        <v/>
      </c>
      <c r="E1013" s="410"/>
      <c r="F1013" s="410"/>
      <c r="G1013" s="410"/>
      <c r="H1013" s="410"/>
      <c r="I1013" s="411"/>
      <c r="J1013" s="341"/>
      <c r="K1013" s="284"/>
      <c r="L1013" s="342"/>
      <c r="M1013" s="341"/>
      <c r="N1013" s="284"/>
      <c r="O1013" s="342"/>
      <c r="P1013" s="341"/>
      <c r="Q1013" s="284"/>
      <c r="R1013" s="342"/>
      <c r="S1013" s="341"/>
      <c r="T1013" s="284"/>
      <c r="U1013" s="342"/>
      <c r="V1013" s="341"/>
      <c r="W1013" s="284"/>
      <c r="X1013" s="342"/>
      <c r="Y1013" s="341"/>
      <c r="Z1013" s="284"/>
      <c r="AA1013" s="342"/>
      <c r="AB1013" s="341"/>
      <c r="AC1013" s="284"/>
      <c r="AD1013" s="342"/>
      <c r="AG1013" s="86">
        <f t="shared" si="186"/>
        <v>0</v>
      </c>
      <c r="AH1013" s="86">
        <f t="shared" si="187"/>
        <v>0</v>
      </c>
      <c r="AI1013" s="86">
        <f t="shared" si="188"/>
        <v>0</v>
      </c>
      <c r="AJ1013" s="86">
        <f t="shared" si="189"/>
        <v>0</v>
      </c>
      <c r="AL1013" s="86">
        <f t="shared" si="190"/>
        <v>21</v>
      </c>
      <c r="AM1013" s="86">
        <f t="shared" si="191"/>
        <v>0</v>
      </c>
      <c r="AN1013" s="86">
        <f t="shared" si="192"/>
        <v>0</v>
      </c>
      <c r="AO1013" s="86">
        <f t="shared" si="193"/>
        <v>0</v>
      </c>
      <c r="AP1013" s="86">
        <f t="shared" si="194"/>
        <v>0</v>
      </c>
      <c r="AQ1013" s="86">
        <f t="shared" si="195"/>
        <v>0</v>
      </c>
      <c r="AR1013" s="86">
        <f t="shared" si="196"/>
        <v>0</v>
      </c>
      <c r="AT1013" s="86">
        <f t="shared" si="197"/>
        <v>0</v>
      </c>
    </row>
    <row r="1014" spans="1:46" ht="15" customHeight="1">
      <c r="A1014" s="107"/>
      <c r="B1014" s="93"/>
      <c r="C1014" s="150" t="s">
        <v>91</v>
      </c>
      <c r="D1014" s="409" t="str">
        <f t="shared" si="185"/>
        <v/>
      </c>
      <c r="E1014" s="410"/>
      <c r="F1014" s="410"/>
      <c r="G1014" s="410"/>
      <c r="H1014" s="410"/>
      <c r="I1014" s="411"/>
      <c r="J1014" s="341"/>
      <c r="K1014" s="284"/>
      <c r="L1014" s="342"/>
      <c r="M1014" s="341"/>
      <c r="N1014" s="284"/>
      <c r="O1014" s="342"/>
      <c r="P1014" s="341"/>
      <c r="Q1014" s="284"/>
      <c r="R1014" s="342"/>
      <c r="S1014" s="341"/>
      <c r="T1014" s="284"/>
      <c r="U1014" s="342"/>
      <c r="V1014" s="341"/>
      <c r="W1014" s="284"/>
      <c r="X1014" s="342"/>
      <c r="Y1014" s="341"/>
      <c r="Z1014" s="284"/>
      <c r="AA1014" s="342"/>
      <c r="AB1014" s="341"/>
      <c r="AC1014" s="284"/>
      <c r="AD1014" s="342"/>
      <c r="AG1014" s="86">
        <f t="shared" si="186"/>
        <v>0</v>
      </c>
      <c r="AH1014" s="86">
        <f t="shared" si="187"/>
        <v>0</v>
      </c>
      <c r="AI1014" s="86">
        <f t="shared" si="188"/>
        <v>0</v>
      </c>
      <c r="AJ1014" s="86">
        <f t="shared" si="189"/>
        <v>0</v>
      </c>
      <c r="AL1014" s="86">
        <f t="shared" si="190"/>
        <v>21</v>
      </c>
      <c r="AM1014" s="86">
        <f t="shared" si="191"/>
        <v>0</v>
      </c>
      <c r="AN1014" s="86">
        <f t="shared" si="192"/>
        <v>0</v>
      </c>
      <c r="AO1014" s="86">
        <f t="shared" si="193"/>
        <v>0</v>
      </c>
      <c r="AP1014" s="86">
        <f t="shared" si="194"/>
        <v>0</v>
      </c>
      <c r="AQ1014" s="86">
        <f t="shared" si="195"/>
        <v>0</v>
      </c>
      <c r="AR1014" s="86">
        <f t="shared" si="196"/>
        <v>0</v>
      </c>
      <c r="AT1014" s="86">
        <f t="shared" si="197"/>
        <v>0</v>
      </c>
    </row>
    <row r="1015" spans="1:46" ht="15" customHeight="1">
      <c r="A1015" s="107"/>
      <c r="B1015" s="93"/>
      <c r="C1015" s="150" t="s">
        <v>92</v>
      </c>
      <c r="D1015" s="409" t="str">
        <f t="shared" si="185"/>
        <v/>
      </c>
      <c r="E1015" s="410"/>
      <c r="F1015" s="410"/>
      <c r="G1015" s="410"/>
      <c r="H1015" s="410"/>
      <c r="I1015" s="411"/>
      <c r="J1015" s="341"/>
      <c r="K1015" s="284"/>
      <c r="L1015" s="342"/>
      <c r="M1015" s="341"/>
      <c r="N1015" s="284"/>
      <c r="O1015" s="342"/>
      <c r="P1015" s="341"/>
      <c r="Q1015" s="284"/>
      <c r="R1015" s="342"/>
      <c r="S1015" s="341"/>
      <c r="T1015" s="284"/>
      <c r="U1015" s="342"/>
      <c r="V1015" s="341"/>
      <c r="W1015" s="284"/>
      <c r="X1015" s="342"/>
      <c r="Y1015" s="341"/>
      <c r="Z1015" s="284"/>
      <c r="AA1015" s="342"/>
      <c r="AB1015" s="341"/>
      <c r="AC1015" s="284"/>
      <c r="AD1015" s="342"/>
      <c r="AG1015" s="86">
        <f t="shared" si="186"/>
        <v>0</v>
      </c>
      <c r="AH1015" s="86">
        <f t="shared" si="187"/>
        <v>0</v>
      </c>
      <c r="AI1015" s="86">
        <f t="shared" si="188"/>
        <v>0</v>
      </c>
      <c r="AJ1015" s="86">
        <f t="shared" si="189"/>
        <v>0</v>
      </c>
      <c r="AL1015" s="86">
        <f t="shared" si="190"/>
        <v>21</v>
      </c>
      <c r="AM1015" s="86">
        <f t="shared" si="191"/>
        <v>0</v>
      </c>
      <c r="AN1015" s="86">
        <f t="shared" si="192"/>
        <v>0</v>
      </c>
      <c r="AO1015" s="86">
        <f t="shared" si="193"/>
        <v>0</v>
      </c>
      <c r="AP1015" s="86">
        <f t="shared" si="194"/>
        <v>0</v>
      </c>
      <c r="AQ1015" s="86">
        <f t="shared" si="195"/>
        <v>0</v>
      </c>
      <c r="AR1015" s="86">
        <f t="shared" si="196"/>
        <v>0</v>
      </c>
      <c r="AT1015" s="86">
        <f t="shared" si="197"/>
        <v>0</v>
      </c>
    </row>
    <row r="1016" spans="1:46" ht="15" customHeight="1">
      <c r="A1016" s="107"/>
      <c r="B1016" s="93"/>
      <c r="C1016" s="150" t="s">
        <v>93</v>
      </c>
      <c r="D1016" s="409" t="str">
        <f t="shared" si="185"/>
        <v/>
      </c>
      <c r="E1016" s="410"/>
      <c r="F1016" s="410"/>
      <c r="G1016" s="410"/>
      <c r="H1016" s="410"/>
      <c r="I1016" s="411"/>
      <c r="J1016" s="341"/>
      <c r="K1016" s="284"/>
      <c r="L1016" s="342"/>
      <c r="M1016" s="341"/>
      <c r="N1016" s="284"/>
      <c r="O1016" s="342"/>
      <c r="P1016" s="341"/>
      <c r="Q1016" s="284"/>
      <c r="R1016" s="342"/>
      <c r="S1016" s="341"/>
      <c r="T1016" s="284"/>
      <c r="U1016" s="342"/>
      <c r="V1016" s="341"/>
      <c r="W1016" s="284"/>
      <c r="X1016" s="342"/>
      <c r="Y1016" s="341"/>
      <c r="Z1016" s="284"/>
      <c r="AA1016" s="342"/>
      <c r="AB1016" s="341"/>
      <c r="AC1016" s="284"/>
      <c r="AD1016" s="342"/>
      <c r="AG1016" s="86">
        <f t="shared" si="186"/>
        <v>0</v>
      </c>
      <c r="AH1016" s="86">
        <f t="shared" si="187"/>
        <v>0</v>
      </c>
      <c r="AI1016" s="86">
        <f t="shared" si="188"/>
        <v>0</v>
      </c>
      <c r="AJ1016" s="86">
        <f t="shared" si="189"/>
        <v>0</v>
      </c>
      <c r="AL1016" s="86">
        <f t="shared" si="190"/>
        <v>21</v>
      </c>
      <c r="AM1016" s="86">
        <f t="shared" si="191"/>
        <v>0</v>
      </c>
      <c r="AN1016" s="86">
        <f t="shared" si="192"/>
        <v>0</v>
      </c>
      <c r="AO1016" s="86">
        <f t="shared" si="193"/>
        <v>0</v>
      </c>
      <c r="AP1016" s="86">
        <f t="shared" si="194"/>
        <v>0</v>
      </c>
      <c r="AQ1016" s="86">
        <f t="shared" si="195"/>
        <v>0</v>
      </c>
      <c r="AR1016" s="86">
        <f t="shared" si="196"/>
        <v>0</v>
      </c>
      <c r="AT1016" s="86">
        <f t="shared" si="197"/>
        <v>0</v>
      </c>
    </row>
    <row r="1017" spans="1:46" ht="15" customHeight="1">
      <c r="A1017" s="107"/>
      <c r="B1017" s="93"/>
      <c r="C1017" s="150" t="s">
        <v>94</v>
      </c>
      <c r="D1017" s="409" t="str">
        <f t="shared" si="185"/>
        <v/>
      </c>
      <c r="E1017" s="410"/>
      <c r="F1017" s="410"/>
      <c r="G1017" s="410"/>
      <c r="H1017" s="410"/>
      <c r="I1017" s="411"/>
      <c r="J1017" s="341"/>
      <c r="K1017" s="284"/>
      <c r="L1017" s="342"/>
      <c r="M1017" s="341"/>
      <c r="N1017" s="284"/>
      <c r="O1017" s="342"/>
      <c r="P1017" s="341"/>
      <c r="Q1017" s="284"/>
      <c r="R1017" s="342"/>
      <c r="S1017" s="341"/>
      <c r="T1017" s="284"/>
      <c r="U1017" s="342"/>
      <c r="V1017" s="341"/>
      <c r="W1017" s="284"/>
      <c r="X1017" s="342"/>
      <c r="Y1017" s="341"/>
      <c r="Z1017" s="284"/>
      <c r="AA1017" s="342"/>
      <c r="AB1017" s="341"/>
      <c r="AC1017" s="284"/>
      <c r="AD1017" s="342"/>
      <c r="AG1017" s="86">
        <f t="shared" si="186"/>
        <v>0</v>
      </c>
      <c r="AH1017" s="86">
        <f t="shared" si="187"/>
        <v>0</v>
      </c>
      <c r="AI1017" s="86">
        <f t="shared" si="188"/>
        <v>0</v>
      </c>
      <c r="AJ1017" s="86">
        <f t="shared" si="189"/>
        <v>0</v>
      </c>
      <c r="AL1017" s="86">
        <f t="shared" si="190"/>
        <v>21</v>
      </c>
      <c r="AM1017" s="86">
        <f t="shared" si="191"/>
        <v>0</v>
      </c>
      <c r="AN1017" s="86">
        <f t="shared" si="192"/>
        <v>0</v>
      </c>
      <c r="AO1017" s="86">
        <f t="shared" si="193"/>
        <v>0</v>
      </c>
      <c r="AP1017" s="86">
        <f t="shared" si="194"/>
        <v>0</v>
      </c>
      <c r="AQ1017" s="86">
        <f t="shared" si="195"/>
        <v>0</v>
      </c>
      <c r="AR1017" s="86">
        <f t="shared" si="196"/>
        <v>0</v>
      </c>
      <c r="AT1017" s="86">
        <f t="shared" si="197"/>
        <v>0</v>
      </c>
    </row>
    <row r="1018" spans="1:46" ht="15" customHeight="1">
      <c r="A1018" s="107"/>
      <c r="B1018" s="93"/>
      <c r="C1018" s="150" t="s">
        <v>95</v>
      </c>
      <c r="D1018" s="409" t="str">
        <f t="shared" si="185"/>
        <v/>
      </c>
      <c r="E1018" s="410"/>
      <c r="F1018" s="410"/>
      <c r="G1018" s="410"/>
      <c r="H1018" s="410"/>
      <c r="I1018" s="411"/>
      <c r="J1018" s="341"/>
      <c r="K1018" s="284"/>
      <c r="L1018" s="342"/>
      <c r="M1018" s="341"/>
      <c r="N1018" s="284"/>
      <c r="O1018" s="342"/>
      <c r="P1018" s="341"/>
      <c r="Q1018" s="284"/>
      <c r="R1018" s="342"/>
      <c r="S1018" s="341"/>
      <c r="T1018" s="284"/>
      <c r="U1018" s="342"/>
      <c r="V1018" s="341"/>
      <c r="W1018" s="284"/>
      <c r="X1018" s="342"/>
      <c r="Y1018" s="341"/>
      <c r="Z1018" s="284"/>
      <c r="AA1018" s="342"/>
      <c r="AB1018" s="341"/>
      <c r="AC1018" s="284"/>
      <c r="AD1018" s="342"/>
      <c r="AG1018" s="86">
        <f t="shared" si="186"/>
        <v>0</v>
      </c>
      <c r="AH1018" s="86">
        <f t="shared" si="187"/>
        <v>0</v>
      </c>
      <c r="AI1018" s="86">
        <f t="shared" si="188"/>
        <v>0</v>
      </c>
      <c r="AJ1018" s="86">
        <f t="shared" si="189"/>
        <v>0</v>
      </c>
      <c r="AL1018" s="86">
        <f t="shared" si="190"/>
        <v>21</v>
      </c>
      <c r="AM1018" s="86">
        <f t="shared" si="191"/>
        <v>0</v>
      </c>
      <c r="AN1018" s="86">
        <f t="shared" si="192"/>
        <v>0</v>
      </c>
      <c r="AO1018" s="86">
        <f t="shared" si="193"/>
        <v>0</v>
      </c>
      <c r="AP1018" s="86">
        <f t="shared" si="194"/>
        <v>0</v>
      </c>
      <c r="AQ1018" s="86">
        <f t="shared" si="195"/>
        <v>0</v>
      </c>
      <c r="AR1018" s="86">
        <f t="shared" si="196"/>
        <v>0</v>
      </c>
      <c r="AT1018" s="86">
        <f t="shared" si="197"/>
        <v>0</v>
      </c>
    </row>
    <row r="1019" spans="1:46" ht="15" customHeight="1">
      <c r="A1019" s="107"/>
      <c r="B1019" s="93"/>
      <c r="C1019" s="150" t="s">
        <v>96</v>
      </c>
      <c r="D1019" s="409" t="str">
        <f t="shared" si="185"/>
        <v/>
      </c>
      <c r="E1019" s="410"/>
      <c r="F1019" s="410"/>
      <c r="G1019" s="410"/>
      <c r="H1019" s="410"/>
      <c r="I1019" s="411"/>
      <c r="J1019" s="341"/>
      <c r="K1019" s="284"/>
      <c r="L1019" s="342"/>
      <c r="M1019" s="341"/>
      <c r="N1019" s="284"/>
      <c r="O1019" s="342"/>
      <c r="P1019" s="341"/>
      <c r="Q1019" s="284"/>
      <c r="R1019" s="342"/>
      <c r="S1019" s="341"/>
      <c r="T1019" s="284"/>
      <c r="U1019" s="342"/>
      <c r="V1019" s="341"/>
      <c r="W1019" s="284"/>
      <c r="X1019" s="342"/>
      <c r="Y1019" s="341"/>
      <c r="Z1019" s="284"/>
      <c r="AA1019" s="342"/>
      <c r="AB1019" s="341"/>
      <c r="AC1019" s="284"/>
      <c r="AD1019" s="342"/>
      <c r="AG1019" s="86">
        <f t="shared" si="186"/>
        <v>0</v>
      </c>
      <c r="AH1019" s="86">
        <f t="shared" si="187"/>
        <v>0</v>
      </c>
      <c r="AI1019" s="86">
        <f t="shared" si="188"/>
        <v>0</v>
      </c>
      <c r="AJ1019" s="86">
        <f t="shared" si="189"/>
        <v>0</v>
      </c>
      <c r="AL1019" s="86">
        <f t="shared" si="190"/>
        <v>21</v>
      </c>
      <c r="AM1019" s="86">
        <f t="shared" si="191"/>
        <v>0</v>
      </c>
      <c r="AN1019" s="86">
        <f t="shared" si="192"/>
        <v>0</v>
      </c>
      <c r="AO1019" s="86">
        <f t="shared" si="193"/>
        <v>0</v>
      </c>
      <c r="AP1019" s="86">
        <f t="shared" si="194"/>
        <v>0</v>
      </c>
      <c r="AQ1019" s="86">
        <f t="shared" si="195"/>
        <v>0</v>
      </c>
      <c r="AR1019" s="86">
        <f t="shared" si="196"/>
        <v>0</v>
      </c>
      <c r="AT1019" s="86">
        <f t="shared" si="197"/>
        <v>0</v>
      </c>
    </row>
    <row r="1020" spans="1:46" ht="15" customHeight="1">
      <c r="A1020" s="107"/>
      <c r="B1020" s="93"/>
      <c r="C1020" s="150" t="s">
        <v>97</v>
      </c>
      <c r="D1020" s="409" t="str">
        <f t="shared" si="185"/>
        <v/>
      </c>
      <c r="E1020" s="410"/>
      <c r="F1020" s="410"/>
      <c r="G1020" s="410"/>
      <c r="H1020" s="410"/>
      <c r="I1020" s="411"/>
      <c r="J1020" s="341"/>
      <c r="K1020" s="284"/>
      <c r="L1020" s="342"/>
      <c r="M1020" s="341"/>
      <c r="N1020" s="284"/>
      <c r="O1020" s="342"/>
      <c r="P1020" s="341"/>
      <c r="Q1020" s="284"/>
      <c r="R1020" s="342"/>
      <c r="S1020" s="341"/>
      <c r="T1020" s="284"/>
      <c r="U1020" s="342"/>
      <c r="V1020" s="341"/>
      <c r="W1020" s="284"/>
      <c r="X1020" s="342"/>
      <c r="Y1020" s="341"/>
      <c r="Z1020" s="284"/>
      <c r="AA1020" s="342"/>
      <c r="AB1020" s="341"/>
      <c r="AC1020" s="284"/>
      <c r="AD1020" s="342"/>
      <c r="AG1020" s="86">
        <f t="shared" si="186"/>
        <v>0</v>
      </c>
      <c r="AH1020" s="86">
        <f t="shared" si="187"/>
        <v>0</v>
      </c>
      <c r="AI1020" s="86">
        <f t="shared" si="188"/>
        <v>0</v>
      </c>
      <c r="AJ1020" s="86">
        <f t="shared" si="189"/>
        <v>0</v>
      </c>
      <c r="AL1020" s="86">
        <f t="shared" si="190"/>
        <v>21</v>
      </c>
      <c r="AM1020" s="86">
        <f t="shared" si="191"/>
        <v>0</v>
      </c>
      <c r="AN1020" s="86">
        <f t="shared" si="192"/>
        <v>0</v>
      </c>
      <c r="AO1020" s="86">
        <f t="shared" si="193"/>
        <v>0</v>
      </c>
      <c r="AP1020" s="86">
        <f t="shared" si="194"/>
        <v>0</v>
      </c>
      <c r="AQ1020" s="86">
        <f t="shared" si="195"/>
        <v>0</v>
      </c>
      <c r="AR1020" s="86">
        <f t="shared" si="196"/>
        <v>0</v>
      </c>
      <c r="AT1020" s="86">
        <f t="shared" si="197"/>
        <v>0</v>
      </c>
    </row>
    <row r="1021" spans="1:46" ht="15" customHeight="1">
      <c r="A1021" s="107"/>
      <c r="B1021" s="93"/>
      <c r="C1021" s="150" t="s">
        <v>98</v>
      </c>
      <c r="D1021" s="409" t="str">
        <f t="shared" si="185"/>
        <v/>
      </c>
      <c r="E1021" s="410"/>
      <c r="F1021" s="410"/>
      <c r="G1021" s="410"/>
      <c r="H1021" s="410"/>
      <c r="I1021" s="411"/>
      <c r="J1021" s="341"/>
      <c r="K1021" s="284"/>
      <c r="L1021" s="342"/>
      <c r="M1021" s="341"/>
      <c r="N1021" s="284"/>
      <c r="O1021" s="342"/>
      <c r="P1021" s="341"/>
      <c r="Q1021" s="284"/>
      <c r="R1021" s="342"/>
      <c r="S1021" s="341"/>
      <c r="T1021" s="284"/>
      <c r="U1021" s="342"/>
      <c r="V1021" s="341"/>
      <c r="W1021" s="284"/>
      <c r="X1021" s="342"/>
      <c r="Y1021" s="341"/>
      <c r="Z1021" s="284"/>
      <c r="AA1021" s="342"/>
      <c r="AB1021" s="341"/>
      <c r="AC1021" s="284"/>
      <c r="AD1021" s="342"/>
      <c r="AG1021" s="86">
        <f t="shared" si="186"/>
        <v>0</v>
      </c>
      <c r="AH1021" s="86">
        <f t="shared" si="187"/>
        <v>0</v>
      </c>
      <c r="AI1021" s="86">
        <f t="shared" si="188"/>
        <v>0</v>
      </c>
      <c r="AJ1021" s="86">
        <f t="shared" si="189"/>
        <v>0</v>
      </c>
      <c r="AL1021" s="86">
        <f t="shared" si="190"/>
        <v>21</v>
      </c>
      <c r="AM1021" s="86">
        <f t="shared" si="191"/>
        <v>0</v>
      </c>
      <c r="AN1021" s="86">
        <f t="shared" si="192"/>
        <v>0</v>
      </c>
      <c r="AO1021" s="86">
        <f t="shared" si="193"/>
        <v>0</v>
      </c>
      <c r="AP1021" s="86">
        <f t="shared" si="194"/>
        <v>0</v>
      </c>
      <c r="AQ1021" s="86">
        <f t="shared" si="195"/>
        <v>0</v>
      </c>
      <c r="AR1021" s="86">
        <f t="shared" si="196"/>
        <v>0</v>
      </c>
      <c r="AT1021" s="86">
        <f t="shared" si="197"/>
        <v>0</v>
      </c>
    </row>
    <row r="1022" spans="1:46" ht="15" customHeight="1">
      <c r="A1022" s="107"/>
      <c r="B1022" s="93"/>
      <c r="C1022" s="150" t="s">
        <v>99</v>
      </c>
      <c r="D1022" s="409" t="str">
        <f t="shared" si="185"/>
        <v/>
      </c>
      <c r="E1022" s="410"/>
      <c r="F1022" s="410"/>
      <c r="G1022" s="410"/>
      <c r="H1022" s="410"/>
      <c r="I1022" s="411"/>
      <c r="J1022" s="341"/>
      <c r="K1022" s="284"/>
      <c r="L1022" s="342"/>
      <c r="M1022" s="341"/>
      <c r="N1022" s="284"/>
      <c r="O1022" s="342"/>
      <c r="P1022" s="341"/>
      <c r="Q1022" s="284"/>
      <c r="R1022" s="342"/>
      <c r="S1022" s="341"/>
      <c r="T1022" s="284"/>
      <c r="U1022" s="342"/>
      <c r="V1022" s="341"/>
      <c r="W1022" s="284"/>
      <c r="X1022" s="342"/>
      <c r="Y1022" s="341"/>
      <c r="Z1022" s="284"/>
      <c r="AA1022" s="342"/>
      <c r="AB1022" s="341"/>
      <c r="AC1022" s="284"/>
      <c r="AD1022" s="342"/>
      <c r="AG1022" s="86">
        <f t="shared" si="186"/>
        <v>0</v>
      </c>
      <c r="AH1022" s="86">
        <f t="shared" si="187"/>
        <v>0</v>
      </c>
      <c r="AI1022" s="86">
        <f t="shared" si="188"/>
        <v>0</v>
      </c>
      <c r="AJ1022" s="86">
        <f t="shared" si="189"/>
        <v>0</v>
      </c>
      <c r="AL1022" s="86">
        <f t="shared" si="190"/>
        <v>21</v>
      </c>
      <c r="AM1022" s="86">
        <f t="shared" si="191"/>
        <v>0</v>
      </c>
      <c r="AN1022" s="86">
        <f t="shared" si="192"/>
        <v>0</v>
      </c>
      <c r="AO1022" s="86">
        <f t="shared" si="193"/>
        <v>0</v>
      </c>
      <c r="AP1022" s="86">
        <f t="shared" si="194"/>
        <v>0</v>
      </c>
      <c r="AQ1022" s="86">
        <f t="shared" si="195"/>
        <v>0</v>
      </c>
      <c r="AR1022" s="86">
        <f t="shared" si="196"/>
        <v>0</v>
      </c>
      <c r="AT1022" s="86">
        <f t="shared" si="197"/>
        <v>0</v>
      </c>
    </row>
    <row r="1023" spans="1:46" ht="15" customHeight="1">
      <c r="A1023" s="107"/>
      <c r="B1023" s="93"/>
      <c r="C1023" s="150" t="s">
        <v>100</v>
      </c>
      <c r="D1023" s="409" t="str">
        <f t="shared" si="185"/>
        <v/>
      </c>
      <c r="E1023" s="410"/>
      <c r="F1023" s="410"/>
      <c r="G1023" s="410"/>
      <c r="H1023" s="410"/>
      <c r="I1023" s="411"/>
      <c r="J1023" s="341"/>
      <c r="K1023" s="284"/>
      <c r="L1023" s="342"/>
      <c r="M1023" s="341"/>
      <c r="N1023" s="284"/>
      <c r="O1023" s="342"/>
      <c r="P1023" s="341"/>
      <c r="Q1023" s="284"/>
      <c r="R1023" s="342"/>
      <c r="S1023" s="341"/>
      <c r="T1023" s="284"/>
      <c r="U1023" s="342"/>
      <c r="V1023" s="341"/>
      <c r="W1023" s="284"/>
      <c r="X1023" s="342"/>
      <c r="Y1023" s="341"/>
      <c r="Z1023" s="284"/>
      <c r="AA1023" s="342"/>
      <c r="AB1023" s="341"/>
      <c r="AC1023" s="284"/>
      <c r="AD1023" s="342"/>
      <c r="AG1023" s="86">
        <f t="shared" si="186"/>
        <v>0</v>
      </c>
      <c r="AH1023" s="86">
        <f t="shared" si="187"/>
        <v>0</v>
      </c>
      <c r="AI1023" s="86">
        <f t="shared" si="188"/>
        <v>0</v>
      </c>
      <c r="AJ1023" s="86">
        <f t="shared" si="189"/>
        <v>0</v>
      </c>
      <c r="AL1023" s="86">
        <f t="shared" si="190"/>
        <v>21</v>
      </c>
      <c r="AM1023" s="86">
        <f t="shared" si="191"/>
        <v>0</v>
      </c>
      <c r="AN1023" s="86">
        <f t="shared" si="192"/>
        <v>0</v>
      </c>
      <c r="AO1023" s="86">
        <f t="shared" si="193"/>
        <v>0</v>
      </c>
      <c r="AP1023" s="86">
        <f t="shared" si="194"/>
        <v>0</v>
      </c>
      <c r="AQ1023" s="86">
        <f t="shared" si="195"/>
        <v>0</v>
      </c>
      <c r="AR1023" s="86">
        <f t="shared" si="196"/>
        <v>0</v>
      </c>
      <c r="AT1023" s="86">
        <f t="shared" si="197"/>
        <v>0</v>
      </c>
    </row>
    <row r="1024" spans="1:46" ht="15" customHeight="1">
      <c r="A1024" s="107"/>
      <c r="B1024" s="93"/>
      <c r="C1024" s="150" t="s">
        <v>101</v>
      </c>
      <c r="D1024" s="409" t="str">
        <f t="shared" si="185"/>
        <v/>
      </c>
      <c r="E1024" s="410"/>
      <c r="F1024" s="410"/>
      <c r="G1024" s="410"/>
      <c r="H1024" s="410"/>
      <c r="I1024" s="411"/>
      <c r="J1024" s="341"/>
      <c r="K1024" s="284"/>
      <c r="L1024" s="342"/>
      <c r="M1024" s="341"/>
      <c r="N1024" s="284"/>
      <c r="O1024" s="342"/>
      <c r="P1024" s="341"/>
      <c r="Q1024" s="284"/>
      <c r="R1024" s="342"/>
      <c r="S1024" s="341"/>
      <c r="T1024" s="284"/>
      <c r="U1024" s="342"/>
      <c r="V1024" s="341"/>
      <c r="W1024" s="284"/>
      <c r="X1024" s="342"/>
      <c r="Y1024" s="341"/>
      <c r="Z1024" s="284"/>
      <c r="AA1024" s="342"/>
      <c r="AB1024" s="341"/>
      <c r="AC1024" s="284"/>
      <c r="AD1024" s="342"/>
      <c r="AG1024" s="86">
        <f t="shared" si="186"/>
        <v>0</v>
      </c>
      <c r="AH1024" s="86">
        <f t="shared" si="187"/>
        <v>0</v>
      </c>
      <c r="AI1024" s="86">
        <f t="shared" si="188"/>
        <v>0</v>
      </c>
      <c r="AJ1024" s="86">
        <f t="shared" si="189"/>
        <v>0</v>
      </c>
      <c r="AL1024" s="86">
        <f t="shared" si="190"/>
        <v>21</v>
      </c>
      <c r="AM1024" s="86">
        <f t="shared" si="191"/>
        <v>0</v>
      </c>
      <c r="AN1024" s="86">
        <f t="shared" si="192"/>
        <v>0</v>
      </c>
      <c r="AO1024" s="86">
        <f t="shared" si="193"/>
        <v>0</v>
      </c>
      <c r="AP1024" s="86">
        <f t="shared" si="194"/>
        <v>0</v>
      </c>
      <c r="AQ1024" s="86">
        <f t="shared" si="195"/>
        <v>0</v>
      </c>
      <c r="AR1024" s="86">
        <f t="shared" si="196"/>
        <v>0</v>
      </c>
      <c r="AT1024" s="86">
        <f t="shared" si="197"/>
        <v>0</v>
      </c>
    </row>
    <row r="1025" spans="1:46" ht="15" customHeight="1">
      <c r="A1025" s="107"/>
      <c r="B1025" s="93"/>
      <c r="C1025" s="150" t="s">
        <v>102</v>
      </c>
      <c r="D1025" s="409" t="str">
        <f t="shared" si="185"/>
        <v/>
      </c>
      <c r="E1025" s="410"/>
      <c r="F1025" s="410"/>
      <c r="G1025" s="410"/>
      <c r="H1025" s="410"/>
      <c r="I1025" s="411"/>
      <c r="J1025" s="341"/>
      <c r="K1025" s="284"/>
      <c r="L1025" s="342"/>
      <c r="M1025" s="341"/>
      <c r="N1025" s="284"/>
      <c r="O1025" s="342"/>
      <c r="P1025" s="341"/>
      <c r="Q1025" s="284"/>
      <c r="R1025" s="342"/>
      <c r="S1025" s="341"/>
      <c r="T1025" s="284"/>
      <c r="U1025" s="342"/>
      <c r="V1025" s="341"/>
      <c r="W1025" s="284"/>
      <c r="X1025" s="342"/>
      <c r="Y1025" s="341"/>
      <c r="Z1025" s="284"/>
      <c r="AA1025" s="342"/>
      <c r="AB1025" s="341"/>
      <c r="AC1025" s="284"/>
      <c r="AD1025" s="342"/>
      <c r="AG1025" s="86">
        <f t="shared" si="186"/>
        <v>0</v>
      </c>
      <c r="AH1025" s="86">
        <f t="shared" si="187"/>
        <v>0</v>
      </c>
      <c r="AI1025" s="86">
        <f t="shared" si="188"/>
        <v>0</v>
      </c>
      <c r="AJ1025" s="86">
        <f t="shared" si="189"/>
        <v>0</v>
      </c>
      <c r="AL1025" s="86">
        <f t="shared" si="190"/>
        <v>21</v>
      </c>
      <c r="AM1025" s="86">
        <f t="shared" si="191"/>
        <v>0</v>
      </c>
      <c r="AN1025" s="86">
        <f t="shared" si="192"/>
        <v>0</v>
      </c>
      <c r="AO1025" s="86">
        <f t="shared" si="193"/>
        <v>0</v>
      </c>
      <c r="AP1025" s="86">
        <f t="shared" si="194"/>
        <v>0</v>
      </c>
      <c r="AQ1025" s="86">
        <f t="shared" si="195"/>
        <v>0</v>
      </c>
      <c r="AR1025" s="86">
        <f t="shared" si="196"/>
        <v>0</v>
      </c>
      <c r="AT1025" s="86">
        <f t="shared" si="197"/>
        <v>0</v>
      </c>
    </row>
    <row r="1026" spans="1:46" ht="15" customHeight="1">
      <c r="A1026" s="107"/>
      <c r="B1026" s="93"/>
      <c r="C1026" s="150" t="s">
        <v>103</v>
      </c>
      <c r="D1026" s="409" t="str">
        <f t="shared" si="185"/>
        <v/>
      </c>
      <c r="E1026" s="410"/>
      <c r="F1026" s="410"/>
      <c r="G1026" s="410"/>
      <c r="H1026" s="410"/>
      <c r="I1026" s="411"/>
      <c r="J1026" s="341"/>
      <c r="K1026" s="284"/>
      <c r="L1026" s="342"/>
      <c r="M1026" s="341"/>
      <c r="N1026" s="284"/>
      <c r="O1026" s="342"/>
      <c r="P1026" s="341"/>
      <c r="Q1026" s="284"/>
      <c r="R1026" s="342"/>
      <c r="S1026" s="341"/>
      <c r="T1026" s="284"/>
      <c r="U1026" s="342"/>
      <c r="V1026" s="341"/>
      <c r="W1026" s="284"/>
      <c r="X1026" s="342"/>
      <c r="Y1026" s="341"/>
      <c r="Z1026" s="284"/>
      <c r="AA1026" s="342"/>
      <c r="AB1026" s="341"/>
      <c r="AC1026" s="284"/>
      <c r="AD1026" s="342"/>
      <c r="AG1026" s="86">
        <f t="shared" si="186"/>
        <v>0</v>
      </c>
      <c r="AH1026" s="86">
        <f t="shared" si="187"/>
        <v>0</v>
      </c>
      <c r="AI1026" s="86">
        <f t="shared" si="188"/>
        <v>0</v>
      </c>
      <c r="AJ1026" s="86">
        <f t="shared" si="189"/>
        <v>0</v>
      </c>
      <c r="AL1026" s="86">
        <f t="shared" si="190"/>
        <v>21</v>
      </c>
      <c r="AM1026" s="86">
        <f t="shared" si="191"/>
        <v>0</v>
      </c>
      <c r="AN1026" s="86">
        <f t="shared" si="192"/>
        <v>0</v>
      </c>
      <c r="AO1026" s="86">
        <f t="shared" si="193"/>
        <v>0</v>
      </c>
      <c r="AP1026" s="86">
        <f t="shared" si="194"/>
        <v>0</v>
      </c>
      <c r="AQ1026" s="86">
        <f t="shared" si="195"/>
        <v>0</v>
      </c>
      <c r="AR1026" s="86">
        <f t="shared" si="196"/>
        <v>0</v>
      </c>
      <c r="AT1026" s="86">
        <f t="shared" si="197"/>
        <v>0</v>
      </c>
    </row>
    <row r="1027" spans="1:46" ht="15" customHeight="1">
      <c r="A1027" s="107"/>
      <c r="B1027" s="93"/>
      <c r="C1027" s="150" t="s">
        <v>104</v>
      </c>
      <c r="D1027" s="409" t="str">
        <f t="shared" si="185"/>
        <v/>
      </c>
      <c r="E1027" s="410"/>
      <c r="F1027" s="410"/>
      <c r="G1027" s="410"/>
      <c r="H1027" s="410"/>
      <c r="I1027" s="411"/>
      <c r="J1027" s="341"/>
      <c r="K1027" s="284"/>
      <c r="L1027" s="342"/>
      <c r="M1027" s="341"/>
      <c r="N1027" s="284"/>
      <c r="O1027" s="342"/>
      <c r="P1027" s="341"/>
      <c r="Q1027" s="284"/>
      <c r="R1027" s="342"/>
      <c r="S1027" s="341"/>
      <c r="T1027" s="284"/>
      <c r="U1027" s="342"/>
      <c r="V1027" s="341"/>
      <c r="W1027" s="284"/>
      <c r="X1027" s="342"/>
      <c r="Y1027" s="341"/>
      <c r="Z1027" s="284"/>
      <c r="AA1027" s="342"/>
      <c r="AB1027" s="341"/>
      <c r="AC1027" s="284"/>
      <c r="AD1027" s="342"/>
      <c r="AG1027" s="86">
        <f t="shared" si="186"/>
        <v>0</v>
      </c>
      <c r="AH1027" s="86">
        <f t="shared" si="187"/>
        <v>0</v>
      </c>
      <c r="AI1027" s="86">
        <f t="shared" si="188"/>
        <v>0</v>
      </c>
      <c r="AJ1027" s="86">
        <f t="shared" si="189"/>
        <v>0</v>
      </c>
      <c r="AL1027" s="86">
        <f t="shared" si="190"/>
        <v>21</v>
      </c>
      <c r="AM1027" s="86">
        <f t="shared" si="191"/>
        <v>0</v>
      </c>
      <c r="AN1027" s="86">
        <f t="shared" si="192"/>
        <v>0</v>
      </c>
      <c r="AO1027" s="86">
        <f t="shared" si="193"/>
        <v>0</v>
      </c>
      <c r="AP1027" s="86">
        <f t="shared" si="194"/>
        <v>0</v>
      </c>
      <c r="AQ1027" s="86">
        <f t="shared" si="195"/>
        <v>0</v>
      </c>
      <c r="AR1027" s="86">
        <f t="shared" si="196"/>
        <v>0</v>
      </c>
      <c r="AT1027" s="86">
        <f t="shared" si="197"/>
        <v>0</v>
      </c>
    </row>
    <row r="1028" spans="1:46" ht="15" customHeight="1">
      <c r="A1028" s="107"/>
      <c r="B1028" s="93"/>
      <c r="C1028" s="150" t="s">
        <v>105</v>
      </c>
      <c r="D1028" s="409" t="str">
        <f t="shared" si="185"/>
        <v/>
      </c>
      <c r="E1028" s="410"/>
      <c r="F1028" s="410"/>
      <c r="G1028" s="410"/>
      <c r="H1028" s="410"/>
      <c r="I1028" s="411"/>
      <c r="J1028" s="341"/>
      <c r="K1028" s="284"/>
      <c r="L1028" s="342"/>
      <c r="M1028" s="341"/>
      <c r="N1028" s="284"/>
      <c r="O1028" s="342"/>
      <c r="P1028" s="341"/>
      <c r="Q1028" s="284"/>
      <c r="R1028" s="342"/>
      <c r="S1028" s="341"/>
      <c r="T1028" s="284"/>
      <c r="U1028" s="342"/>
      <c r="V1028" s="341"/>
      <c r="W1028" s="284"/>
      <c r="X1028" s="342"/>
      <c r="Y1028" s="341"/>
      <c r="Z1028" s="284"/>
      <c r="AA1028" s="342"/>
      <c r="AB1028" s="341"/>
      <c r="AC1028" s="284"/>
      <c r="AD1028" s="342"/>
      <c r="AG1028" s="86">
        <f t="shared" si="186"/>
        <v>0</v>
      </c>
      <c r="AH1028" s="86">
        <f t="shared" si="187"/>
        <v>0</v>
      </c>
      <c r="AI1028" s="86">
        <f t="shared" si="188"/>
        <v>0</v>
      </c>
      <c r="AJ1028" s="86">
        <f t="shared" si="189"/>
        <v>0</v>
      </c>
      <c r="AL1028" s="86">
        <f t="shared" si="190"/>
        <v>21</v>
      </c>
      <c r="AM1028" s="86">
        <f t="shared" si="191"/>
        <v>0</v>
      </c>
      <c r="AN1028" s="86">
        <f t="shared" si="192"/>
        <v>0</v>
      </c>
      <c r="AO1028" s="86">
        <f t="shared" si="193"/>
        <v>0</v>
      </c>
      <c r="AP1028" s="86">
        <f t="shared" si="194"/>
        <v>0</v>
      </c>
      <c r="AQ1028" s="86">
        <f t="shared" si="195"/>
        <v>0</v>
      </c>
      <c r="AR1028" s="86">
        <f t="shared" si="196"/>
        <v>0</v>
      </c>
      <c r="AT1028" s="86">
        <f t="shared" si="197"/>
        <v>0</v>
      </c>
    </row>
    <row r="1029" spans="1:46" ht="15" customHeight="1">
      <c r="A1029" s="107"/>
      <c r="B1029" s="93"/>
      <c r="C1029" s="150" t="s">
        <v>106</v>
      </c>
      <c r="D1029" s="409" t="str">
        <f t="shared" si="185"/>
        <v/>
      </c>
      <c r="E1029" s="410"/>
      <c r="F1029" s="410"/>
      <c r="G1029" s="410"/>
      <c r="H1029" s="410"/>
      <c r="I1029" s="411"/>
      <c r="J1029" s="341"/>
      <c r="K1029" s="284"/>
      <c r="L1029" s="342"/>
      <c r="M1029" s="341"/>
      <c r="N1029" s="284"/>
      <c r="O1029" s="342"/>
      <c r="P1029" s="341"/>
      <c r="Q1029" s="284"/>
      <c r="R1029" s="342"/>
      <c r="S1029" s="341"/>
      <c r="T1029" s="284"/>
      <c r="U1029" s="342"/>
      <c r="V1029" s="341"/>
      <c r="W1029" s="284"/>
      <c r="X1029" s="342"/>
      <c r="Y1029" s="341"/>
      <c r="Z1029" s="284"/>
      <c r="AA1029" s="342"/>
      <c r="AB1029" s="341"/>
      <c r="AC1029" s="284"/>
      <c r="AD1029" s="342"/>
      <c r="AG1029" s="86">
        <f t="shared" si="186"/>
        <v>0</v>
      </c>
      <c r="AH1029" s="86">
        <f t="shared" si="187"/>
        <v>0</v>
      </c>
      <c r="AI1029" s="86">
        <f t="shared" si="188"/>
        <v>0</v>
      </c>
      <c r="AJ1029" s="86">
        <f t="shared" si="189"/>
        <v>0</v>
      </c>
      <c r="AL1029" s="86">
        <f t="shared" si="190"/>
        <v>21</v>
      </c>
      <c r="AM1029" s="86">
        <f t="shared" si="191"/>
        <v>0</v>
      </c>
      <c r="AN1029" s="86">
        <f t="shared" si="192"/>
        <v>0</v>
      </c>
      <c r="AO1029" s="86">
        <f t="shared" si="193"/>
        <v>0</v>
      </c>
      <c r="AP1029" s="86">
        <f t="shared" si="194"/>
        <v>0</v>
      </c>
      <c r="AQ1029" s="86">
        <f t="shared" si="195"/>
        <v>0</v>
      </c>
      <c r="AR1029" s="86">
        <f t="shared" si="196"/>
        <v>0</v>
      </c>
      <c r="AT1029" s="86">
        <f t="shared" si="197"/>
        <v>0</v>
      </c>
    </row>
    <row r="1030" spans="1:46" ht="15" customHeight="1">
      <c r="A1030" s="107"/>
      <c r="B1030" s="93"/>
      <c r="C1030" s="150" t="s">
        <v>107</v>
      </c>
      <c r="D1030" s="409" t="str">
        <f t="shared" si="185"/>
        <v/>
      </c>
      <c r="E1030" s="410"/>
      <c r="F1030" s="410"/>
      <c r="G1030" s="410"/>
      <c r="H1030" s="410"/>
      <c r="I1030" s="411"/>
      <c r="J1030" s="341"/>
      <c r="K1030" s="284"/>
      <c r="L1030" s="342"/>
      <c r="M1030" s="341"/>
      <c r="N1030" s="284"/>
      <c r="O1030" s="342"/>
      <c r="P1030" s="341"/>
      <c r="Q1030" s="284"/>
      <c r="R1030" s="342"/>
      <c r="S1030" s="341"/>
      <c r="T1030" s="284"/>
      <c r="U1030" s="342"/>
      <c r="V1030" s="341"/>
      <c r="W1030" s="284"/>
      <c r="X1030" s="342"/>
      <c r="Y1030" s="341"/>
      <c r="Z1030" s="284"/>
      <c r="AA1030" s="342"/>
      <c r="AB1030" s="341"/>
      <c r="AC1030" s="284"/>
      <c r="AD1030" s="342"/>
      <c r="AG1030" s="86">
        <f t="shared" si="186"/>
        <v>0</v>
      </c>
      <c r="AH1030" s="86">
        <f t="shared" si="187"/>
        <v>0</v>
      </c>
      <c r="AI1030" s="86">
        <f t="shared" si="188"/>
        <v>0</v>
      </c>
      <c r="AJ1030" s="86">
        <f t="shared" si="189"/>
        <v>0</v>
      </c>
      <c r="AL1030" s="86">
        <f t="shared" si="190"/>
        <v>21</v>
      </c>
      <c r="AM1030" s="86">
        <f t="shared" si="191"/>
        <v>0</v>
      </c>
      <c r="AN1030" s="86">
        <f t="shared" si="192"/>
        <v>0</v>
      </c>
      <c r="AO1030" s="86">
        <f t="shared" si="193"/>
        <v>0</v>
      </c>
      <c r="AP1030" s="86">
        <f t="shared" si="194"/>
        <v>0</v>
      </c>
      <c r="AQ1030" s="86">
        <f t="shared" si="195"/>
        <v>0</v>
      </c>
      <c r="AR1030" s="86">
        <f t="shared" si="196"/>
        <v>0</v>
      </c>
      <c r="AT1030" s="86">
        <f t="shared" si="197"/>
        <v>0</v>
      </c>
    </row>
    <row r="1031" spans="1:46" ht="15" customHeight="1">
      <c r="A1031" s="107"/>
      <c r="B1031" s="93"/>
      <c r="C1031" s="150" t="s">
        <v>108</v>
      </c>
      <c r="D1031" s="409" t="str">
        <f t="shared" si="185"/>
        <v/>
      </c>
      <c r="E1031" s="410"/>
      <c r="F1031" s="410"/>
      <c r="G1031" s="410"/>
      <c r="H1031" s="410"/>
      <c r="I1031" s="411"/>
      <c r="J1031" s="341"/>
      <c r="K1031" s="284"/>
      <c r="L1031" s="342"/>
      <c r="M1031" s="341"/>
      <c r="N1031" s="284"/>
      <c r="O1031" s="342"/>
      <c r="P1031" s="341"/>
      <c r="Q1031" s="284"/>
      <c r="R1031" s="342"/>
      <c r="S1031" s="341"/>
      <c r="T1031" s="284"/>
      <c r="U1031" s="342"/>
      <c r="V1031" s="341"/>
      <c r="W1031" s="284"/>
      <c r="X1031" s="342"/>
      <c r="Y1031" s="341"/>
      <c r="Z1031" s="284"/>
      <c r="AA1031" s="342"/>
      <c r="AB1031" s="341"/>
      <c r="AC1031" s="284"/>
      <c r="AD1031" s="342"/>
      <c r="AG1031" s="86">
        <f t="shared" si="186"/>
        <v>0</v>
      </c>
      <c r="AH1031" s="86">
        <f t="shared" si="187"/>
        <v>0</v>
      </c>
      <c r="AI1031" s="86">
        <f t="shared" si="188"/>
        <v>0</v>
      </c>
      <c r="AJ1031" s="86">
        <f t="shared" si="189"/>
        <v>0</v>
      </c>
      <c r="AL1031" s="86">
        <f t="shared" si="190"/>
        <v>21</v>
      </c>
      <c r="AM1031" s="86">
        <f t="shared" si="191"/>
        <v>0</v>
      </c>
      <c r="AN1031" s="86">
        <f t="shared" si="192"/>
        <v>0</v>
      </c>
      <c r="AO1031" s="86">
        <f t="shared" si="193"/>
        <v>0</v>
      </c>
      <c r="AP1031" s="86">
        <f t="shared" si="194"/>
        <v>0</v>
      </c>
      <c r="AQ1031" s="86">
        <f t="shared" si="195"/>
        <v>0</v>
      </c>
      <c r="AR1031" s="86">
        <f t="shared" si="196"/>
        <v>0</v>
      </c>
      <c r="AT1031" s="86">
        <f t="shared" si="197"/>
        <v>0</v>
      </c>
    </row>
    <row r="1032" spans="1:46" ht="15" customHeight="1">
      <c r="A1032" s="107"/>
      <c r="B1032" s="93"/>
      <c r="C1032" s="150" t="s">
        <v>109</v>
      </c>
      <c r="D1032" s="409" t="str">
        <f t="shared" si="185"/>
        <v/>
      </c>
      <c r="E1032" s="410"/>
      <c r="F1032" s="410"/>
      <c r="G1032" s="410"/>
      <c r="H1032" s="410"/>
      <c r="I1032" s="411"/>
      <c r="J1032" s="341"/>
      <c r="K1032" s="284"/>
      <c r="L1032" s="342"/>
      <c r="M1032" s="341"/>
      <c r="N1032" s="284"/>
      <c r="O1032" s="342"/>
      <c r="P1032" s="341"/>
      <c r="Q1032" s="284"/>
      <c r="R1032" s="342"/>
      <c r="S1032" s="341"/>
      <c r="T1032" s="284"/>
      <c r="U1032" s="342"/>
      <c r="V1032" s="341"/>
      <c r="W1032" s="284"/>
      <c r="X1032" s="342"/>
      <c r="Y1032" s="341"/>
      <c r="Z1032" s="284"/>
      <c r="AA1032" s="342"/>
      <c r="AB1032" s="341"/>
      <c r="AC1032" s="284"/>
      <c r="AD1032" s="342"/>
      <c r="AG1032" s="86">
        <f t="shared" si="186"/>
        <v>0</v>
      </c>
      <c r="AH1032" s="86">
        <f t="shared" si="187"/>
        <v>0</v>
      </c>
      <c r="AI1032" s="86">
        <f t="shared" si="188"/>
        <v>0</v>
      </c>
      <c r="AJ1032" s="86">
        <f t="shared" si="189"/>
        <v>0</v>
      </c>
      <c r="AL1032" s="86">
        <f t="shared" si="190"/>
        <v>21</v>
      </c>
      <c r="AM1032" s="86">
        <f t="shared" si="191"/>
        <v>0</v>
      </c>
      <c r="AN1032" s="86">
        <f t="shared" si="192"/>
        <v>0</v>
      </c>
      <c r="AO1032" s="86">
        <f t="shared" si="193"/>
        <v>0</v>
      </c>
      <c r="AP1032" s="86">
        <f t="shared" si="194"/>
        <v>0</v>
      </c>
      <c r="AQ1032" s="86">
        <f t="shared" si="195"/>
        <v>0</v>
      </c>
      <c r="AR1032" s="86">
        <f t="shared" si="196"/>
        <v>0</v>
      </c>
      <c r="AT1032" s="86">
        <f t="shared" si="197"/>
        <v>0</v>
      </c>
    </row>
    <row r="1033" spans="1:46" ht="15" customHeight="1">
      <c r="A1033" s="107"/>
      <c r="B1033" s="93"/>
      <c r="C1033" s="150" t="s">
        <v>110</v>
      </c>
      <c r="D1033" s="409" t="str">
        <f t="shared" si="185"/>
        <v/>
      </c>
      <c r="E1033" s="410"/>
      <c r="F1033" s="410"/>
      <c r="G1033" s="410"/>
      <c r="H1033" s="410"/>
      <c r="I1033" s="411"/>
      <c r="J1033" s="341"/>
      <c r="K1033" s="284"/>
      <c r="L1033" s="342"/>
      <c r="M1033" s="341"/>
      <c r="N1033" s="284"/>
      <c r="O1033" s="342"/>
      <c r="P1033" s="341"/>
      <c r="Q1033" s="284"/>
      <c r="R1033" s="342"/>
      <c r="S1033" s="341"/>
      <c r="T1033" s="284"/>
      <c r="U1033" s="342"/>
      <c r="V1033" s="341"/>
      <c r="W1033" s="284"/>
      <c r="X1033" s="342"/>
      <c r="Y1033" s="341"/>
      <c r="Z1033" s="284"/>
      <c r="AA1033" s="342"/>
      <c r="AB1033" s="341"/>
      <c r="AC1033" s="284"/>
      <c r="AD1033" s="342"/>
      <c r="AG1033" s="86">
        <f t="shared" si="186"/>
        <v>0</v>
      </c>
      <c r="AH1033" s="86">
        <f t="shared" si="187"/>
        <v>0</v>
      </c>
      <c r="AI1033" s="86">
        <f t="shared" si="188"/>
        <v>0</v>
      </c>
      <c r="AJ1033" s="86">
        <f t="shared" si="189"/>
        <v>0</v>
      </c>
      <c r="AL1033" s="86">
        <f t="shared" si="190"/>
        <v>21</v>
      </c>
      <c r="AM1033" s="86">
        <f t="shared" si="191"/>
        <v>0</v>
      </c>
      <c r="AN1033" s="86">
        <f t="shared" si="192"/>
        <v>0</v>
      </c>
      <c r="AO1033" s="86">
        <f t="shared" si="193"/>
        <v>0</v>
      </c>
      <c r="AP1033" s="86">
        <f t="shared" si="194"/>
        <v>0</v>
      </c>
      <c r="AQ1033" s="86">
        <f t="shared" si="195"/>
        <v>0</v>
      </c>
      <c r="AR1033" s="86">
        <f t="shared" si="196"/>
        <v>0</v>
      </c>
      <c r="AT1033" s="86">
        <f t="shared" si="197"/>
        <v>0</v>
      </c>
    </row>
    <row r="1034" spans="1:46" ht="15" customHeight="1">
      <c r="A1034" s="107"/>
      <c r="B1034" s="93"/>
      <c r="C1034" s="150" t="s">
        <v>111</v>
      </c>
      <c r="D1034" s="409" t="str">
        <f t="shared" si="185"/>
        <v/>
      </c>
      <c r="E1034" s="410"/>
      <c r="F1034" s="410"/>
      <c r="G1034" s="410"/>
      <c r="H1034" s="410"/>
      <c r="I1034" s="411"/>
      <c r="J1034" s="341"/>
      <c r="K1034" s="284"/>
      <c r="L1034" s="342"/>
      <c r="M1034" s="341"/>
      <c r="N1034" s="284"/>
      <c r="O1034" s="342"/>
      <c r="P1034" s="341"/>
      <c r="Q1034" s="284"/>
      <c r="R1034" s="342"/>
      <c r="S1034" s="341"/>
      <c r="T1034" s="284"/>
      <c r="U1034" s="342"/>
      <c r="V1034" s="341"/>
      <c r="W1034" s="284"/>
      <c r="X1034" s="342"/>
      <c r="Y1034" s="341"/>
      <c r="Z1034" s="284"/>
      <c r="AA1034" s="342"/>
      <c r="AB1034" s="341"/>
      <c r="AC1034" s="284"/>
      <c r="AD1034" s="342"/>
      <c r="AG1034" s="86">
        <f t="shared" si="186"/>
        <v>0</v>
      </c>
      <c r="AH1034" s="86">
        <f t="shared" si="187"/>
        <v>0</v>
      </c>
      <c r="AI1034" s="86">
        <f t="shared" si="188"/>
        <v>0</v>
      </c>
      <c r="AJ1034" s="86">
        <f t="shared" si="189"/>
        <v>0</v>
      </c>
      <c r="AL1034" s="86">
        <f t="shared" si="190"/>
        <v>21</v>
      </c>
      <c r="AM1034" s="86">
        <f t="shared" si="191"/>
        <v>0</v>
      </c>
      <c r="AN1034" s="86">
        <f t="shared" si="192"/>
        <v>0</v>
      </c>
      <c r="AO1034" s="86">
        <f t="shared" si="193"/>
        <v>0</v>
      </c>
      <c r="AP1034" s="86">
        <f t="shared" si="194"/>
        <v>0</v>
      </c>
      <c r="AQ1034" s="86">
        <f t="shared" si="195"/>
        <v>0</v>
      </c>
      <c r="AR1034" s="86">
        <f t="shared" si="196"/>
        <v>0</v>
      </c>
      <c r="AT1034" s="86">
        <f t="shared" si="197"/>
        <v>0</v>
      </c>
    </row>
    <row r="1035" spans="1:46" ht="15" customHeight="1">
      <c r="A1035" s="107"/>
      <c r="B1035" s="93"/>
      <c r="C1035" s="150" t="s">
        <v>112</v>
      </c>
      <c r="D1035" s="409" t="str">
        <f t="shared" si="185"/>
        <v/>
      </c>
      <c r="E1035" s="410"/>
      <c r="F1035" s="410"/>
      <c r="G1035" s="410"/>
      <c r="H1035" s="410"/>
      <c r="I1035" s="411"/>
      <c r="J1035" s="341"/>
      <c r="K1035" s="284"/>
      <c r="L1035" s="342"/>
      <c r="M1035" s="341"/>
      <c r="N1035" s="284"/>
      <c r="O1035" s="342"/>
      <c r="P1035" s="341"/>
      <c r="Q1035" s="284"/>
      <c r="R1035" s="342"/>
      <c r="S1035" s="341"/>
      <c r="T1035" s="284"/>
      <c r="U1035" s="342"/>
      <c r="V1035" s="341"/>
      <c r="W1035" s="284"/>
      <c r="X1035" s="342"/>
      <c r="Y1035" s="341"/>
      <c r="Z1035" s="284"/>
      <c r="AA1035" s="342"/>
      <c r="AB1035" s="341"/>
      <c r="AC1035" s="284"/>
      <c r="AD1035" s="342"/>
      <c r="AG1035" s="86">
        <f t="shared" si="186"/>
        <v>0</v>
      </c>
      <c r="AH1035" s="86">
        <f t="shared" si="187"/>
        <v>0</v>
      </c>
      <c r="AI1035" s="86">
        <f t="shared" si="188"/>
        <v>0</v>
      </c>
      <c r="AJ1035" s="86">
        <f t="shared" si="189"/>
        <v>0</v>
      </c>
      <c r="AL1035" s="86">
        <f t="shared" si="190"/>
        <v>21</v>
      </c>
      <c r="AM1035" s="86">
        <f t="shared" si="191"/>
        <v>0</v>
      </c>
      <c r="AN1035" s="86">
        <f t="shared" si="192"/>
        <v>0</v>
      </c>
      <c r="AO1035" s="86">
        <f t="shared" si="193"/>
        <v>0</v>
      </c>
      <c r="AP1035" s="86">
        <f t="shared" si="194"/>
        <v>0</v>
      </c>
      <c r="AQ1035" s="86">
        <f t="shared" si="195"/>
        <v>0</v>
      </c>
      <c r="AR1035" s="86">
        <f t="shared" si="196"/>
        <v>0</v>
      </c>
      <c r="AT1035" s="86">
        <f t="shared" si="197"/>
        <v>0</v>
      </c>
    </row>
    <row r="1036" spans="1:46" ht="15" customHeight="1">
      <c r="A1036" s="107"/>
      <c r="B1036" s="93"/>
      <c r="C1036" s="150" t="s">
        <v>113</v>
      </c>
      <c r="D1036" s="409" t="str">
        <f t="shared" si="185"/>
        <v/>
      </c>
      <c r="E1036" s="410"/>
      <c r="F1036" s="410"/>
      <c r="G1036" s="410"/>
      <c r="H1036" s="410"/>
      <c r="I1036" s="411"/>
      <c r="J1036" s="341"/>
      <c r="K1036" s="284"/>
      <c r="L1036" s="342"/>
      <c r="M1036" s="341"/>
      <c r="N1036" s="284"/>
      <c r="O1036" s="342"/>
      <c r="P1036" s="341"/>
      <c r="Q1036" s="284"/>
      <c r="R1036" s="342"/>
      <c r="S1036" s="341"/>
      <c r="T1036" s="284"/>
      <c r="U1036" s="342"/>
      <c r="V1036" s="341"/>
      <c r="W1036" s="284"/>
      <c r="X1036" s="342"/>
      <c r="Y1036" s="341"/>
      <c r="Z1036" s="284"/>
      <c r="AA1036" s="342"/>
      <c r="AB1036" s="341"/>
      <c r="AC1036" s="284"/>
      <c r="AD1036" s="342"/>
      <c r="AG1036" s="86">
        <f t="shared" si="186"/>
        <v>0</v>
      </c>
      <c r="AH1036" s="86">
        <f t="shared" si="187"/>
        <v>0</v>
      </c>
      <c r="AI1036" s="86">
        <f t="shared" si="188"/>
        <v>0</v>
      </c>
      <c r="AJ1036" s="86">
        <f t="shared" si="189"/>
        <v>0</v>
      </c>
      <c r="AL1036" s="86">
        <f t="shared" si="190"/>
        <v>21</v>
      </c>
      <c r="AM1036" s="86">
        <f t="shared" si="191"/>
        <v>0</v>
      </c>
      <c r="AN1036" s="86">
        <f t="shared" si="192"/>
        <v>0</v>
      </c>
      <c r="AO1036" s="86">
        <f t="shared" si="193"/>
        <v>0</v>
      </c>
      <c r="AP1036" s="86">
        <f t="shared" si="194"/>
        <v>0</v>
      </c>
      <c r="AQ1036" s="86">
        <f t="shared" si="195"/>
        <v>0</v>
      </c>
      <c r="AR1036" s="86">
        <f t="shared" si="196"/>
        <v>0</v>
      </c>
      <c r="AT1036" s="86">
        <f t="shared" si="197"/>
        <v>0</v>
      </c>
    </row>
    <row r="1037" spans="1:46" ht="15" customHeight="1">
      <c r="A1037" s="107"/>
      <c r="B1037" s="93"/>
      <c r="C1037" s="150" t="s">
        <v>114</v>
      </c>
      <c r="D1037" s="409" t="str">
        <f t="shared" si="185"/>
        <v/>
      </c>
      <c r="E1037" s="410"/>
      <c r="F1037" s="410"/>
      <c r="G1037" s="410"/>
      <c r="H1037" s="410"/>
      <c r="I1037" s="411"/>
      <c r="J1037" s="341"/>
      <c r="K1037" s="284"/>
      <c r="L1037" s="342"/>
      <c r="M1037" s="341"/>
      <c r="N1037" s="284"/>
      <c r="O1037" s="342"/>
      <c r="P1037" s="341"/>
      <c r="Q1037" s="284"/>
      <c r="R1037" s="342"/>
      <c r="S1037" s="341"/>
      <c r="T1037" s="284"/>
      <c r="U1037" s="342"/>
      <c r="V1037" s="341"/>
      <c r="W1037" s="284"/>
      <c r="X1037" s="342"/>
      <c r="Y1037" s="341"/>
      <c r="Z1037" s="284"/>
      <c r="AA1037" s="342"/>
      <c r="AB1037" s="341"/>
      <c r="AC1037" s="284"/>
      <c r="AD1037" s="342"/>
      <c r="AG1037" s="86">
        <f t="shared" si="186"/>
        <v>0</v>
      </c>
      <c r="AH1037" s="86">
        <f t="shared" si="187"/>
        <v>0</v>
      </c>
      <c r="AI1037" s="86">
        <f t="shared" si="188"/>
        <v>0</v>
      </c>
      <c r="AJ1037" s="86">
        <f t="shared" si="189"/>
        <v>0</v>
      </c>
      <c r="AL1037" s="86">
        <f t="shared" si="190"/>
        <v>21</v>
      </c>
      <c r="AM1037" s="86">
        <f t="shared" si="191"/>
        <v>0</v>
      </c>
      <c r="AN1037" s="86">
        <f t="shared" si="192"/>
        <v>0</v>
      </c>
      <c r="AO1037" s="86">
        <f t="shared" si="193"/>
        <v>0</v>
      </c>
      <c r="AP1037" s="86">
        <f t="shared" si="194"/>
        <v>0</v>
      </c>
      <c r="AQ1037" s="86">
        <f t="shared" si="195"/>
        <v>0</v>
      </c>
      <c r="AR1037" s="86">
        <f t="shared" si="196"/>
        <v>0</v>
      </c>
      <c r="AT1037" s="86">
        <f t="shared" si="197"/>
        <v>0</v>
      </c>
    </row>
    <row r="1038" spans="1:46" ht="15" customHeight="1">
      <c r="A1038" s="107"/>
      <c r="B1038" s="93"/>
      <c r="C1038" s="150" t="s">
        <v>115</v>
      </c>
      <c r="D1038" s="409" t="str">
        <f t="shared" si="185"/>
        <v/>
      </c>
      <c r="E1038" s="410"/>
      <c r="F1038" s="410"/>
      <c r="G1038" s="410"/>
      <c r="H1038" s="410"/>
      <c r="I1038" s="411"/>
      <c r="J1038" s="341"/>
      <c r="K1038" s="284"/>
      <c r="L1038" s="342"/>
      <c r="M1038" s="341"/>
      <c r="N1038" s="284"/>
      <c r="O1038" s="342"/>
      <c r="P1038" s="341"/>
      <c r="Q1038" s="284"/>
      <c r="R1038" s="342"/>
      <c r="S1038" s="341"/>
      <c r="T1038" s="284"/>
      <c r="U1038" s="342"/>
      <c r="V1038" s="341"/>
      <c r="W1038" s="284"/>
      <c r="X1038" s="342"/>
      <c r="Y1038" s="341"/>
      <c r="Z1038" s="284"/>
      <c r="AA1038" s="342"/>
      <c r="AB1038" s="341"/>
      <c r="AC1038" s="284"/>
      <c r="AD1038" s="342"/>
      <c r="AG1038" s="86">
        <f t="shared" si="186"/>
        <v>0</v>
      </c>
      <c r="AH1038" s="86">
        <f t="shared" si="187"/>
        <v>0</v>
      </c>
      <c r="AI1038" s="86">
        <f t="shared" si="188"/>
        <v>0</v>
      </c>
      <c r="AJ1038" s="86">
        <f t="shared" si="189"/>
        <v>0</v>
      </c>
      <c r="AL1038" s="86">
        <f t="shared" si="190"/>
        <v>21</v>
      </c>
      <c r="AM1038" s="86">
        <f t="shared" si="191"/>
        <v>0</v>
      </c>
      <c r="AN1038" s="86">
        <f t="shared" si="192"/>
        <v>0</v>
      </c>
      <c r="AO1038" s="86">
        <f t="shared" si="193"/>
        <v>0</v>
      </c>
      <c r="AP1038" s="86">
        <f t="shared" si="194"/>
        <v>0</v>
      </c>
      <c r="AQ1038" s="86">
        <f t="shared" si="195"/>
        <v>0</v>
      </c>
      <c r="AR1038" s="86">
        <f t="shared" si="196"/>
        <v>0</v>
      </c>
      <c r="AT1038" s="86">
        <f t="shared" si="197"/>
        <v>0</v>
      </c>
    </row>
    <row r="1039" spans="1:46" ht="15" customHeight="1">
      <c r="A1039" s="107"/>
      <c r="B1039" s="93"/>
      <c r="C1039" s="150" t="s">
        <v>116</v>
      </c>
      <c r="D1039" s="409" t="str">
        <f t="shared" si="185"/>
        <v/>
      </c>
      <c r="E1039" s="410"/>
      <c r="F1039" s="410"/>
      <c r="G1039" s="410"/>
      <c r="H1039" s="410"/>
      <c r="I1039" s="411"/>
      <c r="J1039" s="341"/>
      <c r="K1039" s="284"/>
      <c r="L1039" s="342"/>
      <c r="M1039" s="341"/>
      <c r="N1039" s="284"/>
      <c r="O1039" s="342"/>
      <c r="P1039" s="341"/>
      <c r="Q1039" s="284"/>
      <c r="R1039" s="342"/>
      <c r="S1039" s="341"/>
      <c r="T1039" s="284"/>
      <c r="U1039" s="342"/>
      <c r="V1039" s="341"/>
      <c r="W1039" s="284"/>
      <c r="X1039" s="342"/>
      <c r="Y1039" s="341"/>
      <c r="Z1039" s="284"/>
      <c r="AA1039" s="342"/>
      <c r="AB1039" s="341"/>
      <c r="AC1039" s="284"/>
      <c r="AD1039" s="342"/>
      <c r="AG1039" s="86">
        <f t="shared" si="186"/>
        <v>0</v>
      </c>
      <c r="AH1039" s="86">
        <f t="shared" si="187"/>
        <v>0</v>
      </c>
      <c r="AI1039" s="86">
        <f t="shared" si="188"/>
        <v>0</v>
      </c>
      <c r="AJ1039" s="86">
        <f t="shared" si="189"/>
        <v>0</v>
      </c>
      <c r="AL1039" s="86">
        <f t="shared" si="190"/>
        <v>21</v>
      </c>
      <c r="AM1039" s="86">
        <f t="shared" si="191"/>
        <v>0</v>
      </c>
      <c r="AN1039" s="86">
        <f t="shared" si="192"/>
        <v>0</v>
      </c>
      <c r="AO1039" s="86">
        <f t="shared" si="193"/>
        <v>0</v>
      </c>
      <c r="AP1039" s="86">
        <f t="shared" si="194"/>
        <v>0</v>
      </c>
      <c r="AQ1039" s="86">
        <f t="shared" si="195"/>
        <v>0</v>
      </c>
      <c r="AR1039" s="86">
        <f t="shared" si="196"/>
        <v>0</v>
      </c>
      <c r="AT1039" s="86">
        <f t="shared" si="197"/>
        <v>0</v>
      </c>
    </row>
    <row r="1040" spans="1:46" ht="15" customHeight="1">
      <c r="A1040" s="107"/>
      <c r="B1040" s="93"/>
      <c r="C1040" s="150" t="s">
        <v>117</v>
      </c>
      <c r="D1040" s="409" t="str">
        <f t="shared" si="185"/>
        <v/>
      </c>
      <c r="E1040" s="410"/>
      <c r="F1040" s="410"/>
      <c r="G1040" s="410"/>
      <c r="H1040" s="410"/>
      <c r="I1040" s="411"/>
      <c r="J1040" s="341"/>
      <c r="K1040" s="284"/>
      <c r="L1040" s="342"/>
      <c r="M1040" s="341"/>
      <c r="N1040" s="284"/>
      <c r="O1040" s="342"/>
      <c r="P1040" s="341"/>
      <c r="Q1040" s="284"/>
      <c r="R1040" s="342"/>
      <c r="S1040" s="341"/>
      <c r="T1040" s="284"/>
      <c r="U1040" s="342"/>
      <c r="V1040" s="341"/>
      <c r="W1040" s="284"/>
      <c r="X1040" s="342"/>
      <c r="Y1040" s="341"/>
      <c r="Z1040" s="284"/>
      <c r="AA1040" s="342"/>
      <c r="AB1040" s="341"/>
      <c r="AC1040" s="284"/>
      <c r="AD1040" s="342"/>
      <c r="AG1040" s="86">
        <f t="shared" si="186"/>
        <v>0</v>
      </c>
      <c r="AH1040" s="86">
        <f t="shared" si="187"/>
        <v>0</v>
      </c>
      <c r="AI1040" s="86">
        <f t="shared" si="188"/>
        <v>0</v>
      </c>
      <c r="AJ1040" s="86">
        <f t="shared" si="189"/>
        <v>0</v>
      </c>
      <c r="AL1040" s="86">
        <f t="shared" si="190"/>
        <v>21</v>
      </c>
      <c r="AM1040" s="86">
        <f t="shared" si="191"/>
        <v>0</v>
      </c>
      <c r="AN1040" s="86">
        <f t="shared" si="192"/>
        <v>0</v>
      </c>
      <c r="AO1040" s="86">
        <f t="shared" si="193"/>
        <v>0</v>
      </c>
      <c r="AP1040" s="86">
        <f t="shared" si="194"/>
        <v>0</v>
      </c>
      <c r="AQ1040" s="86">
        <f t="shared" si="195"/>
        <v>0</v>
      </c>
      <c r="AR1040" s="86">
        <f t="shared" si="196"/>
        <v>0</v>
      </c>
      <c r="AT1040" s="86">
        <f t="shared" si="197"/>
        <v>0</v>
      </c>
    </row>
    <row r="1041" spans="1:46" ht="15" customHeight="1">
      <c r="A1041" s="107"/>
      <c r="B1041" s="93"/>
      <c r="C1041" s="150" t="s">
        <v>118</v>
      </c>
      <c r="D1041" s="409" t="str">
        <f t="shared" si="185"/>
        <v/>
      </c>
      <c r="E1041" s="410"/>
      <c r="F1041" s="410"/>
      <c r="G1041" s="410"/>
      <c r="H1041" s="410"/>
      <c r="I1041" s="411"/>
      <c r="J1041" s="341"/>
      <c r="K1041" s="284"/>
      <c r="L1041" s="342"/>
      <c r="M1041" s="341"/>
      <c r="N1041" s="284"/>
      <c r="O1041" s="342"/>
      <c r="P1041" s="341"/>
      <c r="Q1041" s="284"/>
      <c r="R1041" s="342"/>
      <c r="S1041" s="341"/>
      <c r="T1041" s="284"/>
      <c r="U1041" s="342"/>
      <c r="V1041" s="341"/>
      <c r="W1041" s="284"/>
      <c r="X1041" s="342"/>
      <c r="Y1041" s="341"/>
      <c r="Z1041" s="284"/>
      <c r="AA1041" s="342"/>
      <c r="AB1041" s="341"/>
      <c r="AC1041" s="284"/>
      <c r="AD1041" s="342"/>
      <c r="AG1041" s="86">
        <f t="shared" si="186"/>
        <v>0</v>
      </c>
      <c r="AH1041" s="86">
        <f t="shared" si="187"/>
        <v>0</v>
      </c>
      <c r="AI1041" s="86">
        <f t="shared" si="188"/>
        <v>0</v>
      </c>
      <c r="AJ1041" s="86">
        <f t="shared" si="189"/>
        <v>0</v>
      </c>
      <c r="AL1041" s="86">
        <f t="shared" si="190"/>
        <v>21</v>
      </c>
      <c r="AM1041" s="86">
        <f t="shared" si="191"/>
        <v>0</v>
      </c>
      <c r="AN1041" s="86">
        <f t="shared" si="192"/>
        <v>0</v>
      </c>
      <c r="AO1041" s="86">
        <f t="shared" si="193"/>
        <v>0</v>
      </c>
      <c r="AP1041" s="86">
        <f t="shared" si="194"/>
        <v>0</v>
      </c>
      <c r="AQ1041" s="86">
        <f t="shared" si="195"/>
        <v>0</v>
      </c>
      <c r="AR1041" s="86">
        <f t="shared" si="196"/>
        <v>0</v>
      </c>
      <c r="AT1041" s="86">
        <f t="shared" si="197"/>
        <v>0</v>
      </c>
    </row>
    <row r="1042" spans="1:46" ht="15" customHeight="1">
      <c r="A1042" s="107"/>
      <c r="B1042" s="93"/>
      <c r="C1042" s="150" t="s">
        <v>119</v>
      </c>
      <c r="D1042" s="409" t="str">
        <f t="shared" si="185"/>
        <v/>
      </c>
      <c r="E1042" s="410"/>
      <c r="F1042" s="410"/>
      <c r="G1042" s="410"/>
      <c r="H1042" s="410"/>
      <c r="I1042" s="411"/>
      <c r="J1042" s="341"/>
      <c r="K1042" s="284"/>
      <c r="L1042" s="342"/>
      <c r="M1042" s="341"/>
      <c r="N1042" s="284"/>
      <c r="O1042" s="342"/>
      <c r="P1042" s="341"/>
      <c r="Q1042" s="284"/>
      <c r="R1042" s="342"/>
      <c r="S1042" s="341"/>
      <c r="T1042" s="284"/>
      <c r="U1042" s="342"/>
      <c r="V1042" s="341"/>
      <c r="W1042" s="284"/>
      <c r="X1042" s="342"/>
      <c r="Y1042" s="341"/>
      <c r="Z1042" s="284"/>
      <c r="AA1042" s="342"/>
      <c r="AB1042" s="341"/>
      <c r="AC1042" s="284"/>
      <c r="AD1042" s="342"/>
      <c r="AG1042" s="86">
        <f t="shared" si="186"/>
        <v>0</v>
      </c>
      <c r="AH1042" s="86">
        <f t="shared" si="187"/>
        <v>0</v>
      </c>
      <c r="AI1042" s="86">
        <f t="shared" si="188"/>
        <v>0</v>
      </c>
      <c r="AJ1042" s="86">
        <f t="shared" si="189"/>
        <v>0</v>
      </c>
      <c r="AL1042" s="86">
        <f t="shared" si="190"/>
        <v>21</v>
      </c>
      <c r="AM1042" s="86">
        <f t="shared" si="191"/>
        <v>0</v>
      </c>
      <c r="AN1042" s="86">
        <f t="shared" si="192"/>
        <v>0</v>
      </c>
      <c r="AO1042" s="86">
        <f t="shared" si="193"/>
        <v>0</v>
      </c>
      <c r="AP1042" s="86">
        <f t="shared" si="194"/>
        <v>0</v>
      </c>
      <c r="AQ1042" s="86">
        <f t="shared" si="195"/>
        <v>0</v>
      </c>
      <c r="AR1042" s="86">
        <f t="shared" si="196"/>
        <v>0</v>
      </c>
      <c r="AT1042" s="86">
        <f t="shared" si="197"/>
        <v>0</v>
      </c>
    </row>
    <row r="1043" spans="1:46" ht="15" customHeight="1">
      <c r="A1043" s="107"/>
      <c r="B1043" s="93"/>
      <c r="C1043" s="150" t="s">
        <v>120</v>
      </c>
      <c r="D1043" s="409" t="str">
        <f t="shared" si="185"/>
        <v/>
      </c>
      <c r="E1043" s="410"/>
      <c r="F1043" s="410"/>
      <c r="G1043" s="410"/>
      <c r="H1043" s="410"/>
      <c r="I1043" s="411"/>
      <c r="J1043" s="341"/>
      <c r="K1043" s="284"/>
      <c r="L1043" s="342"/>
      <c r="M1043" s="341"/>
      <c r="N1043" s="284"/>
      <c r="O1043" s="342"/>
      <c r="P1043" s="341"/>
      <c r="Q1043" s="284"/>
      <c r="R1043" s="342"/>
      <c r="S1043" s="341"/>
      <c r="T1043" s="284"/>
      <c r="U1043" s="342"/>
      <c r="V1043" s="341"/>
      <c r="W1043" s="284"/>
      <c r="X1043" s="342"/>
      <c r="Y1043" s="341"/>
      <c r="Z1043" s="284"/>
      <c r="AA1043" s="342"/>
      <c r="AB1043" s="341"/>
      <c r="AC1043" s="284"/>
      <c r="AD1043" s="342"/>
      <c r="AG1043" s="86">
        <f t="shared" si="186"/>
        <v>0</v>
      </c>
      <c r="AH1043" s="86">
        <f t="shared" si="187"/>
        <v>0</v>
      </c>
      <c r="AI1043" s="86">
        <f t="shared" si="188"/>
        <v>0</v>
      </c>
      <c r="AJ1043" s="86">
        <f t="shared" si="189"/>
        <v>0</v>
      </c>
      <c r="AL1043" s="86">
        <f t="shared" si="190"/>
        <v>21</v>
      </c>
      <c r="AM1043" s="86">
        <f t="shared" si="191"/>
        <v>0</v>
      </c>
      <c r="AN1043" s="86">
        <f t="shared" si="192"/>
        <v>0</v>
      </c>
      <c r="AO1043" s="86">
        <f t="shared" si="193"/>
        <v>0</v>
      </c>
      <c r="AP1043" s="86">
        <f t="shared" si="194"/>
        <v>0</v>
      </c>
      <c r="AQ1043" s="86">
        <f t="shared" si="195"/>
        <v>0</v>
      </c>
      <c r="AR1043" s="86">
        <f t="shared" si="196"/>
        <v>0</v>
      </c>
      <c r="AT1043" s="86">
        <f t="shared" si="197"/>
        <v>0</v>
      </c>
    </row>
    <row r="1044" spans="1:46" ht="15" customHeight="1">
      <c r="A1044" s="107"/>
      <c r="B1044" s="93"/>
      <c r="C1044" s="150" t="s">
        <v>168</v>
      </c>
      <c r="D1044" s="409" t="str">
        <f t="shared" si="185"/>
        <v/>
      </c>
      <c r="E1044" s="410"/>
      <c r="F1044" s="410"/>
      <c r="G1044" s="410"/>
      <c r="H1044" s="410"/>
      <c r="I1044" s="411"/>
      <c r="J1044" s="341"/>
      <c r="K1044" s="284"/>
      <c r="L1044" s="342"/>
      <c r="M1044" s="341"/>
      <c r="N1044" s="284"/>
      <c r="O1044" s="342"/>
      <c r="P1044" s="341"/>
      <c r="Q1044" s="284"/>
      <c r="R1044" s="342"/>
      <c r="S1044" s="341"/>
      <c r="T1044" s="284"/>
      <c r="U1044" s="342"/>
      <c r="V1044" s="341"/>
      <c r="W1044" s="284"/>
      <c r="X1044" s="342"/>
      <c r="Y1044" s="341"/>
      <c r="Z1044" s="284"/>
      <c r="AA1044" s="342"/>
      <c r="AB1044" s="341"/>
      <c r="AC1044" s="284"/>
      <c r="AD1044" s="342"/>
      <c r="AG1044" s="86">
        <f t="shared" si="186"/>
        <v>0</v>
      </c>
      <c r="AH1044" s="86">
        <f t="shared" si="187"/>
        <v>0</v>
      </c>
      <c r="AI1044" s="86">
        <f t="shared" si="188"/>
        <v>0</v>
      </c>
      <c r="AJ1044" s="86">
        <f t="shared" si="189"/>
        <v>0</v>
      </c>
      <c r="AL1044" s="86">
        <f t="shared" si="190"/>
        <v>21</v>
      </c>
      <c r="AM1044" s="86">
        <f t="shared" si="191"/>
        <v>0</v>
      </c>
      <c r="AN1044" s="86">
        <f t="shared" si="192"/>
        <v>0</v>
      </c>
      <c r="AO1044" s="86">
        <f t="shared" si="193"/>
        <v>0</v>
      </c>
      <c r="AP1044" s="86">
        <f t="shared" si="194"/>
        <v>0</v>
      </c>
      <c r="AQ1044" s="86">
        <f t="shared" si="195"/>
        <v>0</v>
      </c>
      <c r="AR1044" s="86">
        <f t="shared" si="196"/>
        <v>0</v>
      </c>
      <c r="AT1044" s="86">
        <f t="shared" si="197"/>
        <v>0</v>
      </c>
    </row>
    <row r="1045" spans="1:46" ht="15" customHeight="1">
      <c r="A1045" s="107"/>
      <c r="B1045" s="93"/>
      <c r="C1045" s="150" t="s">
        <v>169</v>
      </c>
      <c r="D1045" s="409" t="str">
        <f t="shared" si="185"/>
        <v/>
      </c>
      <c r="E1045" s="410"/>
      <c r="F1045" s="410"/>
      <c r="G1045" s="410"/>
      <c r="H1045" s="410"/>
      <c r="I1045" s="411"/>
      <c r="J1045" s="341"/>
      <c r="K1045" s="284"/>
      <c r="L1045" s="342"/>
      <c r="M1045" s="341"/>
      <c r="N1045" s="284"/>
      <c r="O1045" s="342"/>
      <c r="P1045" s="341"/>
      <c r="Q1045" s="284"/>
      <c r="R1045" s="342"/>
      <c r="S1045" s="341"/>
      <c r="T1045" s="284"/>
      <c r="U1045" s="342"/>
      <c r="V1045" s="341"/>
      <c r="W1045" s="284"/>
      <c r="X1045" s="342"/>
      <c r="Y1045" s="341"/>
      <c r="Z1045" s="284"/>
      <c r="AA1045" s="342"/>
      <c r="AB1045" s="341"/>
      <c r="AC1045" s="284"/>
      <c r="AD1045" s="342"/>
      <c r="AG1045" s="86">
        <f t="shared" si="186"/>
        <v>0</v>
      </c>
      <c r="AH1045" s="86">
        <f t="shared" si="187"/>
        <v>0</v>
      </c>
      <c r="AI1045" s="86">
        <f t="shared" si="188"/>
        <v>0</v>
      </c>
      <c r="AJ1045" s="86">
        <f t="shared" si="189"/>
        <v>0</v>
      </c>
      <c r="AL1045" s="86">
        <f t="shared" si="190"/>
        <v>21</v>
      </c>
      <c r="AM1045" s="86">
        <f t="shared" si="191"/>
        <v>0</v>
      </c>
      <c r="AN1045" s="86">
        <f t="shared" si="192"/>
        <v>0</v>
      </c>
      <c r="AO1045" s="86">
        <f t="shared" si="193"/>
        <v>0</v>
      </c>
      <c r="AP1045" s="86">
        <f t="shared" si="194"/>
        <v>0</v>
      </c>
      <c r="AQ1045" s="86">
        <f t="shared" si="195"/>
        <v>0</v>
      </c>
      <c r="AR1045" s="86">
        <f t="shared" si="196"/>
        <v>0</v>
      </c>
      <c r="AT1045" s="86">
        <f t="shared" si="197"/>
        <v>0</v>
      </c>
    </row>
    <row r="1046" spans="1:46" ht="15" customHeight="1">
      <c r="A1046" s="107"/>
      <c r="B1046" s="93"/>
      <c r="C1046" s="150" t="s">
        <v>170</v>
      </c>
      <c r="D1046" s="409" t="str">
        <f t="shared" si="185"/>
        <v/>
      </c>
      <c r="E1046" s="410"/>
      <c r="F1046" s="410"/>
      <c r="G1046" s="410"/>
      <c r="H1046" s="410"/>
      <c r="I1046" s="411"/>
      <c r="J1046" s="341"/>
      <c r="K1046" s="284"/>
      <c r="L1046" s="342"/>
      <c r="M1046" s="341"/>
      <c r="N1046" s="284"/>
      <c r="O1046" s="342"/>
      <c r="P1046" s="341"/>
      <c r="Q1046" s="284"/>
      <c r="R1046" s="342"/>
      <c r="S1046" s="341"/>
      <c r="T1046" s="284"/>
      <c r="U1046" s="342"/>
      <c r="V1046" s="341"/>
      <c r="W1046" s="284"/>
      <c r="X1046" s="342"/>
      <c r="Y1046" s="341"/>
      <c r="Z1046" s="284"/>
      <c r="AA1046" s="342"/>
      <c r="AB1046" s="341"/>
      <c r="AC1046" s="284"/>
      <c r="AD1046" s="342"/>
      <c r="AG1046" s="86">
        <f t="shared" si="186"/>
        <v>0</v>
      </c>
      <c r="AH1046" s="86">
        <f t="shared" si="187"/>
        <v>0</v>
      </c>
      <c r="AI1046" s="86">
        <f t="shared" si="188"/>
        <v>0</v>
      </c>
      <c r="AJ1046" s="86">
        <f t="shared" si="189"/>
        <v>0</v>
      </c>
      <c r="AL1046" s="86">
        <f t="shared" si="190"/>
        <v>21</v>
      </c>
      <c r="AM1046" s="86">
        <f t="shared" si="191"/>
        <v>0</v>
      </c>
      <c r="AN1046" s="86">
        <f t="shared" si="192"/>
        <v>0</v>
      </c>
      <c r="AO1046" s="86">
        <f t="shared" si="193"/>
        <v>0</v>
      </c>
      <c r="AP1046" s="86">
        <f t="shared" si="194"/>
        <v>0</v>
      </c>
      <c r="AQ1046" s="86">
        <f t="shared" si="195"/>
        <v>0</v>
      </c>
      <c r="AR1046" s="86">
        <f t="shared" si="196"/>
        <v>0</v>
      </c>
      <c r="AT1046" s="86">
        <f t="shared" si="197"/>
        <v>0</v>
      </c>
    </row>
    <row r="1047" spans="1:46" ht="15" customHeight="1">
      <c r="A1047" s="107"/>
      <c r="B1047" s="93"/>
      <c r="C1047" s="150" t="s">
        <v>171</v>
      </c>
      <c r="D1047" s="409" t="str">
        <f t="shared" si="185"/>
        <v/>
      </c>
      <c r="E1047" s="410"/>
      <c r="F1047" s="410"/>
      <c r="G1047" s="410"/>
      <c r="H1047" s="410"/>
      <c r="I1047" s="411"/>
      <c r="J1047" s="341"/>
      <c r="K1047" s="284"/>
      <c r="L1047" s="342"/>
      <c r="M1047" s="341"/>
      <c r="N1047" s="284"/>
      <c r="O1047" s="342"/>
      <c r="P1047" s="341"/>
      <c r="Q1047" s="284"/>
      <c r="R1047" s="342"/>
      <c r="S1047" s="341"/>
      <c r="T1047" s="284"/>
      <c r="U1047" s="342"/>
      <c r="V1047" s="341"/>
      <c r="W1047" s="284"/>
      <c r="X1047" s="342"/>
      <c r="Y1047" s="341"/>
      <c r="Z1047" s="284"/>
      <c r="AA1047" s="342"/>
      <c r="AB1047" s="341"/>
      <c r="AC1047" s="284"/>
      <c r="AD1047" s="342"/>
      <c r="AG1047" s="86">
        <f t="shared" si="186"/>
        <v>0</v>
      </c>
      <c r="AH1047" s="86">
        <f t="shared" si="187"/>
        <v>0</v>
      </c>
      <c r="AI1047" s="86">
        <f t="shared" si="188"/>
        <v>0</v>
      </c>
      <c r="AJ1047" s="86">
        <f t="shared" si="189"/>
        <v>0</v>
      </c>
      <c r="AL1047" s="86">
        <f t="shared" si="190"/>
        <v>21</v>
      </c>
      <c r="AM1047" s="86">
        <f t="shared" si="191"/>
        <v>0</v>
      </c>
      <c r="AN1047" s="86">
        <f t="shared" si="192"/>
        <v>0</v>
      </c>
      <c r="AO1047" s="86">
        <f t="shared" si="193"/>
        <v>0</v>
      </c>
      <c r="AP1047" s="86">
        <f t="shared" si="194"/>
        <v>0</v>
      </c>
      <c r="AQ1047" s="86">
        <f t="shared" si="195"/>
        <v>0</v>
      </c>
      <c r="AR1047" s="86">
        <f t="shared" si="196"/>
        <v>0</v>
      </c>
      <c r="AT1047" s="86">
        <f t="shared" si="197"/>
        <v>0</v>
      </c>
    </row>
    <row r="1048" spans="1:46" ht="15" customHeight="1">
      <c r="A1048" s="107"/>
      <c r="B1048" s="93"/>
      <c r="C1048" s="150" t="s">
        <v>172</v>
      </c>
      <c r="D1048" s="409" t="str">
        <f t="shared" si="185"/>
        <v/>
      </c>
      <c r="E1048" s="410"/>
      <c r="F1048" s="410"/>
      <c r="G1048" s="410"/>
      <c r="H1048" s="410"/>
      <c r="I1048" s="411"/>
      <c r="J1048" s="341"/>
      <c r="K1048" s="284"/>
      <c r="L1048" s="342"/>
      <c r="M1048" s="341"/>
      <c r="N1048" s="284"/>
      <c r="O1048" s="342"/>
      <c r="P1048" s="341"/>
      <c r="Q1048" s="284"/>
      <c r="R1048" s="342"/>
      <c r="S1048" s="341"/>
      <c r="T1048" s="284"/>
      <c r="U1048" s="342"/>
      <c r="V1048" s="341"/>
      <c r="W1048" s="284"/>
      <c r="X1048" s="342"/>
      <c r="Y1048" s="341"/>
      <c r="Z1048" s="284"/>
      <c r="AA1048" s="342"/>
      <c r="AB1048" s="341"/>
      <c r="AC1048" s="284"/>
      <c r="AD1048" s="342"/>
      <c r="AG1048" s="86">
        <f t="shared" si="186"/>
        <v>0</v>
      </c>
      <c r="AH1048" s="86">
        <f t="shared" si="187"/>
        <v>0</v>
      </c>
      <c r="AI1048" s="86">
        <f t="shared" si="188"/>
        <v>0</v>
      </c>
      <c r="AJ1048" s="86">
        <f t="shared" si="189"/>
        <v>0</v>
      </c>
      <c r="AL1048" s="86">
        <f t="shared" si="190"/>
        <v>21</v>
      </c>
      <c r="AM1048" s="86">
        <f t="shared" si="191"/>
        <v>0</v>
      </c>
      <c r="AN1048" s="86">
        <f t="shared" si="192"/>
        <v>0</v>
      </c>
      <c r="AO1048" s="86">
        <f t="shared" si="193"/>
        <v>0</v>
      </c>
      <c r="AP1048" s="86">
        <f t="shared" si="194"/>
        <v>0</v>
      </c>
      <c r="AQ1048" s="86">
        <f t="shared" si="195"/>
        <v>0</v>
      </c>
      <c r="AR1048" s="86">
        <f t="shared" si="196"/>
        <v>0</v>
      </c>
      <c r="AT1048" s="86">
        <f t="shared" si="197"/>
        <v>0</v>
      </c>
    </row>
    <row r="1049" spans="1:46" ht="15" customHeight="1">
      <c r="A1049" s="107"/>
      <c r="B1049" s="93"/>
      <c r="C1049" s="150" t="s">
        <v>173</v>
      </c>
      <c r="D1049" s="409" t="str">
        <f t="shared" si="185"/>
        <v/>
      </c>
      <c r="E1049" s="410"/>
      <c r="F1049" s="410"/>
      <c r="G1049" s="410"/>
      <c r="H1049" s="410"/>
      <c r="I1049" s="411"/>
      <c r="J1049" s="341"/>
      <c r="K1049" s="284"/>
      <c r="L1049" s="342"/>
      <c r="M1049" s="341"/>
      <c r="N1049" s="284"/>
      <c r="O1049" s="342"/>
      <c r="P1049" s="341"/>
      <c r="Q1049" s="284"/>
      <c r="R1049" s="342"/>
      <c r="S1049" s="341"/>
      <c r="T1049" s="284"/>
      <c r="U1049" s="342"/>
      <c r="V1049" s="341"/>
      <c r="W1049" s="284"/>
      <c r="X1049" s="342"/>
      <c r="Y1049" s="341"/>
      <c r="Z1049" s="284"/>
      <c r="AA1049" s="342"/>
      <c r="AB1049" s="341"/>
      <c r="AC1049" s="284"/>
      <c r="AD1049" s="342"/>
      <c r="AG1049" s="86">
        <f t="shared" si="186"/>
        <v>0</v>
      </c>
      <c r="AH1049" s="86">
        <f t="shared" si="187"/>
        <v>0</v>
      </c>
      <c r="AI1049" s="86">
        <f t="shared" si="188"/>
        <v>0</v>
      </c>
      <c r="AJ1049" s="86">
        <f t="shared" si="189"/>
        <v>0</v>
      </c>
      <c r="AL1049" s="86">
        <f t="shared" si="190"/>
        <v>21</v>
      </c>
      <c r="AM1049" s="86">
        <f t="shared" si="191"/>
        <v>0</v>
      </c>
      <c r="AN1049" s="86">
        <f t="shared" si="192"/>
        <v>0</v>
      </c>
      <c r="AO1049" s="86">
        <f t="shared" si="193"/>
        <v>0</v>
      </c>
      <c r="AP1049" s="86">
        <f t="shared" si="194"/>
        <v>0</v>
      </c>
      <c r="AQ1049" s="86">
        <f t="shared" si="195"/>
        <v>0</v>
      </c>
      <c r="AR1049" s="86">
        <f t="shared" si="196"/>
        <v>0</v>
      </c>
      <c r="AT1049" s="86">
        <f t="shared" si="197"/>
        <v>0</v>
      </c>
    </row>
    <row r="1050" spans="1:46" ht="15" customHeight="1">
      <c r="A1050" s="107"/>
      <c r="B1050" s="93"/>
      <c r="C1050" s="150" t="s">
        <v>174</v>
      </c>
      <c r="D1050" s="409" t="str">
        <f t="shared" si="185"/>
        <v/>
      </c>
      <c r="E1050" s="410"/>
      <c r="F1050" s="410"/>
      <c r="G1050" s="410"/>
      <c r="H1050" s="410"/>
      <c r="I1050" s="411"/>
      <c r="J1050" s="341"/>
      <c r="K1050" s="284"/>
      <c r="L1050" s="342"/>
      <c r="M1050" s="341"/>
      <c r="N1050" s="284"/>
      <c r="O1050" s="342"/>
      <c r="P1050" s="341"/>
      <c r="Q1050" s="284"/>
      <c r="R1050" s="342"/>
      <c r="S1050" s="341"/>
      <c r="T1050" s="284"/>
      <c r="U1050" s="342"/>
      <c r="V1050" s="341"/>
      <c r="W1050" s="284"/>
      <c r="X1050" s="342"/>
      <c r="Y1050" s="341"/>
      <c r="Z1050" s="284"/>
      <c r="AA1050" s="342"/>
      <c r="AB1050" s="341"/>
      <c r="AC1050" s="284"/>
      <c r="AD1050" s="342"/>
      <c r="AG1050" s="86">
        <f t="shared" si="186"/>
        <v>0</v>
      </c>
      <c r="AH1050" s="86">
        <f t="shared" si="187"/>
        <v>0</v>
      </c>
      <c r="AI1050" s="86">
        <f t="shared" si="188"/>
        <v>0</v>
      </c>
      <c r="AJ1050" s="86">
        <f t="shared" si="189"/>
        <v>0</v>
      </c>
      <c r="AL1050" s="86">
        <f t="shared" si="190"/>
        <v>21</v>
      </c>
      <c r="AM1050" s="86">
        <f t="shared" si="191"/>
        <v>0</v>
      </c>
      <c r="AN1050" s="86">
        <f t="shared" si="192"/>
        <v>0</v>
      </c>
      <c r="AO1050" s="86">
        <f t="shared" si="193"/>
        <v>0</v>
      </c>
      <c r="AP1050" s="86">
        <f t="shared" si="194"/>
        <v>0</v>
      </c>
      <c r="AQ1050" s="86">
        <f t="shared" si="195"/>
        <v>0</v>
      </c>
      <c r="AR1050" s="86">
        <f t="shared" si="196"/>
        <v>0</v>
      </c>
      <c r="AT1050" s="86">
        <f t="shared" si="197"/>
        <v>0</v>
      </c>
    </row>
    <row r="1051" spans="1:46" ht="15" customHeight="1">
      <c r="A1051" s="107"/>
      <c r="B1051" s="93"/>
      <c r="C1051" s="150" t="s">
        <v>175</v>
      </c>
      <c r="D1051" s="409" t="str">
        <f t="shared" si="185"/>
        <v/>
      </c>
      <c r="E1051" s="410"/>
      <c r="F1051" s="410"/>
      <c r="G1051" s="410"/>
      <c r="H1051" s="410"/>
      <c r="I1051" s="411"/>
      <c r="J1051" s="341"/>
      <c r="K1051" s="284"/>
      <c r="L1051" s="342"/>
      <c r="M1051" s="341"/>
      <c r="N1051" s="284"/>
      <c r="O1051" s="342"/>
      <c r="P1051" s="341"/>
      <c r="Q1051" s="284"/>
      <c r="R1051" s="342"/>
      <c r="S1051" s="341"/>
      <c r="T1051" s="284"/>
      <c r="U1051" s="342"/>
      <c r="V1051" s="341"/>
      <c r="W1051" s="284"/>
      <c r="X1051" s="342"/>
      <c r="Y1051" s="341"/>
      <c r="Z1051" s="284"/>
      <c r="AA1051" s="342"/>
      <c r="AB1051" s="341"/>
      <c r="AC1051" s="284"/>
      <c r="AD1051" s="342"/>
      <c r="AG1051" s="86">
        <f t="shared" si="186"/>
        <v>0</v>
      </c>
      <c r="AH1051" s="86">
        <f t="shared" si="187"/>
        <v>0</v>
      </c>
      <c r="AI1051" s="86">
        <f t="shared" si="188"/>
        <v>0</v>
      </c>
      <c r="AJ1051" s="86">
        <f t="shared" si="189"/>
        <v>0</v>
      </c>
      <c r="AL1051" s="86">
        <f t="shared" si="190"/>
        <v>21</v>
      </c>
      <c r="AM1051" s="86">
        <f t="shared" si="191"/>
        <v>0</v>
      </c>
      <c r="AN1051" s="86">
        <f t="shared" si="192"/>
        <v>0</v>
      </c>
      <c r="AO1051" s="86">
        <f t="shared" si="193"/>
        <v>0</v>
      </c>
      <c r="AP1051" s="86">
        <f t="shared" si="194"/>
        <v>0</v>
      </c>
      <c r="AQ1051" s="86">
        <f t="shared" si="195"/>
        <v>0</v>
      </c>
      <c r="AR1051" s="86">
        <f t="shared" si="196"/>
        <v>0</v>
      </c>
      <c r="AT1051" s="86">
        <f t="shared" si="197"/>
        <v>0</v>
      </c>
    </row>
    <row r="1052" spans="1:46" ht="15" customHeight="1">
      <c r="A1052" s="107"/>
      <c r="B1052" s="93"/>
      <c r="C1052" s="150" t="s">
        <v>176</v>
      </c>
      <c r="D1052" s="409" t="str">
        <f t="shared" si="185"/>
        <v/>
      </c>
      <c r="E1052" s="410"/>
      <c r="F1052" s="410"/>
      <c r="G1052" s="410"/>
      <c r="H1052" s="410"/>
      <c r="I1052" s="411"/>
      <c r="J1052" s="341"/>
      <c r="K1052" s="284"/>
      <c r="L1052" s="342"/>
      <c r="M1052" s="341"/>
      <c r="N1052" s="284"/>
      <c r="O1052" s="342"/>
      <c r="P1052" s="341"/>
      <c r="Q1052" s="284"/>
      <c r="R1052" s="342"/>
      <c r="S1052" s="341"/>
      <c r="T1052" s="284"/>
      <c r="U1052" s="342"/>
      <c r="V1052" s="341"/>
      <c r="W1052" s="284"/>
      <c r="X1052" s="342"/>
      <c r="Y1052" s="341"/>
      <c r="Z1052" s="284"/>
      <c r="AA1052" s="342"/>
      <c r="AB1052" s="341"/>
      <c r="AC1052" s="284"/>
      <c r="AD1052" s="342"/>
      <c r="AG1052" s="86">
        <f t="shared" si="186"/>
        <v>0</v>
      </c>
      <c r="AH1052" s="86">
        <f t="shared" si="187"/>
        <v>0</v>
      </c>
      <c r="AI1052" s="86">
        <f t="shared" si="188"/>
        <v>0</v>
      </c>
      <c r="AJ1052" s="86">
        <f t="shared" si="189"/>
        <v>0</v>
      </c>
      <c r="AL1052" s="86">
        <f t="shared" si="190"/>
        <v>21</v>
      </c>
      <c r="AM1052" s="86">
        <f t="shared" si="191"/>
        <v>0</v>
      </c>
      <c r="AN1052" s="86">
        <f t="shared" si="192"/>
        <v>0</v>
      </c>
      <c r="AO1052" s="86">
        <f t="shared" si="193"/>
        <v>0</v>
      </c>
      <c r="AP1052" s="86">
        <f t="shared" si="194"/>
        <v>0</v>
      </c>
      <c r="AQ1052" s="86">
        <f t="shared" si="195"/>
        <v>0</v>
      </c>
      <c r="AR1052" s="86">
        <f t="shared" si="196"/>
        <v>0</v>
      </c>
      <c r="AT1052" s="86">
        <f t="shared" si="197"/>
        <v>0</v>
      </c>
    </row>
    <row r="1053" spans="1:46" ht="15" customHeight="1">
      <c r="A1053" s="107"/>
      <c r="B1053" s="93"/>
      <c r="C1053" s="150" t="s">
        <v>177</v>
      </c>
      <c r="D1053" s="409" t="str">
        <f t="shared" si="185"/>
        <v/>
      </c>
      <c r="E1053" s="410"/>
      <c r="F1053" s="410"/>
      <c r="G1053" s="410"/>
      <c r="H1053" s="410"/>
      <c r="I1053" s="411"/>
      <c r="J1053" s="341"/>
      <c r="K1053" s="284"/>
      <c r="L1053" s="342"/>
      <c r="M1053" s="341"/>
      <c r="N1053" s="284"/>
      <c r="O1053" s="342"/>
      <c r="P1053" s="341"/>
      <c r="Q1053" s="284"/>
      <c r="R1053" s="342"/>
      <c r="S1053" s="341"/>
      <c r="T1053" s="284"/>
      <c r="U1053" s="342"/>
      <c r="V1053" s="341"/>
      <c r="W1053" s="284"/>
      <c r="X1053" s="342"/>
      <c r="Y1053" s="341"/>
      <c r="Z1053" s="284"/>
      <c r="AA1053" s="342"/>
      <c r="AB1053" s="341"/>
      <c r="AC1053" s="284"/>
      <c r="AD1053" s="342"/>
      <c r="AG1053" s="86">
        <f t="shared" si="186"/>
        <v>0</v>
      </c>
      <c r="AH1053" s="86">
        <f t="shared" si="187"/>
        <v>0</v>
      </c>
      <c r="AI1053" s="86">
        <f t="shared" si="188"/>
        <v>0</v>
      </c>
      <c r="AJ1053" s="86">
        <f t="shared" si="189"/>
        <v>0</v>
      </c>
      <c r="AL1053" s="86">
        <f t="shared" si="190"/>
        <v>21</v>
      </c>
      <c r="AM1053" s="86">
        <f t="shared" si="191"/>
        <v>0</v>
      </c>
      <c r="AN1053" s="86">
        <f t="shared" si="192"/>
        <v>0</v>
      </c>
      <c r="AO1053" s="86">
        <f t="shared" si="193"/>
        <v>0</v>
      </c>
      <c r="AP1053" s="86">
        <f t="shared" si="194"/>
        <v>0</v>
      </c>
      <c r="AQ1053" s="86">
        <f t="shared" si="195"/>
        <v>0</v>
      </c>
      <c r="AR1053" s="86">
        <f t="shared" si="196"/>
        <v>0</v>
      </c>
      <c r="AT1053" s="86">
        <f t="shared" si="197"/>
        <v>0</v>
      </c>
    </row>
    <row r="1054" spans="1:46" ht="15" customHeight="1">
      <c r="A1054" s="107"/>
      <c r="B1054" s="93"/>
      <c r="C1054" s="150" t="s">
        <v>178</v>
      </c>
      <c r="D1054" s="409" t="str">
        <f t="shared" si="185"/>
        <v/>
      </c>
      <c r="E1054" s="410"/>
      <c r="F1054" s="410"/>
      <c r="G1054" s="410"/>
      <c r="H1054" s="410"/>
      <c r="I1054" s="411"/>
      <c r="J1054" s="341"/>
      <c r="K1054" s="284"/>
      <c r="L1054" s="342"/>
      <c r="M1054" s="341"/>
      <c r="N1054" s="284"/>
      <c r="O1054" s="342"/>
      <c r="P1054" s="341"/>
      <c r="Q1054" s="284"/>
      <c r="R1054" s="342"/>
      <c r="S1054" s="341"/>
      <c r="T1054" s="284"/>
      <c r="U1054" s="342"/>
      <c r="V1054" s="341"/>
      <c r="W1054" s="284"/>
      <c r="X1054" s="342"/>
      <c r="Y1054" s="341"/>
      <c r="Z1054" s="284"/>
      <c r="AA1054" s="342"/>
      <c r="AB1054" s="341"/>
      <c r="AC1054" s="284"/>
      <c r="AD1054" s="342"/>
      <c r="AG1054" s="86">
        <f t="shared" si="186"/>
        <v>0</v>
      </c>
      <c r="AH1054" s="86">
        <f t="shared" si="187"/>
        <v>0</v>
      </c>
      <c r="AI1054" s="86">
        <f t="shared" si="188"/>
        <v>0</v>
      </c>
      <c r="AJ1054" s="86">
        <f t="shared" si="189"/>
        <v>0</v>
      </c>
      <c r="AL1054" s="86">
        <f t="shared" si="190"/>
        <v>21</v>
      </c>
      <c r="AM1054" s="86">
        <f t="shared" si="191"/>
        <v>0</v>
      </c>
      <c r="AN1054" s="86">
        <f t="shared" si="192"/>
        <v>0</v>
      </c>
      <c r="AO1054" s="86">
        <f t="shared" si="193"/>
        <v>0</v>
      </c>
      <c r="AP1054" s="86">
        <f t="shared" si="194"/>
        <v>0</v>
      </c>
      <c r="AQ1054" s="86">
        <f t="shared" si="195"/>
        <v>0</v>
      </c>
      <c r="AR1054" s="86">
        <f t="shared" si="196"/>
        <v>0</v>
      </c>
      <c r="AT1054" s="86">
        <f t="shared" si="197"/>
        <v>0</v>
      </c>
    </row>
    <row r="1055" spans="1:46" ht="15" customHeight="1">
      <c r="A1055" s="107"/>
      <c r="B1055" s="93"/>
      <c r="C1055" s="150" t="s">
        <v>179</v>
      </c>
      <c r="D1055" s="409" t="str">
        <f t="shared" si="185"/>
        <v/>
      </c>
      <c r="E1055" s="410"/>
      <c r="F1055" s="410"/>
      <c r="G1055" s="410"/>
      <c r="H1055" s="410"/>
      <c r="I1055" s="411"/>
      <c r="J1055" s="341"/>
      <c r="K1055" s="284"/>
      <c r="L1055" s="342"/>
      <c r="M1055" s="341"/>
      <c r="N1055" s="284"/>
      <c r="O1055" s="342"/>
      <c r="P1055" s="341"/>
      <c r="Q1055" s="284"/>
      <c r="R1055" s="342"/>
      <c r="S1055" s="341"/>
      <c r="T1055" s="284"/>
      <c r="U1055" s="342"/>
      <c r="V1055" s="341"/>
      <c r="W1055" s="284"/>
      <c r="X1055" s="342"/>
      <c r="Y1055" s="341"/>
      <c r="Z1055" s="284"/>
      <c r="AA1055" s="342"/>
      <c r="AB1055" s="341"/>
      <c r="AC1055" s="284"/>
      <c r="AD1055" s="342"/>
      <c r="AG1055" s="86">
        <f t="shared" si="186"/>
        <v>0</v>
      </c>
      <c r="AH1055" s="86">
        <f t="shared" si="187"/>
        <v>0</v>
      </c>
      <c r="AI1055" s="86">
        <f t="shared" si="188"/>
        <v>0</v>
      </c>
      <c r="AJ1055" s="86">
        <f t="shared" si="189"/>
        <v>0</v>
      </c>
      <c r="AL1055" s="86">
        <f t="shared" si="190"/>
        <v>21</v>
      </c>
      <c r="AM1055" s="86">
        <f t="shared" si="191"/>
        <v>0</v>
      </c>
      <c r="AN1055" s="86">
        <f t="shared" si="192"/>
        <v>0</v>
      </c>
      <c r="AO1055" s="86">
        <f t="shared" si="193"/>
        <v>0</v>
      </c>
      <c r="AP1055" s="86">
        <f t="shared" si="194"/>
        <v>0</v>
      </c>
      <c r="AQ1055" s="86">
        <f t="shared" si="195"/>
        <v>0</v>
      </c>
      <c r="AR1055" s="86">
        <f t="shared" si="196"/>
        <v>0</v>
      </c>
      <c r="AT1055" s="86">
        <f t="shared" si="197"/>
        <v>0</v>
      </c>
    </row>
    <row r="1056" spans="1:46" ht="15" customHeight="1">
      <c r="A1056" s="107"/>
      <c r="B1056" s="93"/>
      <c r="C1056" s="150" t="s">
        <v>180</v>
      </c>
      <c r="D1056" s="409" t="str">
        <f t="shared" si="185"/>
        <v/>
      </c>
      <c r="E1056" s="410"/>
      <c r="F1056" s="410"/>
      <c r="G1056" s="410"/>
      <c r="H1056" s="410"/>
      <c r="I1056" s="411"/>
      <c r="J1056" s="341"/>
      <c r="K1056" s="284"/>
      <c r="L1056" s="342"/>
      <c r="M1056" s="341"/>
      <c r="N1056" s="284"/>
      <c r="O1056" s="342"/>
      <c r="P1056" s="341"/>
      <c r="Q1056" s="284"/>
      <c r="R1056" s="342"/>
      <c r="S1056" s="341"/>
      <c r="T1056" s="284"/>
      <c r="U1056" s="342"/>
      <c r="V1056" s="341"/>
      <c r="W1056" s="284"/>
      <c r="X1056" s="342"/>
      <c r="Y1056" s="341"/>
      <c r="Z1056" s="284"/>
      <c r="AA1056" s="342"/>
      <c r="AB1056" s="341"/>
      <c r="AC1056" s="284"/>
      <c r="AD1056" s="342"/>
      <c r="AG1056" s="86">
        <f t="shared" si="186"/>
        <v>0</v>
      </c>
      <c r="AH1056" s="86">
        <f t="shared" si="187"/>
        <v>0</v>
      </c>
      <c r="AI1056" s="86">
        <f t="shared" si="188"/>
        <v>0</v>
      </c>
      <c r="AJ1056" s="86">
        <f t="shared" si="189"/>
        <v>0</v>
      </c>
      <c r="AL1056" s="86">
        <f t="shared" si="190"/>
        <v>21</v>
      </c>
      <c r="AM1056" s="86">
        <f t="shared" si="191"/>
        <v>0</v>
      </c>
      <c r="AN1056" s="86">
        <f t="shared" si="192"/>
        <v>0</v>
      </c>
      <c r="AO1056" s="86">
        <f t="shared" si="193"/>
        <v>0</v>
      </c>
      <c r="AP1056" s="86">
        <f t="shared" si="194"/>
        <v>0</v>
      </c>
      <c r="AQ1056" s="86">
        <f t="shared" si="195"/>
        <v>0</v>
      </c>
      <c r="AR1056" s="86">
        <f t="shared" si="196"/>
        <v>0</v>
      </c>
      <c r="AT1056" s="86">
        <f t="shared" si="197"/>
        <v>0</v>
      </c>
    </row>
    <row r="1057" spans="1:46" ht="15" customHeight="1">
      <c r="A1057" s="107"/>
      <c r="B1057" s="93"/>
      <c r="C1057" s="150" t="s">
        <v>181</v>
      </c>
      <c r="D1057" s="409" t="str">
        <f t="shared" si="185"/>
        <v/>
      </c>
      <c r="E1057" s="410"/>
      <c r="F1057" s="410"/>
      <c r="G1057" s="410"/>
      <c r="H1057" s="410"/>
      <c r="I1057" s="411"/>
      <c r="J1057" s="341"/>
      <c r="K1057" s="284"/>
      <c r="L1057" s="342"/>
      <c r="M1057" s="341"/>
      <c r="N1057" s="284"/>
      <c r="O1057" s="342"/>
      <c r="P1057" s="341"/>
      <c r="Q1057" s="284"/>
      <c r="R1057" s="342"/>
      <c r="S1057" s="341"/>
      <c r="T1057" s="284"/>
      <c r="U1057" s="342"/>
      <c r="V1057" s="341"/>
      <c r="W1057" s="284"/>
      <c r="X1057" s="342"/>
      <c r="Y1057" s="341"/>
      <c r="Z1057" s="284"/>
      <c r="AA1057" s="342"/>
      <c r="AB1057" s="341"/>
      <c r="AC1057" s="284"/>
      <c r="AD1057" s="342"/>
      <c r="AG1057" s="86">
        <f t="shared" si="186"/>
        <v>0</v>
      </c>
      <c r="AH1057" s="86">
        <f t="shared" si="187"/>
        <v>0</v>
      </c>
      <c r="AI1057" s="86">
        <f t="shared" si="188"/>
        <v>0</v>
      </c>
      <c r="AJ1057" s="86">
        <f t="shared" si="189"/>
        <v>0</v>
      </c>
      <c r="AL1057" s="86">
        <f t="shared" si="190"/>
        <v>21</v>
      </c>
      <c r="AM1057" s="86">
        <f t="shared" si="191"/>
        <v>0</v>
      </c>
      <c r="AN1057" s="86">
        <f t="shared" si="192"/>
        <v>0</v>
      </c>
      <c r="AO1057" s="86">
        <f t="shared" si="193"/>
        <v>0</v>
      </c>
      <c r="AP1057" s="86">
        <f t="shared" si="194"/>
        <v>0</v>
      </c>
      <c r="AQ1057" s="86">
        <f t="shared" si="195"/>
        <v>0</v>
      </c>
      <c r="AR1057" s="86">
        <f t="shared" si="196"/>
        <v>0</v>
      </c>
      <c r="AT1057" s="86">
        <f t="shared" si="197"/>
        <v>0</v>
      </c>
    </row>
    <row r="1058" spans="1:46" ht="15" customHeight="1">
      <c r="A1058" s="107"/>
      <c r="B1058" s="93"/>
      <c r="C1058" s="150" t="s">
        <v>182</v>
      </c>
      <c r="D1058" s="409" t="str">
        <f t="shared" si="185"/>
        <v/>
      </c>
      <c r="E1058" s="410"/>
      <c r="F1058" s="410"/>
      <c r="G1058" s="410"/>
      <c r="H1058" s="410"/>
      <c r="I1058" s="411"/>
      <c r="J1058" s="341"/>
      <c r="K1058" s="284"/>
      <c r="L1058" s="342"/>
      <c r="M1058" s="341"/>
      <c r="N1058" s="284"/>
      <c r="O1058" s="342"/>
      <c r="P1058" s="341"/>
      <c r="Q1058" s="284"/>
      <c r="R1058" s="342"/>
      <c r="S1058" s="341"/>
      <c r="T1058" s="284"/>
      <c r="U1058" s="342"/>
      <c r="V1058" s="341"/>
      <c r="W1058" s="284"/>
      <c r="X1058" s="342"/>
      <c r="Y1058" s="341"/>
      <c r="Z1058" s="284"/>
      <c r="AA1058" s="342"/>
      <c r="AB1058" s="341"/>
      <c r="AC1058" s="284"/>
      <c r="AD1058" s="342"/>
      <c r="AG1058" s="86">
        <f t="shared" si="186"/>
        <v>0</v>
      </c>
      <c r="AH1058" s="86">
        <f t="shared" si="187"/>
        <v>0</v>
      </c>
      <c r="AI1058" s="86">
        <f t="shared" si="188"/>
        <v>0</v>
      </c>
      <c r="AJ1058" s="86">
        <f t="shared" si="189"/>
        <v>0</v>
      </c>
      <c r="AL1058" s="86">
        <f t="shared" si="190"/>
        <v>21</v>
      </c>
      <c r="AM1058" s="86">
        <f t="shared" si="191"/>
        <v>0</v>
      </c>
      <c r="AN1058" s="86">
        <f t="shared" si="192"/>
        <v>0</v>
      </c>
      <c r="AO1058" s="86">
        <f t="shared" si="193"/>
        <v>0</v>
      </c>
      <c r="AP1058" s="86">
        <f t="shared" si="194"/>
        <v>0</v>
      </c>
      <c r="AQ1058" s="86">
        <f t="shared" si="195"/>
        <v>0</v>
      </c>
      <c r="AR1058" s="86">
        <f t="shared" si="196"/>
        <v>0</v>
      </c>
      <c r="AT1058" s="86">
        <f t="shared" si="197"/>
        <v>0</v>
      </c>
    </row>
    <row r="1059" spans="1:46" ht="15" customHeight="1">
      <c r="A1059" s="107"/>
      <c r="B1059" s="93"/>
      <c r="C1059" s="150" t="s">
        <v>183</v>
      </c>
      <c r="D1059" s="409" t="str">
        <f t="shared" si="185"/>
        <v/>
      </c>
      <c r="E1059" s="410"/>
      <c r="F1059" s="410"/>
      <c r="G1059" s="410"/>
      <c r="H1059" s="410"/>
      <c r="I1059" s="411"/>
      <c r="J1059" s="341"/>
      <c r="K1059" s="284"/>
      <c r="L1059" s="342"/>
      <c r="M1059" s="341"/>
      <c r="N1059" s="284"/>
      <c r="O1059" s="342"/>
      <c r="P1059" s="341"/>
      <c r="Q1059" s="284"/>
      <c r="R1059" s="342"/>
      <c r="S1059" s="341"/>
      <c r="T1059" s="284"/>
      <c r="U1059" s="342"/>
      <c r="V1059" s="341"/>
      <c r="W1059" s="284"/>
      <c r="X1059" s="342"/>
      <c r="Y1059" s="341"/>
      <c r="Z1059" s="284"/>
      <c r="AA1059" s="342"/>
      <c r="AB1059" s="341"/>
      <c r="AC1059" s="284"/>
      <c r="AD1059" s="342"/>
      <c r="AG1059" s="86">
        <f t="shared" si="186"/>
        <v>0</v>
      </c>
      <c r="AH1059" s="86">
        <f t="shared" si="187"/>
        <v>0</v>
      </c>
      <c r="AI1059" s="86">
        <f t="shared" si="188"/>
        <v>0</v>
      </c>
      <c r="AJ1059" s="86">
        <f t="shared" si="189"/>
        <v>0</v>
      </c>
      <c r="AL1059" s="86">
        <f t="shared" si="190"/>
        <v>21</v>
      </c>
      <c r="AM1059" s="86">
        <f t="shared" si="191"/>
        <v>0</v>
      </c>
      <c r="AN1059" s="86">
        <f t="shared" si="192"/>
        <v>0</v>
      </c>
      <c r="AO1059" s="86">
        <f t="shared" si="193"/>
        <v>0</v>
      </c>
      <c r="AP1059" s="86">
        <f t="shared" si="194"/>
        <v>0</v>
      </c>
      <c r="AQ1059" s="86">
        <f t="shared" si="195"/>
        <v>0</v>
      </c>
      <c r="AR1059" s="86">
        <f t="shared" si="196"/>
        <v>0</v>
      </c>
      <c r="AT1059" s="86">
        <f t="shared" si="197"/>
        <v>0</v>
      </c>
    </row>
    <row r="1060" spans="1:46" ht="15" customHeight="1">
      <c r="A1060" s="107"/>
      <c r="B1060" s="93"/>
      <c r="C1060" s="150" t="s">
        <v>184</v>
      </c>
      <c r="D1060" s="409" t="str">
        <f t="shared" si="185"/>
        <v/>
      </c>
      <c r="E1060" s="410"/>
      <c r="F1060" s="410"/>
      <c r="G1060" s="410"/>
      <c r="H1060" s="410"/>
      <c r="I1060" s="411"/>
      <c r="J1060" s="341"/>
      <c r="K1060" s="284"/>
      <c r="L1060" s="342"/>
      <c r="M1060" s="341"/>
      <c r="N1060" s="284"/>
      <c r="O1060" s="342"/>
      <c r="P1060" s="341"/>
      <c r="Q1060" s="284"/>
      <c r="R1060" s="342"/>
      <c r="S1060" s="341"/>
      <c r="T1060" s="284"/>
      <c r="U1060" s="342"/>
      <c r="V1060" s="341"/>
      <c r="W1060" s="284"/>
      <c r="X1060" s="342"/>
      <c r="Y1060" s="341"/>
      <c r="Z1060" s="284"/>
      <c r="AA1060" s="342"/>
      <c r="AB1060" s="341"/>
      <c r="AC1060" s="284"/>
      <c r="AD1060" s="342"/>
      <c r="AG1060" s="86">
        <f t="shared" si="186"/>
        <v>0</v>
      </c>
      <c r="AH1060" s="86">
        <f t="shared" si="187"/>
        <v>0</v>
      </c>
      <c r="AI1060" s="86">
        <f t="shared" si="188"/>
        <v>0</v>
      </c>
      <c r="AJ1060" s="86">
        <f t="shared" si="189"/>
        <v>0</v>
      </c>
      <c r="AL1060" s="86">
        <f t="shared" si="190"/>
        <v>21</v>
      </c>
      <c r="AM1060" s="86">
        <f t="shared" si="191"/>
        <v>0</v>
      </c>
      <c r="AN1060" s="86">
        <f t="shared" si="192"/>
        <v>0</v>
      </c>
      <c r="AO1060" s="86">
        <f t="shared" si="193"/>
        <v>0</v>
      </c>
      <c r="AP1060" s="86">
        <f t="shared" si="194"/>
        <v>0</v>
      </c>
      <c r="AQ1060" s="86">
        <f t="shared" si="195"/>
        <v>0</v>
      </c>
      <c r="AR1060" s="86">
        <f t="shared" si="196"/>
        <v>0</v>
      </c>
      <c r="AT1060" s="86">
        <f t="shared" si="197"/>
        <v>0</v>
      </c>
    </row>
    <row r="1061" spans="1:46" ht="15" customHeight="1">
      <c r="A1061" s="107"/>
      <c r="B1061" s="93"/>
      <c r="C1061" s="150" t="s">
        <v>185</v>
      </c>
      <c r="D1061" s="409" t="str">
        <f t="shared" si="185"/>
        <v/>
      </c>
      <c r="E1061" s="410"/>
      <c r="F1061" s="410"/>
      <c r="G1061" s="410"/>
      <c r="H1061" s="410"/>
      <c r="I1061" s="411"/>
      <c r="J1061" s="341"/>
      <c r="K1061" s="284"/>
      <c r="L1061" s="342"/>
      <c r="M1061" s="341"/>
      <c r="N1061" s="284"/>
      <c r="O1061" s="342"/>
      <c r="P1061" s="341"/>
      <c r="Q1061" s="284"/>
      <c r="R1061" s="342"/>
      <c r="S1061" s="341"/>
      <c r="T1061" s="284"/>
      <c r="U1061" s="342"/>
      <c r="V1061" s="341"/>
      <c r="W1061" s="284"/>
      <c r="X1061" s="342"/>
      <c r="Y1061" s="341"/>
      <c r="Z1061" s="284"/>
      <c r="AA1061" s="342"/>
      <c r="AB1061" s="341"/>
      <c r="AC1061" s="284"/>
      <c r="AD1061" s="342"/>
      <c r="AG1061" s="86">
        <f t="shared" si="186"/>
        <v>0</v>
      </c>
      <c r="AH1061" s="86">
        <f t="shared" si="187"/>
        <v>0</v>
      </c>
      <c r="AI1061" s="86">
        <f t="shared" si="188"/>
        <v>0</v>
      </c>
      <c r="AJ1061" s="86">
        <f t="shared" si="189"/>
        <v>0</v>
      </c>
      <c r="AL1061" s="86">
        <f t="shared" si="190"/>
        <v>21</v>
      </c>
      <c r="AM1061" s="86">
        <f t="shared" si="191"/>
        <v>0</v>
      </c>
      <c r="AN1061" s="86">
        <f t="shared" si="192"/>
        <v>0</v>
      </c>
      <c r="AO1061" s="86">
        <f t="shared" si="193"/>
        <v>0</v>
      </c>
      <c r="AP1061" s="86">
        <f t="shared" si="194"/>
        <v>0</v>
      </c>
      <c r="AQ1061" s="86">
        <f t="shared" si="195"/>
        <v>0</v>
      </c>
      <c r="AR1061" s="86">
        <f t="shared" si="196"/>
        <v>0</v>
      </c>
      <c r="AT1061" s="86">
        <f t="shared" si="197"/>
        <v>0</v>
      </c>
    </row>
    <row r="1062" spans="1:46" ht="15" customHeight="1">
      <c r="A1062" s="107"/>
      <c r="B1062" s="93"/>
      <c r="C1062" s="150" t="s">
        <v>186</v>
      </c>
      <c r="D1062" s="409" t="str">
        <f t="shared" si="185"/>
        <v/>
      </c>
      <c r="E1062" s="410"/>
      <c r="F1062" s="410"/>
      <c r="G1062" s="410"/>
      <c r="H1062" s="410"/>
      <c r="I1062" s="411"/>
      <c r="J1062" s="341"/>
      <c r="K1062" s="284"/>
      <c r="L1062" s="342"/>
      <c r="M1062" s="341"/>
      <c r="N1062" s="284"/>
      <c r="O1062" s="342"/>
      <c r="P1062" s="341"/>
      <c r="Q1062" s="284"/>
      <c r="R1062" s="342"/>
      <c r="S1062" s="341"/>
      <c r="T1062" s="284"/>
      <c r="U1062" s="342"/>
      <c r="V1062" s="341"/>
      <c r="W1062" s="284"/>
      <c r="X1062" s="342"/>
      <c r="Y1062" s="341"/>
      <c r="Z1062" s="284"/>
      <c r="AA1062" s="342"/>
      <c r="AB1062" s="341"/>
      <c r="AC1062" s="284"/>
      <c r="AD1062" s="342"/>
      <c r="AG1062" s="86">
        <f t="shared" si="186"/>
        <v>0</v>
      </c>
      <c r="AH1062" s="86">
        <f t="shared" si="187"/>
        <v>0</v>
      </c>
      <c r="AI1062" s="86">
        <f t="shared" si="188"/>
        <v>0</v>
      </c>
      <c r="AJ1062" s="86">
        <f t="shared" si="189"/>
        <v>0</v>
      </c>
      <c r="AL1062" s="86">
        <f t="shared" si="190"/>
        <v>21</v>
      </c>
      <c r="AM1062" s="86">
        <f t="shared" si="191"/>
        <v>0</v>
      </c>
      <c r="AN1062" s="86">
        <f t="shared" si="192"/>
        <v>0</v>
      </c>
      <c r="AO1062" s="86">
        <f t="shared" si="193"/>
        <v>0</v>
      </c>
      <c r="AP1062" s="86">
        <f t="shared" si="194"/>
        <v>0</v>
      </c>
      <c r="AQ1062" s="86">
        <f t="shared" si="195"/>
        <v>0</v>
      </c>
      <c r="AR1062" s="86">
        <f t="shared" si="196"/>
        <v>0</v>
      </c>
      <c r="AT1062" s="86">
        <f t="shared" si="197"/>
        <v>0</v>
      </c>
    </row>
    <row r="1063" spans="1:46" ht="15" customHeight="1">
      <c r="A1063" s="107"/>
      <c r="B1063" s="93"/>
      <c r="C1063" s="150" t="s">
        <v>187</v>
      </c>
      <c r="D1063" s="409" t="str">
        <f t="shared" si="185"/>
        <v/>
      </c>
      <c r="E1063" s="410"/>
      <c r="F1063" s="410"/>
      <c r="G1063" s="410"/>
      <c r="H1063" s="410"/>
      <c r="I1063" s="411"/>
      <c r="J1063" s="341"/>
      <c r="K1063" s="284"/>
      <c r="L1063" s="342"/>
      <c r="M1063" s="341"/>
      <c r="N1063" s="284"/>
      <c r="O1063" s="342"/>
      <c r="P1063" s="341"/>
      <c r="Q1063" s="284"/>
      <c r="R1063" s="342"/>
      <c r="S1063" s="341"/>
      <c r="T1063" s="284"/>
      <c r="U1063" s="342"/>
      <c r="V1063" s="341"/>
      <c r="W1063" s="284"/>
      <c r="X1063" s="342"/>
      <c r="Y1063" s="341"/>
      <c r="Z1063" s="284"/>
      <c r="AA1063" s="342"/>
      <c r="AB1063" s="341"/>
      <c r="AC1063" s="284"/>
      <c r="AD1063" s="342"/>
      <c r="AG1063" s="86">
        <f t="shared" si="186"/>
        <v>0</v>
      </c>
      <c r="AH1063" s="86">
        <f t="shared" si="187"/>
        <v>0</v>
      </c>
      <c r="AI1063" s="86">
        <f t="shared" si="188"/>
        <v>0</v>
      </c>
      <c r="AJ1063" s="86">
        <f t="shared" si="189"/>
        <v>0</v>
      </c>
      <c r="AL1063" s="86">
        <f t="shared" si="190"/>
        <v>21</v>
      </c>
      <c r="AM1063" s="86">
        <f t="shared" si="191"/>
        <v>0</v>
      </c>
      <c r="AN1063" s="86">
        <f t="shared" si="192"/>
        <v>0</v>
      </c>
      <c r="AO1063" s="86">
        <f t="shared" si="193"/>
        <v>0</v>
      </c>
      <c r="AP1063" s="86">
        <f t="shared" si="194"/>
        <v>0</v>
      </c>
      <c r="AQ1063" s="86">
        <f t="shared" si="195"/>
        <v>0</v>
      </c>
      <c r="AR1063" s="86">
        <f t="shared" si="196"/>
        <v>0</v>
      </c>
      <c r="AT1063" s="86">
        <f t="shared" si="197"/>
        <v>0</v>
      </c>
    </row>
    <row r="1064" spans="1:46" ht="15" customHeight="1">
      <c r="A1064" s="107"/>
      <c r="B1064" s="93"/>
      <c r="C1064" s="150" t="s">
        <v>188</v>
      </c>
      <c r="D1064" s="409" t="str">
        <f t="shared" si="185"/>
        <v/>
      </c>
      <c r="E1064" s="410"/>
      <c r="F1064" s="410"/>
      <c r="G1064" s="410"/>
      <c r="H1064" s="410"/>
      <c r="I1064" s="411"/>
      <c r="J1064" s="341"/>
      <c r="K1064" s="284"/>
      <c r="L1064" s="342"/>
      <c r="M1064" s="341"/>
      <c r="N1064" s="284"/>
      <c r="O1064" s="342"/>
      <c r="P1064" s="341"/>
      <c r="Q1064" s="284"/>
      <c r="R1064" s="342"/>
      <c r="S1064" s="341"/>
      <c r="T1064" s="284"/>
      <c r="U1064" s="342"/>
      <c r="V1064" s="341"/>
      <c r="W1064" s="284"/>
      <c r="X1064" s="342"/>
      <c r="Y1064" s="341"/>
      <c r="Z1064" s="284"/>
      <c r="AA1064" s="342"/>
      <c r="AB1064" s="341"/>
      <c r="AC1064" s="284"/>
      <c r="AD1064" s="342"/>
      <c r="AG1064" s="86">
        <f t="shared" si="186"/>
        <v>0</v>
      </c>
      <c r="AH1064" s="86">
        <f t="shared" si="187"/>
        <v>0</v>
      </c>
      <c r="AI1064" s="86">
        <f t="shared" si="188"/>
        <v>0</v>
      </c>
      <c r="AJ1064" s="86">
        <f t="shared" si="189"/>
        <v>0</v>
      </c>
      <c r="AL1064" s="86">
        <f t="shared" si="190"/>
        <v>21</v>
      </c>
      <c r="AM1064" s="86">
        <f t="shared" si="191"/>
        <v>0</v>
      </c>
      <c r="AN1064" s="86">
        <f t="shared" si="192"/>
        <v>0</v>
      </c>
      <c r="AO1064" s="86">
        <f t="shared" si="193"/>
        <v>0</v>
      </c>
      <c r="AP1064" s="86">
        <f t="shared" si="194"/>
        <v>0</v>
      </c>
      <c r="AQ1064" s="86">
        <f t="shared" si="195"/>
        <v>0</v>
      </c>
      <c r="AR1064" s="86">
        <f t="shared" si="196"/>
        <v>0</v>
      </c>
      <c r="AT1064" s="86">
        <f t="shared" si="197"/>
        <v>0</v>
      </c>
    </row>
    <row r="1065" spans="1:46" ht="15" customHeight="1">
      <c r="A1065" s="107"/>
      <c r="B1065" s="93"/>
      <c r="C1065" s="150" t="s">
        <v>189</v>
      </c>
      <c r="D1065" s="409" t="str">
        <f t="shared" si="185"/>
        <v/>
      </c>
      <c r="E1065" s="410"/>
      <c r="F1065" s="410"/>
      <c r="G1065" s="410"/>
      <c r="H1065" s="410"/>
      <c r="I1065" s="411"/>
      <c r="J1065" s="341"/>
      <c r="K1065" s="284"/>
      <c r="L1065" s="342"/>
      <c r="M1065" s="341"/>
      <c r="N1065" s="284"/>
      <c r="O1065" s="342"/>
      <c r="P1065" s="341"/>
      <c r="Q1065" s="284"/>
      <c r="R1065" s="342"/>
      <c r="S1065" s="341"/>
      <c r="T1065" s="284"/>
      <c r="U1065" s="342"/>
      <c r="V1065" s="341"/>
      <c r="W1065" s="284"/>
      <c r="X1065" s="342"/>
      <c r="Y1065" s="341"/>
      <c r="Z1065" s="284"/>
      <c r="AA1065" s="342"/>
      <c r="AB1065" s="341"/>
      <c r="AC1065" s="284"/>
      <c r="AD1065" s="342"/>
      <c r="AG1065" s="86">
        <f t="shared" si="186"/>
        <v>0</v>
      </c>
      <c r="AH1065" s="86">
        <f t="shared" si="187"/>
        <v>0</v>
      </c>
      <c r="AI1065" s="86">
        <f t="shared" si="188"/>
        <v>0</v>
      </c>
      <c r="AJ1065" s="86">
        <f t="shared" si="189"/>
        <v>0</v>
      </c>
      <c r="AL1065" s="86">
        <f t="shared" si="190"/>
        <v>21</v>
      </c>
      <c r="AM1065" s="86">
        <f t="shared" si="191"/>
        <v>0</v>
      </c>
      <c r="AN1065" s="86">
        <f t="shared" si="192"/>
        <v>0</v>
      </c>
      <c r="AO1065" s="86">
        <f t="shared" si="193"/>
        <v>0</v>
      </c>
      <c r="AP1065" s="86">
        <f t="shared" si="194"/>
        <v>0</v>
      </c>
      <c r="AQ1065" s="86">
        <f t="shared" si="195"/>
        <v>0</v>
      </c>
      <c r="AR1065" s="86">
        <f t="shared" si="196"/>
        <v>0</v>
      </c>
      <c r="AT1065" s="86">
        <f t="shared" si="197"/>
        <v>0</v>
      </c>
    </row>
    <row r="1066" spans="1:46" ht="15" customHeight="1">
      <c r="A1066" s="107"/>
      <c r="B1066" s="93"/>
      <c r="C1066" s="150" t="s">
        <v>190</v>
      </c>
      <c r="D1066" s="409" t="str">
        <f t="shared" si="185"/>
        <v/>
      </c>
      <c r="E1066" s="410"/>
      <c r="F1066" s="410"/>
      <c r="G1066" s="410"/>
      <c r="H1066" s="410"/>
      <c r="I1066" s="411"/>
      <c r="J1066" s="341"/>
      <c r="K1066" s="284"/>
      <c r="L1066" s="342"/>
      <c r="M1066" s="341"/>
      <c r="N1066" s="284"/>
      <c r="O1066" s="342"/>
      <c r="P1066" s="341"/>
      <c r="Q1066" s="284"/>
      <c r="R1066" s="342"/>
      <c r="S1066" s="341"/>
      <c r="T1066" s="284"/>
      <c r="U1066" s="342"/>
      <c r="V1066" s="341"/>
      <c r="W1066" s="284"/>
      <c r="X1066" s="342"/>
      <c r="Y1066" s="341"/>
      <c r="Z1066" s="284"/>
      <c r="AA1066" s="342"/>
      <c r="AB1066" s="341"/>
      <c r="AC1066" s="284"/>
      <c r="AD1066" s="342"/>
      <c r="AG1066" s="86">
        <f t="shared" si="186"/>
        <v>0</v>
      </c>
      <c r="AH1066" s="86">
        <f t="shared" si="187"/>
        <v>0</v>
      </c>
      <c r="AI1066" s="86">
        <f t="shared" si="188"/>
        <v>0</v>
      </c>
      <c r="AJ1066" s="86">
        <f t="shared" si="189"/>
        <v>0</v>
      </c>
      <c r="AL1066" s="86">
        <f t="shared" si="190"/>
        <v>21</v>
      </c>
      <c r="AM1066" s="86">
        <f t="shared" si="191"/>
        <v>0</v>
      </c>
      <c r="AN1066" s="86">
        <f t="shared" si="192"/>
        <v>0</v>
      </c>
      <c r="AO1066" s="86">
        <f t="shared" si="193"/>
        <v>0</v>
      </c>
      <c r="AP1066" s="86">
        <f t="shared" si="194"/>
        <v>0</v>
      </c>
      <c r="AQ1066" s="86">
        <f t="shared" si="195"/>
        <v>0</v>
      </c>
      <c r="AR1066" s="86">
        <f t="shared" si="196"/>
        <v>0</v>
      </c>
      <c r="AT1066" s="86">
        <f t="shared" si="197"/>
        <v>0</v>
      </c>
    </row>
    <row r="1067" spans="1:46" ht="15" customHeight="1">
      <c r="A1067" s="107"/>
      <c r="B1067" s="93"/>
      <c r="C1067" s="150" t="s">
        <v>191</v>
      </c>
      <c r="D1067" s="409" t="str">
        <f t="shared" si="185"/>
        <v/>
      </c>
      <c r="E1067" s="410"/>
      <c r="F1067" s="410"/>
      <c r="G1067" s="410"/>
      <c r="H1067" s="410"/>
      <c r="I1067" s="411"/>
      <c r="J1067" s="341"/>
      <c r="K1067" s="284"/>
      <c r="L1067" s="342"/>
      <c r="M1067" s="341"/>
      <c r="N1067" s="284"/>
      <c r="O1067" s="342"/>
      <c r="P1067" s="341"/>
      <c r="Q1067" s="284"/>
      <c r="R1067" s="342"/>
      <c r="S1067" s="341"/>
      <c r="T1067" s="284"/>
      <c r="U1067" s="342"/>
      <c r="V1067" s="341"/>
      <c r="W1067" s="284"/>
      <c r="X1067" s="342"/>
      <c r="Y1067" s="341"/>
      <c r="Z1067" s="284"/>
      <c r="AA1067" s="342"/>
      <c r="AB1067" s="341"/>
      <c r="AC1067" s="284"/>
      <c r="AD1067" s="342"/>
      <c r="AG1067" s="86">
        <f t="shared" si="186"/>
        <v>0</v>
      </c>
      <c r="AH1067" s="86">
        <f t="shared" si="187"/>
        <v>0</v>
      </c>
      <c r="AI1067" s="86">
        <f t="shared" si="188"/>
        <v>0</v>
      </c>
      <c r="AJ1067" s="86">
        <f t="shared" si="189"/>
        <v>0</v>
      </c>
      <c r="AL1067" s="86">
        <f t="shared" si="190"/>
        <v>21</v>
      </c>
      <c r="AM1067" s="86">
        <f t="shared" si="191"/>
        <v>0</v>
      </c>
      <c r="AN1067" s="86">
        <f t="shared" si="192"/>
        <v>0</v>
      </c>
      <c r="AO1067" s="86">
        <f t="shared" si="193"/>
        <v>0</v>
      </c>
      <c r="AP1067" s="86">
        <f t="shared" si="194"/>
        <v>0</v>
      </c>
      <c r="AQ1067" s="86">
        <f t="shared" si="195"/>
        <v>0</v>
      </c>
      <c r="AR1067" s="86">
        <f t="shared" si="196"/>
        <v>0</v>
      </c>
      <c r="AT1067" s="86">
        <f t="shared" si="197"/>
        <v>0</v>
      </c>
    </row>
    <row r="1068" spans="1:46" ht="15" customHeight="1">
      <c r="A1068" s="107"/>
      <c r="B1068" s="93"/>
      <c r="C1068" s="150" t="s">
        <v>192</v>
      </c>
      <c r="D1068" s="409" t="str">
        <f t="shared" si="185"/>
        <v/>
      </c>
      <c r="E1068" s="410"/>
      <c r="F1068" s="410"/>
      <c r="G1068" s="410"/>
      <c r="H1068" s="410"/>
      <c r="I1068" s="411"/>
      <c r="J1068" s="341"/>
      <c r="K1068" s="284"/>
      <c r="L1068" s="342"/>
      <c r="M1068" s="341"/>
      <c r="N1068" s="284"/>
      <c r="O1068" s="342"/>
      <c r="P1068" s="341"/>
      <c r="Q1068" s="284"/>
      <c r="R1068" s="342"/>
      <c r="S1068" s="341"/>
      <c r="T1068" s="284"/>
      <c r="U1068" s="342"/>
      <c r="V1068" s="341"/>
      <c r="W1068" s="284"/>
      <c r="X1068" s="342"/>
      <c r="Y1068" s="341"/>
      <c r="Z1068" s="284"/>
      <c r="AA1068" s="342"/>
      <c r="AB1068" s="341"/>
      <c r="AC1068" s="284"/>
      <c r="AD1068" s="342"/>
      <c r="AG1068" s="86">
        <f t="shared" si="186"/>
        <v>0</v>
      </c>
      <c r="AH1068" s="86">
        <f t="shared" si="187"/>
        <v>0</v>
      </c>
      <c r="AI1068" s="86">
        <f t="shared" si="188"/>
        <v>0</v>
      </c>
      <c r="AJ1068" s="86">
        <f t="shared" si="189"/>
        <v>0</v>
      </c>
      <c r="AL1068" s="86">
        <f t="shared" si="190"/>
        <v>21</v>
      </c>
      <c r="AM1068" s="86">
        <f t="shared" si="191"/>
        <v>0</v>
      </c>
      <c r="AN1068" s="86">
        <f t="shared" si="192"/>
        <v>0</v>
      </c>
      <c r="AO1068" s="86">
        <f t="shared" si="193"/>
        <v>0</v>
      </c>
      <c r="AP1068" s="86">
        <f t="shared" si="194"/>
        <v>0</v>
      </c>
      <c r="AQ1068" s="86">
        <f t="shared" si="195"/>
        <v>0</v>
      </c>
      <c r="AR1068" s="86">
        <f t="shared" si="196"/>
        <v>0</v>
      </c>
      <c r="AT1068" s="86">
        <f t="shared" si="197"/>
        <v>0</v>
      </c>
    </row>
    <row r="1069" spans="1:46" ht="15" customHeight="1">
      <c r="A1069" s="107"/>
      <c r="B1069" s="93"/>
      <c r="C1069" s="150" t="s">
        <v>193</v>
      </c>
      <c r="D1069" s="409" t="str">
        <f t="shared" si="185"/>
        <v/>
      </c>
      <c r="E1069" s="410"/>
      <c r="F1069" s="410"/>
      <c r="G1069" s="410"/>
      <c r="H1069" s="410"/>
      <c r="I1069" s="411"/>
      <c r="J1069" s="341"/>
      <c r="K1069" s="284"/>
      <c r="L1069" s="342"/>
      <c r="M1069" s="341"/>
      <c r="N1069" s="284"/>
      <c r="O1069" s="342"/>
      <c r="P1069" s="341"/>
      <c r="Q1069" s="284"/>
      <c r="R1069" s="342"/>
      <c r="S1069" s="341"/>
      <c r="T1069" s="284"/>
      <c r="U1069" s="342"/>
      <c r="V1069" s="341"/>
      <c r="W1069" s="284"/>
      <c r="X1069" s="342"/>
      <c r="Y1069" s="341"/>
      <c r="Z1069" s="284"/>
      <c r="AA1069" s="342"/>
      <c r="AB1069" s="341"/>
      <c r="AC1069" s="284"/>
      <c r="AD1069" s="342"/>
      <c r="AG1069" s="86">
        <f t="shared" si="186"/>
        <v>0</v>
      </c>
      <c r="AH1069" s="86">
        <f t="shared" si="187"/>
        <v>0</v>
      </c>
      <c r="AI1069" s="86">
        <f t="shared" si="188"/>
        <v>0</v>
      </c>
      <c r="AJ1069" s="86">
        <f t="shared" si="189"/>
        <v>0</v>
      </c>
      <c r="AL1069" s="86">
        <f t="shared" si="190"/>
        <v>21</v>
      </c>
      <c r="AM1069" s="86">
        <f t="shared" si="191"/>
        <v>0</v>
      </c>
      <c r="AN1069" s="86">
        <f t="shared" si="192"/>
        <v>0</v>
      </c>
      <c r="AO1069" s="86">
        <f t="shared" si="193"/>
        <v>0</v>
      </c>
      <c r="AP1069" s="86">
        <f t="shared" si="194"/>
        <v>0</v>
      </c>
      <c r="AQ1069" s="86">
        <f t="shared" si="195"/>
        <v>0</v>
      </c>
      <c r="AR1069" s="86">
        <f t="shared" si="196"/>
        <v>0</v>
      </c>
      <c r="AT1069" s="86">
        <f t="shared" si="197"/>
        <v>0</v>
      </c>
    </row>
    <row r="1070" spans="1:46" ht="15" customHeight="1">
      <c r="A1070" s="107"/>
      <c r="B1070" s="93"/>
      <c r="C1070" s="150" t="s">
        <v>194</v>
      </c>
      <c r="D1070" s="409" t="str">
        <f t="shared" si="185"/>
        <v/>
      </c>
      <c r="E1070" s="410"/>
      <c r="F1070" s="410"/>
      <c r="G1070" s="410"/>
      <c r="H1070" s="410"/>
      <c r="I1070" s="411"/>
      <c r="J1070" s="341"/>
      <c r="K1070" s="284"/>
      <c r="L1070" s="342"/>
      <c r="M1070" s="341"/>
      <c r="N1070" s="284"/>
      <c r="O1070" s="342"/>
      <c r="P1070" s="341"/>
      <c r="Q1070" s="284"/>
      <c r="R1070" s="342"/>
      <c r="S1070" s="341"/>
      <c r="T1070" s="284"/>
      <c r="U1070" s="342"/>
      <c r="V1070" s="341"/>
      <c r="W1070" s="284"/>
      <c r="X1070" s="342"/>
      <c r="Y1070" s="341"/>
      <c r="Z1070" s="284"/>
      <c r="AA1070" s="342"/>
      <c r="AB1070" s="341"/>
      <c r="AC1070" s="284"/>
      <c r="AD1070" s="342"/>
      <c r="AG1070" s="86">
        <f t="shared" si="186"/>
        <v>0</v>
      </c>
      <c r="AH1070" s="86">
        <f t="shared" si="187"/>
        <v>0</v>
      </c>
      <c r="AI1070" s="86">
        <f t="shared" si="188"/>
        <v>0</v>
      </c>
      <c r="AJ1070" s="86">
        <f t="shared" si="189"/>
        <v>0</v>
      </c>
      <c r="AL1070" s="86">
        <f t="shared" si="190"/>
        <v>21</v>
      </c>
      <c r="AM1070" s="86">
        <f t="shared" si="191"/>
        <v>0</v>
      </c>
      <c r="AN1070" s="86">
        <f t="shared" si="192"/>
        <v>0</v>
      </c>
      <c r="AO1070" s="86">
        <f t="shared" si="193"/>
        <v>0</v>
      </c>
      <c r="AP1070" s="86">
        <f t="shared" si="194"/>
        <v>0</v>
      </c>
      <c r="AQ1070" s="86">
        <f t="shared" si="195"/>
        <v>0</v>
      </c>
      <c r="AR1070" s="86">
        <f t="shared" si="196"/>
        <v>0</v>
      </c>
      <c r="AT1070" s="86">
        <f t="shared" si="197"/>
        <v>0</v>
      </c>
    </row>
    <row r="1071" spans="1:46" ht="15" customHeight="1">
      <c r="A1071" s="107"/>
      <c r="B1071" s="93"/>
      <c r="C1071" s="150" t="s">
        <v>195</v>
      </c>
      <c r="D1071" s="409" t="str">
        <f t="shared" si="185"/>
        <v/>
      </c>
      <c r="E1071" s="410"/>
      <c r="F1071" s="410"/>
      <c r="G1071" s="410"/>
      <c r="H1071" s="410"/>
      <c r="I1071" s="411"/>
      <c r="J1071" s="341"/>
      <c r="K1071" s="284"/>
      <c r="L1071" s="342"/>
      <c r="M1071" s="341"/>
      <c r="N1071" s="284"/>
      <c r="O1071" s="342"/>
      <c r="P1071" s="341"/>
      <c r="Q1071" s="284"/>
      <c r="R1071" s="342"/>
      <c r="S1071" s="341"/>
      <c r="T1071" s="284"/>
      <c r="U1071" s="342"/>
      <c r="V1071" s="341"/>
      <c r="W1071" s="284"/>
      <c r="X1071" s="342"/>
      <c r="Y1071" s="341"/>
      <c r="Z1071" s="284"/>
      <c r="AA1071" s="342"/>
      <c r="AB1071" s="341"/>
      <c r="AC1071" s="284"/>
      <c r="AD1071" s="342"/>
      <c r="AG1071" s="86">
        <f t="shared" si="186"/>
        <v>0</v>
      </c>
      <c r="AH1071" s="86">
        <f t="shared" si="187"/>
        <v>0</v>
      </c>
      <c r="AI1071" s="86">
        <f t="shared" si="188"/>
        <v>0</v>
      </c>
      <c r="AJ1071" s="86">
        <f t="shared" si="189"/>
        <v>0</v>
      </c>
      <c r="AL1071" s="86">
        <f t="shared" si="190"/>
        <v>21</v>
      </c>
      <c r="AM1071" s="86">
        <f t="shared" si="191"/>
        <v>0</v>
      </c>
      <c r="AN1071" s="86">
        <f t="shared" si="192"/>
        <v>0</v>
      </c>
      <c r="AO1071" s="86">
        <f t="shared" si="193"/>
        <v>0</v>
      </c>
      <c r="AP1071" s="86">
        <f t="shared" si="194"/>
        <v>0</v>
      </c>
      <c r="AQ1071" s="86">
        <f t="shared" si="195"/>
        <v>0</v>
      </c>
      <c r="AR1071" s="86">
        <f t="shared" si="196"/>
        <v>0</v>
      </c>
      <c r="AT1071" s="86">
        <f t="shared" si="197"/>
        <v>0</v>
      </c>
    </row>
    <row r="1072" spans="1:46" ht="15" customHeight="1">
      <c r="A1072" s="107"/>
      <c r="B1072" s="93"/>
      <c r="C1072" s="150" t="s">
        <v>196</v>
      </c>
      <c r="D1072" s="409" t="str">
        <f t="shared" si="185"/>
        <v/>
      </c>
      <c r="E1072" s="410"/>
      <c r="F1072" s="410"/>
      <c r="G1072" s="410"/>
      <c r="H1072" s="410"/>
      <c r="I1072" s="411"/>
      <c r="J1072" s="341"/>
      <c r="K1072" s="284"/>
      <c r="L1072" s="342"/>
      <c r="M1072" s="341"/>
      <c r="N1072" s="284"/>
      <c r="O1072" s="342"/>
      <c r="P1072" s="341"/>
      <c r="Q1072" s="284"/>
      <c r="R1072" s="342"/>
      <c r="S1072" s="341"/>
      <c r="T1072" s="284"/>
      <c r="U1072" s="342"/>
      <c r="V1072" s="341"/>
      <c r="W1072" s="284"/>
      <c r="X1072" s="342"/>
      <c r="Y1072" s="341"/>
      <c r="Z1072" s="284"/>
      <c r="AA1072" s="342"/>
      <c r="AB1072" s="341"/>
      <c r="AC1072" s="284"/>
      <c r="AD1072" s="342"/>
      <c r="AG1072" s="86">
        <f t="shared" si="186"/>
        <v>0</v>
      </c>
      <c r="AH1072" s="86">
        <f t="shared" si="187"/>
        <v>0</v>
      </c>
      <c r="AI1072" s="86">
        <f t="shared" si="188"/>
        <v>0</v>
      </c>
      <c r="AJ1072" s="86">
        <f t="shared" si="189"/>
        <v>0</v>
      </c>
      <c r="AL1072" s="86">
        <f t="shared" si="190"/>
        <v>21</v>
      </c>
      <c r="AM1072" s="86">
        <f t="shared" si="191"/>
        <v>0</v>
      </c>
      <c r="AN1072" s="86">
        <f t="shared" si="192"/>
        <v>0</v>
      </c>
      <c r="AO1072" s="86">
        <f t="shared" si="193"/>
        <v>0</v>
      </c>
      <c r="AP1072" s="86">
        <f t="shared" si="194"/>
        <v>0</v>
      </c>
      <c r="AQ1072" s="86">
        <f t="shared" si="195"/>
        <v>0</v>
      </c>
      <c r="AR1072" s="86">
        <f t="shared" si="196"/>
        <v>0</v>
      </c>
      <c r="AT1072" s="86">
        <f t="shared" si="197"/>
        <v>0</v>
      </c>
    </row>
    <row r="1073" spans="1:46" ht="15" customHeight="1">
      <c r="A1073" s="107"/>
      <c r="B1073" s="93"/>
      <c r="C1073" s="150" t="s">
        <v>197</v>
      </c>
      <c r="D1073" s="409" t="str">
        <f t="shared" si="185"/>
        <v/>
      </c>
      <c r="E1073" s="410"/>
      <c r="F1073" s="410"/>
      <c r="G1073" s="410"/>
      <c r="H1073" s="410"/>
      <c r="I1073" s="411"/>
      <c r="J1073" s="341"/>
      <c r="K1073" s="284"/>
      <c r="L1073" s="342"/>
      <c r="M1073" s="341"/>
      <c r="N1073" s="284"/>
      <c r="O1073" s="342"/>
      <c r="P1073" s="341"/>
      <c r="Q1073" s="284"/>
      <c r="R1073" s="342"/>
      <c r="S1073" s="341"/>
      <c r="T1073" s="284"/>
      <c r="U1073" s="342"/>
      <c r="V1073" s="341"/>
      <c r="W1073" s="284"/>
      <c r="X1073" s="342"/>
      <c r="Y1073" s="341"/>
      <c r="Z1073" s="284"/>
      <c r="AA1073" s="342"/>
      <c r="AB1073" s="341"/>
      <c r="AC1073" s="284"/>
      <c r="AD1073" s="342"/>
      <c r="AG1073" s="86">
        <f t="shared" si="186"/>
        <v>0</v>
      </c>
      <c r="AH1073" s="86">
        <f t="shared" si="187"/>
        <v>0</v>
      </c>
      <c r="AI1073" s="86">
        <f t="shared" si="188"/>
        <v>0</v>
      </c>
      <c r="AJ1073" s="86">
        <f t="shared" si="189"/>
        <v>0</v>
      </c>
      <c r="AL1073" s="86">
        <f t="shared" si="190"/>
        <v>21</v>
      </c>
      <c r="AM1073" s="86">
        <f t="shared" si="191"/>
        <v>0</v>
      </c>
      <c r="AN1073" s="86">
        <f t="shared" si="192"/>
        <v>0</v>
      </c>
      <c r="AO1073" s="86">
        <f t="shared" si="193"/>
        <v>0</v>
      </c>
      <c r="AP1073" s="86">
        <f t="shared" si="194"/>
        <v>0</v>
      </c>
      <c r="AQ1073" s="86">
        <f t="shared" si="195"/>
        <v>0</v>
      </c>
      <c r="AR1073" s="86">
        <f t="shared" si="196"/>
        <v>0</v>
      </c>
      <c r="AT1073" s="86">
        <f t="shared" si="197"/>
        <v>0</v>
      </c>
    </row>
    <row r="1074" spans="1:46" ht="15" customHeight="1">
      <c r="A1074" s="107"/>
      <c r="B1074" s="93"/>
      <c r="C1074" s="150" t="s">
        <v>198</v>
      </c>
      <c r="D1074" s="409" t="str">
        <f t="shared" ref="D1074:D1128" si="198">IF(D103="","",D103)</f>
        <v/>
      </c>
      <c r="E1074" s="410"/>
      <c r="F1074" s="410"/>
      <c r="G1074" s="410"/>
      <c r="H1074" s="410"/>
      <c r="I1074" s="411"/>
      <c r="J1074" s="341"/>
      <c r="K1074" s="284"/>
      <c r="L1074" s="342"/>
      <c r="M1074" s="341"/>
      <c r="N1074" s="284"/>
      <c r="O1074" s="342"/>
      <c r="P1074" s="341"/>
      <c r="Q1074" s="284"/>
      <c r="R1074" s="342"/>
      <c r="S1074" s="341"/>
      <c r="T1074" s="284"/>
      <c r="U1074" s="342"/>
      <c r="V1074" s="341"/>
      <c r="W1074" s="284"/>
      <c r="X1074" s="342"/>
      <c r="Y1074" s="341"/>
      <c r="Z1074" s="284"/>
      <c r="AA1074" s="342"/>
      <c r="AB1074" s="341"/>
      <c r="AC1074" s="284"/>
      <c r="AD1074" s="342"/>
      <c r="AG1074" s="86">
        <f t="shared" ref="AG1074:AG1128" si="199">J1074</f>
        <v>0</v>
      </c>
      <c r="AH1074" s="86">
        <f t="shared" ref="AH1074:AH1128" si="200">COUNTIF(M1074:AD1074,"NS")</f>
        <v>0</v>
      </c>
      <c r="AI1074" s="86">
        <f t="shared" ref="AI1074:AI1128" si="201">+SUM(M1074:AD1074)</f>
        <v>0</v>
      </c>
      <c r="AJ1074" s="86">
        <f t="shared" ref="AJ1074:AJ1128" si="202">IF($AG$1007=2520,0,IF(OR(AND(AG1074=0,AH1074&gt;0),AND(AG1074="NS",AI1074&gt;0),AND(AG1074="NS",AH1074=0,AI1074=0)),1,IF(OR(AND(AH1074&gt;=2,AI1074&lt;AG1074),AND(AG1074="NS",AI1074=0,AH1074&gt;0),AG1074=AI1074),0,1)))</f>
        <v>0</v>
      </c>
      <c r="AL1074" s="86">
        <f t="shared" ref="AL1074:AL1128" si="203">COUNTBLANK(J1074:AD1074)</f>
        <v>21</v>
      </c>
      <c r="AM1074" s="86">
        <f t="shared" ref="AM1074:AM1128" si="204">IF(K523="",0,IF(OR(AND(D1074="", AL1074&lt;$AL$1007),AND(D1074&lt;&gt;"", AL1074&gt;$AM$1007)), 1, 0))</f>
        <v>0</v>
      </c>
      <c r="AN1074" s="86">
        <f t="shared" ref="AN1074:AN1128" si="205">IF(AB1074="",0,IF(AB1074="na",0,IF(AND(AB1074&gt;=0,$F$1131=""),1,0)))</f>
        <v>0</v>
      </c>
      <c r="AO1074" s="86">
        <f t="shared" ref="AO1074:AO1128" si="206">J1074</f>
        <v>0</v>
      </c>
      <c r="AP1074" s="86">
        <f t="shared" ref="AP1074:AP1128" si="207">COUNTIF(W794:AD794,"NS")</f>
        <v>0</v>
      </c>
      <c r="AQ1074" s="86">
        <f t="shared" ref="AQ1074:AQ1128" si="208">SUM(W794:AD794)</f>
        <v>0</v>
      </c>
      <c r="AR1074" s="86">
        <f t="shared" ref="AR1074:AR1128" si="209">IF($AG$1007=2520,0,IF(OR(AND(AO1074=0,AP1074&gt;0),AND(AO1074="NS",AQ1074&gt;0),AND(AO1074="NS",AP1074=0,AQ1074=0)),1,IF(OR(AND(AP1074&gt;=2,AQ1074&lt;AO1074),AND(AO1074="NS",AQ1074=0,AP1074&gt;0),AO1074&gt;=AQ1074),0,1)))</f>
        <v>0</v>
      </c>
      <c r="AT1074" s="86">
        <f t="shared" ref="AT1074:AT1128" si="210">IF(AND(K523="",COUNTA(J1074:AD1074)&gt;=1),1,0)</f>
        <v>0</v>
      </c>
    </row>
    <row r="1075" spans="1:46" ht="15" customHeight="1">
      <c r="A1075" s="107"/>
      <c r="B1075" s="93"/>
      <c r="C1075" s="150" t="s">
        <v>199</v>
      </c>
      <c r="D1075" s="409" t="str">
        <f t="shared" si="198"/>
        <v/>
      </c>
      <c r="E1075" s="410"/>
      <c r="F1075" s="410"/>
      <c r="G1075" s="410"/>
      <c r="H1075" s="410"/>
      <c r="I1075" s="411"/>
      <c r="J1075" s="341"/>
      <c r="K1075" s="284"/>
      <c r="L1075" s="342"/>
      <c r="M1075" s="341"/>
      <c r="N1075" s="284"/>
      <c r="O1075" s="342"/>
      <c r="P1075" s="341"/>
      <c r="Q1075" s="284"/>
      <c r="R1075" s="342"/>
      <c r="S1075" s="341"/>
      <c r="T1075" s="284"/>
      <c r="U1075" s="342"/>
      <c r="V1075" s="341"/>
      <c r="W1075" s="284"/>
      <c r="X1075" s="342"/>
      <c r="Y1075" s="341"/>
      <c r="Z1075" s="284"/>
      <c r="AA1075" s="342"/>
      <c r="AB1075" s="341"/>
      <c r="AC1075" s="284"/>
      <c r="AD1075" s="342"/>
      <c r="AG1075" s="86">
        <f t="shared" si="199"/>
        <v>0</v>
      </c>
      <c r="AH1075" s="86">
        <f t="shared" si="200"/>
        <v>0</v>
      </c>
      <c r="AI1075" s="86">
        <f t="shared" si="201"/>
        <v>0</v>
      </c>
      <c r="AJ1075" s="86">
        <f t="shared" si="202"/>
        <v>0</v>
      </c>
      <c r="AL1075" s="86">
        <f t="shared" si="203"/>
        <v>21</v>
      </c>
      <c r="AM1075" s="86">
        <f t="shared" si="204"/>
        <v>0</v>
      </c>
      <c r="AN1075" s="86">
        <f t="shared" si="205"/>
        <v>0</v>
      </c>
      <c r="AO1075" s="86">
        <f t="shared" si="206"/>
        <v>0</v>
      </c>
      <c r="AP1075" s="86">
        <f t="shared" si="207"/>
        <v>0</v>
      </c>
      <c r="AQ1075" s="86">
        <f t="shared" si="208"/>
        <v>0</v>
      </c>
      <c r="AR1075" s="86">
        <f t="shared" si="209"/>
        <v>0</v>
      </c>
      <c r="AT1075" s="86">
        <f t="shared" si="210"/>
        <v>0</v>
      </c>
    </row>
    <row r="1076" spans="1:46" ht="15" customHeight="1">
      <c r="A1076" s="107"/>
      <c r="B1076" s="93"/>
      <c r="C1076" s="150" t="s">
        <v>200</v>
      </c>
      <c r="D1076" s="409" t="str">
        <f t="shared" si="198"/>
        <v/>
      </c>
      <c r="E1076" s="410"/>
      <c r="F1076" s="410"/>
      <c r="G1076" s="410"/>
      <c r="H1076" s="410"/>
      <c r="I1076" s="411"/>
      <c r="J1076" s="341"/>
      <c r="K1076" s="284"/>
      <c r="L1076" s="342"/>
      <c r="M1076" s="341"/>
      <c r="N1076" s="284"/>
      <c r="O1076" s="342"/>
      <c r="P1076" s="341"/>
      <c r="Q1076" s="284"/>
      <c r="R1076" s="342"/>
      <c r="S1076" s="341"/>
      <c r="T1076" s="284"/>
      <c r="U1076" s="342"/>
      <c r="V1076" s="341"/>
      <c r="W1076" s="284"/>
      <c r="X1076" s="342"/>
      <c r="Y1076" s="341"/>
      <c r="Z1076" s="284"/>
      <c r="AA1076" s="342"/>
      <c r="AB1076" s="341"/>
      <c r="AC1076" s="284"/>
      <c r="AD1076" s="342"/>
      <c r="AG1076" s="86">
        <f t="shared" si="199"/>
        <v>0</v>
      </c>
      <c r="AH1076" s="86">
        <f t="shared" si="200"/>
        <v>0</v>
      </c>
      <c r="AI1076" s="86">
        <f t="shared" si="201"/>
        <v>0</v>
      </c>
      <c r="AJ1076" s="86">
        <f t="shared" si="202"/>
        <v>0</v>
      </c>
      <c r="AL1076" s="86">
        <f t="shared" si="203"/>
        <v>21</v>
      </c>
      <c r="AM1076" s="86">
        <f t="shared" si="204"/>
        <v>0</v>
      </c>
      <c r="AN1076" s="86">
        <f t="shared" si="205"/>
        <v>0</v>
      </c>
      <c r="AO1076" s="86">
        <f t="shared" si="206"/>
        <v>0</v>
      </c>
      <c r="AP1076" s="86">
        <f t="shared" si="207"/>
        <v>0</v>
      </c>
      <c r="AQ1076" s="86">
        <f t="shared" si="208"/>
        <v>0</v>
      </c>
      <c r="AR1076" s="86">
        <f t="shared" si="209"/>
        <v>0</v>
      </c>
      <c r="AT1076" s="86">
        <f t="shared" si="210"/>
        <v>0</v>
      </c>
    </row>
    <row r="1077" spans="1:46" ht="15" customHeight="1">
      <c r="A1077" s="107"/>
      <c r="B1077" s="93"/>
      <c r="C1077" s="150" t="s">
        <v>201</v>
      </c>
      <c r="D1077" s="409" t="str">
        <f t="shared" si="198"/>
        <v/>
      </c>
      <c r="E1077" s="410"/>
      <c r="F1077" s="410"/>
      <c r="G1077" s="410"/>
      <c r="H1077" s="410"/>
      <c r="I1077" s="411"/>
      <c r="J1077" s="341"/>
      <c r="K1077" s="284"/>
      <c r="L1077" s="342"/>
      <c r="M1077" s="341"/>
      <c r="N1077" s="284"/>
      <c r="O1077" s="342"/>
      <c r="P1077" s="341"/>
      <c r="Q1077" s="284"/>
      <c r="R1077" s="342"/>
      <c r="S1077" s="341"/>
      <c r="T1077" s="284"/>
      <c r="U1077" s="342"/>
      <c r="V1077" s="341"/>
      <c r="W1077" s="284"/>
      <c r="X1077" s="342"/>
      <c r="Y1077" s="341"/>
      <c r="Z1077" s="284"/>
      <c r="AA1077" s="342"/>
      <c r="AB1077" s="341"/>
      <c r="AC1077" s="284"/>
      <c r="AD1077" s="342"/>
      <c r="AG1077" s="86">
        <f t="shared" si="199"/>
        <v>0</v>
      </c>
      <c r="AH1077" s="86">
        <f t="shared" si="200"/>
        <v>0</v>
      </c>
      <c r="AI1077" s="86">
        <f t="shared" si="201"/>
        <v>0</v>
      </c>
      <c r="AJ1077" s="86">
        <f t="shared" si="202"/>
        <v>0</v>
      </c>
      <c r="AL1077" s="86">
        <f t="shared" si="203"/>
        <v>21</v>
      </c>
      <c r="AM1077" s="86">
        <f t="shared" si="204"/>
        <v>0</v>
      </c>
      <c r="AN1077" s="86">
        <f t="shared" si="205"/>
        <v>0</v>
      </c>
      <c r="AO1077" s="86">
        <f t="shared" si="206"/>
        <v>0</v>
      </c>
      <c r="AP1077" s="86">
        <f t="shared" si="207"/>
        <v>0</v>
      </c>
      <c r="AQ1077" s="86">
        <f t="shared" si="208"/>
        <v>0</v>
      </c>
      <c r="AR1077" s="86">
        <f t="shared" si="209"/>
        <v>0</v>
      </c>
      <c r="AT1077" s="86">
        <f t="shared" si="210"/>
        <v>0</v>
      </c>
    </row>
    <row r="1078" spans="1:46" ht="15" customHeight="1">
      <c r="A1078" s="107"/>
      <c r="B1078" s="93"/>
      <c r="C1078" s="150" t="s">
        <v>202</v>
      </c>
      <c r="D1078" s="409" t="str">
        <f t="shared" si="198"/>
        <v/>
      </c>
      <c r="E1078" s="410"/>
      <c r="F1078" s="410"/>
      <c r="G1078" s="410"/>
      <c r="H1078" s="410"/>
      <c r="I1078" s="411"/>
      <c r="J1078" s="341"/>
      <c r="K1078" s="284"/>
      <c r="L1078" s="342"/>
      <c r="M1078" s="341"/>
      <c r="N1078" s="284"/>
      <c r="O1078" s="342"/>
      <c r="P1078" s="341"/>
      <c r="Q1078" s="284"/>
      <c r="R1078" s="342"/>
      <c r="S1078" s="341"/>
      <c r="T1078" s="284"/>
      <c r="U1078" s="342"/>
      <c r="V1078" s="341"/>
      <c r="W1078" s="284"/>
      <c r="X1078" s="342"/>
      <c r="Y1078" s="341"/>
      <c r="Z1078" s="284"/>
      <c r="AA1078" s="342"/>
      <c r="AB1078" s="341"/>
      <c r="AC1078" s="284"/>
      <c r="AD1078" s="342"/>
      <c r="AG1078" s="86">
        <f t="shared" si="199"/>
        <v>0</v>
      </c>
      <c r="AH1078" s="86">
        <f t="shared" si="200"/>
        <v>0</v>
      </c>
      <c r="AI1078" s="86">
        <f t="shared" si="201"/>
        <v>0</v>
      </c>
      <c r="AJ1078" s="86">
        <f t="shared" si="202"/>
        <v>0</v>
      </c>
      <c r="AL1078" s="86">
        <f t="shared" si="203"/>
        <v>21</v>
      </c>
      <c r="AM1078" s="86">
        <f t="shared" si="204"/>
        <v>0</v>
      </c>
      <c r="AN1078" s="86">
        <f t="shared" si="205"/>
        <v>0</v>
      </c>
      <c r="AO1078" s="86">
        <f t="shared" si="206"/>
        <v>0</v>
      </c>
      <c r="AP1078" s="86">
        <f t="shared" si="207"/>
        <v>0</v>
      </c>
      <c r="AQ1078" s="86">
        <f t="shared" si="208"/>
        <v>0</v>
      </c>
      <c r="AR1078" s="86">
        <f t="shared" si="209"/>
        <v>0</v>
      </c>
      <c r="AT1078" s="86">
        <f t="shared" si="210"/>
        <v>0</v>
      </c>
    </row>
    <row r="1079" spans="1:46" ht="15" customHeight="1">
      <c r="A1079" s="107"/>
      <c r="B1079" s="93"/>
      <c r="C1079" s="150" t="s">
        <v>203</v>
      </c>
      <c r="D1079" s="409" t="str">
        <f t="shared" si="198"/>
        <v/>
      </c>
      <c r="E1079" s="410"/>
      <c r="F1079" s="410"/>
      <c r="G1079" s="410"/>
      <c r="H1079" s="410"/>
      <c r="I1079" s="411"/>
      <c r="J1079" s="341"/>
      <c r="K1079" s="284"/>
      <c r="L1079" s="342"/>
      <c r="M1079" s="341"/>
      <c r="N1079" s="284"/>
      <c r="O1079" s="342"/>
      <c r="P1079" s="341"/>
      <c r="Q1079" s="284"/>
      <c r="R1079" s="342"/>
      <c r="S1079" s="341"/>
      <c r="T1079" s="284"/>
      <c r="U1079" s="342"/>
      <c r="V1079" s="341"/>
      <c r="W1079" s="284"/>
      <c r="X1079" s="342"/>
      <c r="Y1079" s="341"/>
      <c r="Z1079" s="284"/>
      <c r="AA1079" s="342"/>
      <c r="AB1079" s="341"/>
      <c r="AC1079" s="284"/>
      <c r="AD1079" s="342"/>
      <c r="AG1079" s="86">
        <f t="shared" si="199"/>
        <v>0</v>
      </c>
      <c r="AH1079" s="86">
        <f t="shared" si="200"/>
        <v>0</v>
      </c>
      <c r="AI1079" s="86">
        <f t="shared" si="201"/>
        <v>0</v>
      </c>
      <c r="AJ1079" s="86">
        <f t="shared" si="202"/>
        <v>0</v>
      </c>
      <c r="AL1079" s="86">
        <f t="shared" si="203"/>
        <v>21</v>
      </c>
      <c r="AM1079" s="86">
        <f t="shared" si="204"/>
        <v>0</v>
      </c>
      <c r="AN1079" s="86">
        <f t="shared" si="205"/>
        <v>0</v>
      </c>
      <c r="AO1079" s="86">
        <f t="shared" si="206"/>
        <v>0</v>
      </c>
      <c r="AP1079" s="86">
        <f t="shared" si="207"/>
        <v>0</v>
      </c>
      <c r="AQ1079" s="86">
        <f t="shared" si="208"/>
        <v>0</v>
      </c>
      <c r="AR1079" s="86">
        <f t="shared" si="209"/>
        <v>0</v>
      </c>
      <c r="AT1079" s="86">
        <f t="shared" si="210"/>
        <v>0</v>
      </c>
    </row>
    <row r="1080" spans="1:46" ht="15" customHeight="1">
      <c r="A1080" s="107"/>
      <c r="B1080" s="93"/>
      <c r="C1080" s="150" t="s">
        <v>204</v>
      </c>
      <c r="D1080" s="409" t="str">
        <f t="shared" si="198"/>
        <v/>
      </c>
      <c r="E1080" s="410"/>
      <c r="F1080" s="410"/>
      <c r="G1080" s="410"/>
      <c r="H1080" s="410"/>
      <c r="I1080" s="411"/>
      <c r="J1080" s="341"/>
      <c r="K1080" s="284"/>
      <c r="L1080" s="342"/>
      <c r="M1080" s="341"/>
      <c r="N1080" s="284"/>
      <c r="O1080" s="342"/>
      <c r="P1080" s="341"/>
      <c r="Q1080" s="284"/>
      <c r="R1080" s="342"/>
      <c r="S1080" s="341"/>
      <c r="T1080" s="284"/>
      <c r="U1080" s="342"/>
      <c r="V1080" s="341"/>
      <c r="W1080" s="284"/>
      <c r="X1080" s="342"/>
      <c r="Y1080" s="341"/>
      <c r="Z1080" s="284"/>
      <c r="AA1080" s="342"/>
      <c r="AB1080" s="341"/>
      <c r="AC1080" s="284"/>
      <c r="AD1080" s="342"/>
      <c r="AG1080" s="86">
        <f t="shared" si="199"/>
        <v>0</v>
      </c>
      <c r="AH1080" s="86">
        <f t="shared" si="200"/>
        <v>0</v>
      </c>
      <c r="AI1080" s="86">
        <f t="shared" si="201"/>
        <v>0</v>
      </c>
      <c r="AJ1080" s="86">
        <f t="shared" si="202"/>
        <v>0</v>
      </c>
      <c r="AL1080" s="86">
        <f t="shared" si="203"/>
        <v>21</v>
      </c>
      <c r="AM1080" s="86">
        <f t="shared" si="204"/>
        <v>0</v>
      </c>
      <c r="AN1080" s="86">
        <f t="shared" si="205"/>
        <v>0</v>
      </c>
      <c r="AO1080" s="86">
        <f t="shared" si="206"/>
        <v>0</v>
      </c>
      <c r="AP1080" s="86">
        <f t="shared" si="207"/>
        <v>0</v>
      </c>
      <c r="AQ1080" s="86">
        <f t="shared" si="208"/>
        <v>0</v>
      </c>
      <c r="AR1080" s="86">
        <f t="shared" si="209"/>
        <v>0</v>
      </c>
      <c r="AT1080" s="86">
        <f t="shared" si="210"/>
        <v>0</v>
      </c>
    </row>
    <row r="1081" spans="1:46" ht="15" customHeight="1">
      <c r="A1081" s="107"/>
      <c r="B1081" s="93"/>
      <c r="C1081" s="150" t="s">
        <v>205</v>
      </c>
      <c r="D1081" s="409" t="str">
        <f t="shared" si="198"/>
        <v/>
      </c>
      <c r="E1081" s="410"/>
      <c r="F1081" s="410"/>
      <c r="G1081" s="410"/>
      <c r="H1081" s="410"/>
      <c r="I1081" s="411"/>
      <c r="J1081" s="341"/>
      <c r="K1081" s="284"/>
      <c r="L1081" s="342"/>
      <c r="M1081" s="341"/>
      <c r="N1081" s="284"/>
      <c r="O1081" s="342"/>
      <c r="P1081" s="341"/>
      <c r="Q1081" s="284"/>
      <c r="R1081" s="342"/>
      <c r="S1081" s="341"/>
      <c r="T1081" s="284"/>
      <c r="U1081" s="342"/>
      <c r="V1081" s="341"/>
      <c r="W1081" s="284"/>
      <c r="X1081" s="342"/>
      <c r="Y1081" s="341"/>
      <c r="Z1081" s="284"/>
      <c r="AA1081" s="342"/>
      <c r="AB1081" s="341"/>
      <c r="AC1081" s="284"/>
      <c r="AD1081" s="342"/>
      <c r="AG1081" s="86">
        <f t="shared" si="199"/>
        <v>0</v>
      </c>
      <c r="AH1081" s="86">
        <f t="shared" si="200"/>
        <v>0</v>
      </c>
      <c r="AI1081" s="86">
        <f t="shared" si="201"/>
        <v>0</v>
      </c>
      <c r="AJ1081" s="86">
        <f t="shared" si="202"/>
        <v>0</v>
      </c>
      <c r="AL1081" s="86">
        <f t="shared" si="203"/>
        <v>21</v>
      </c>
      <c r="AM1081" s="86">
        <f t="shared" si="204"/>
        <v>0</v>
      </c>
      <c r="AN1081" s="86">
        <f t="shared" si="205"/>
        <v>0</v>
      </c>
      <c r="AO1081" s="86">
        <f t="shared" si="206"/>
        <v>0</v>
      </c>
      <c r="AP1081" s="86">
        <f t="shared" si="207"/>
        <v>0</v>
      </c>
      <c r="AQ1081" s="86">
        <f t="shared" si="208"/>
        <v>0</v>
      </c>
      <c r="AR1081" s="86">
        <f t="shared" si="209"/>
        <v>0</v>
      </c>
      <c r="AT1081" s="86">
        <f t="shared" si="210"/>
        <v>0</v>
      </c>
    </row>
    <row r="1082" spans="1:46" ht="15" customHeight="1">
      <c r="A1082" s="107"/>
      <c r="B1082" s="93"/>
      <c r="C1082" s="150" t="s">
        <v>206</v>
      </c>
      <c r="D1082" s="409" t="str">
        <f t="shared" si="198"/>
        <v/>
      </c>
      <c r="E1082" s="410"/>
      <c r="F1082" s="410"/>
      <c r="G1082" s="410"/>
      <c r="H1082" s="410"/>
      <c r="I1082" s="411"/>
      <c r="J1082" s="341"/>
      <c r="K1082" s="284"/>
      <c r="L1082" s="342"/>
      <c r="M1082" s="341"/>
      <c r="N1082" s="284"/>
      <c r="O1082" s="342"/>
      <c r="P1082" s="341"/>
      <c r="Q1082" s="284"/>
      <c r="R1082" s="342"/>
      <c r="S1082" s="341"/>
      <c r="T1082" s="284"/>
      <c r="U1082" s="342"/>
      <c r="V1082" s="341"/>
      <c r="W1082" s="284"/>
      <c r="X1082" s="342"/>
      <c r="Y1082" s="341"/>
      <c r="Z1082" s="284"/>
      <c r="AA1082" s="342"/>
      <c r="AB1082" s="341"/>
      <c r="AC1082" s="284"/>
      <c r="AD1082" s="342"/>
      <c r="AG1082" s="86">
        <f t="shared" si="199"/>
        <v>0</v>
      </c>
      <c r="AH1082" s="86">
        <f t="shared" si="200"/>
        <v>0</v>
      </c>
      <c r="AI1082" s="86">
        <f t="shared" si="201"/>
        <v>0</v>
      </c>
      <c r="AJ1082" s="86">
        <f t="shared" si="202"/>
        <v>0</v>
      </c>
      <c r="AL1082" s="86">
        <f t="shared" si="203"/>
        <v>21</v>
      </c>
      <c r="AM1082" s="86">
        <f t="shared" si="204"/>
        <v>0</v>
      </c>
      <c r="AN1082" s="86">
        <f t="shared" si="205"/>
        <v>0</v>
      </c>
      <c r="AO1082" s="86">
        <f t="shared" si="206"/>
        <v>0</v>
      </c>
      <c r="AP1082" s="86">
        <f t="shared" si="207"/>
        <v>0</v>
      </c>
      <c r="AQ1082" s="86">
        <f t="shared" si="208"/>
        <v>0</v>
      </c>
      <c r="AR1082" s="86">
        <f t="shared" si="209"/>
        <v>0</v>
      </c>
      <c r="AT1082" s="86">
        <f t="shared" si="210"/>
        <v>0</v>
      </c>
    </row>
    <row r="1083" spans="1:46" ht="15" customHeight="1">
      <c r="A1083" s="107"/>
      <c r="B1083" s="93"/>
      <c r="C1083" s="150" t="s">
        <v>207</v>
      </c>
      <c r="D1083" s="409" t="str">
        <f t="shared" si="198"/>
        <v/>
      </c>
      <c r="E1083" s="410"/>
      <c r="F1083" s="410"/>
      <c r="G1083" s="410"/>
      <c r="H1083" s="410"/>
      <c r="I1083" s="411"/>
      <c r="J1083" s="341"/>
      <c r="K1083" s="284"/>
      <c r="L1083" s="342"/>
      <c r="M1083" s="341"/>
      <c r="N1083" s="284"/>
      <c r="O1083" s="342"/>
      <c r="P1083" s="341"/>
      <c r="Q1083" s="284"/>
      <c r="R1083" s="342"/>
      <c r="S1083" s="341"/>
      <c r="T1083" s="284"/>
      <c r="U1083" s="342"/>
      <c r="V1083" s="341"/>
      <c r="W1083" s="284"/>
      <c r="X1083" s="342"/>
      <c r="Y1083" s="341"/>
      <c r="Z1083" s="284"/>
      <c r="AA1083" s="342"/>
      <c r="AB1083" s="341"/>
      <c r="AC1083" s="284"/>
      <c r="AD1083" s="342"/>
      <c r="AG1083" s="86">
        <f t="shared" si="199"/>
        <v>0</v>
      </c>
      <c r="AH1083" s="86">
        <f t="shared" si="200"/>
        <v>0</v>
      </c>
      <c r="AI1083" s="86">
        <f t="shared" si="201"/>
        <v>0</v>
      </c>
      <c r="AJ1083" s="86">
        <f t="shared" si="202"/>
        <v>0</v>
      </c>
      <c r="AL1083" s="86">
        <f t="shared" si="203"/>
        <v>21</v>
      </c>
      <c r="AM1083" s="86">
        <f t="shared" si="204"/>
        <v>0</v>
      </c>
      <c r="AN1083" s="86">
        <f t="shared" si="205"/>
        <v>0</v>
      </c>
      <c r="AO1083" s="86">
        <f t="shared" si="206"/>
        <v>0</v>
      </c>
      <c r="AP1083" s="86">
        <f t="shared" si="207"/>
        <v>0</v>
      </c>
      <c r="AQ1083" s="86">
        <f t="shared" si="208"/>
        <v>0</v>
      </c>
      <c r="AR1083" s="86">
        <f t="shared" si="209"/>
        <v>0</v>
      </c>
      <c r="AT1083" s="86">
        <f t="shared" si="210"/>
        <v>0</v>
      </c>
    </row>
    <row r="1084" spans="1:46" ht="15" customHeight="1">
      <c r="A1084" s="107"/>
      <c r="B1084" s="93"/>
      <c r="C1084" s="150" t="s">
        <v>208</v>
      </c>
      <c r="D1084" s="409" t="str">
        <f t="shared" si="198"/>
        <v/>
      </c>
      <c r="E1084" s="410"/>
      <c r="F1084" s="410"/>
      <c r="G1084" s="410"/>
      <c r="H1084" s="410"/>
      <c r="I1084" s="411"/>
      <c r="J1084" s="341"/>
      <c r="K1084" s="284"/>
      <c r="L1084" s="342"/>
      <c r="M1084" s="341"/>
      <c r="N1084" s="284"/>
      <c r="O1084" s="342"/>
      <c r="P1084" s="341"/>
      <c r="Q1084" s="284"/>
      <c r="R1084" s="342"/>
      <c r="S1084" s="341"/>
      <c r="T1084" s="284"/>
      <c r="U1084" s="342"/>
      <c r="V1084" s="341"/>
      <c r="W1084" s="284"/>
      <c r="X1084" s="342"/>
      <c r="Y1084" s="341"/>
      <c r="Z1084" s="284"/>
      <c r="AA1084" s="342"/>
      <c r="AB1084" s="341"/>
      <c r="AC1084" s="284"/>
      <c r="AD1084" s="342"/>
      <c r="AG1084" s="86">
        <f t="shared" si="199"/>
        <v>0</v>
      </c>
      <c r="AH1084" s="86">
        <f t="shared" si="200"/>
        <v>0</v>
      </c>
      <c r="AI1084" s="86">
        <f t="shared" si="201"/>
        <v>0</v>
      </c>
      <c r="AJ1084" s="86">
        <f t="shared" si="202"/>
        <v>0</v>
      </c>
      <c r="AL1084" s="86">
        <f t="shared" si="203"/>
        <v>21</v>
      </c>
      <c r="AM1084" s="86">
        <f t="shared" si="204"/>
        <v>0</v>
      </c>
      <c r="AN1084" s="86">
        <f t="shared" si="205"/>
        <v>0</v>
      </c>
      <c r="AO1084" s="86">
        <f t="shared" si="206"/>
        <v>0</v>
      </c>
      <c r="AP1084" s="86">
        <f t="shared" si="207"/>
        <v>0</v>
      </c>
      <c r="AQ1084" s="86">
        <f t="shared" si="208"/>
        <v>0</v>
      </c>
      <c r="AR1084" s="86">
        <f t="shared" si="209"/>
        <v>0</v>
      </c>
      <c r="AT1084" s="86">
        <f t="shared" si="210"/>
        <v>0</v>
      </c>
    </row>
    <row r="1085" spans="1:46" ht="15" customHeight="1">
      <c r="A1085" s="107"/>
      <c r="B1085" s="93"/>
      <c r="C1085" s="150" t="s">
        <v>209</v>
      </c>
      <c r="D1085" s="409" t="str">
        <f t="shared" si="198"/>
        <v/>
      </c>
      <c r="E1085" s="410"/>
      <c r="F1085" s="410"/>
      <c r="G1085" s="410"/>
      <c r="H1085" s="410"/>
      <c r="I1085" s="411"/>
      <c r="J1085" s="341"/>
      <c r="K1085" s="284"/>
      <c r="L1085" s="342"/>
      <c r="M1085" s="341"/>
      <c r="N1085" s="284"/>
      <c r="O1085" s="342"/>
      <c r="P1085" s="341"/>
      <c r="Q1085" s="284"/>
      <c r="R1085" s="342"/>
      <c r="S1085" s="341"/>
      <c r="T1085" s="284"/>
      <c r="U1085" s="342"/>
      <c r="V1085" s="341"/>
      <c r="W1085" s="284"/>
      <c r="X1085" s="342"/>
      <c r="Y1085" s="341"/>
      <c r="Z1085" s="284"/>
      <c r="AA1085" s="342"/>
      <c r="AB1085" s="341"/>
      <c r="AC1085" s="284"/>
      <c r="AD1085" s="342"/>
      <c r="AG1085" s="86">
        <f t="shared" si="199"/>
        <v>0</v>
      </c>
      <c r="AH1085" s="86">
        <f t="shared" si="200"/>
        <v>0</v>
      </c>
      <c r="AI1085" s="86">
        <f t="shared" si="201"/>
        <v>0</v>
      </c>
      <c r="AJ1085" s="86">
        <f t="shared" si="202"/>
        <v>0</v>
      </c>
      <c r="AL1085" s="86">
        <f t="shared" si="203"/>
        <v>21</v>
      </c>
      <c r="AM1085" s="86">
        <f t="shared" si="204"/>
        <v>0</v>
      </c>
      <c r="AN1085" s="86">
        <f t="shared" si="205"/>
        <v>0</v>
      </c>
      <c r="AO1085" s="86">
        <f t="shared" si="206"/>
        <v>0</v>
      </c>
      <c r="AP1085" s="86">
        <f t="shared" si="207"/>
        <v>0</v>
      </c>
      <c r="AQ1085" s="86">
        <f t="shared" si="208"/>
        <v>0</v>
      </c>
      <c r="AR1085" s="86">
        <f t="shared" si="209"/>
        <v>0</v>
      </c>
      <c r="AT1085" s="86">
        <f t="shared" si="210"/>
        <v>0</v>
      </c>
    </row>
    <row r="1086" spans="1:46" ht="15" customHeight="1">
      <c r="A1086" s="107"/>
      <c r="B1086" s="93"/>
      <c r="C1086" s="150" t="s">
        <v>210</v>
      </c>
      <c r="D1086" s="409" t="str">
        <f t="shared" si="198"/>
        <v/>
      </c>
      <c r="E1086" s="410"/>
      <c r="F1086" s="410"/>
      <c r="G1086" s="410"/>
      <c r="H1086" s="410"/>
      <c r="I1086" s="411"/>
      <c r="J1086" s="341"/>
      <c r="K1086" s="284"/>
      <c r="L1086" s="342"/>
      <c r="M1086" s="341"/>
      <c r="N1086" s="284"/>
      <c r="O1086" s="342"/>
      <c r="P1086" s="341"/>
      <c r="Q1086" s="284"/>
      <c r="R1086" s="342"/>
      <c r="S1086" s="341"/>
      <c r="T1086" s="284"/>
      <c r="U1086" s="342"/>
      <c r="V1086" s="341"/>
      <c r="W1086" s="284"/>
      <c r="X1086" s="342"/>
      <c r="Y1086" s="341"/>
      <c r="Z1086" s="284"/>
      <c r="AA1086" s="342"/>
      <c r="AB1086" s="341"/>
      <c r="AC1086" s="284"/>
      <c r="AD1086" s="342"/>
      <c r="AG1086" s="86">
        <f t="shared" si="199"/>
        <v>0</v>
      </c>
      <c r="AH1086" s="86">
        <f t="shared" si="200"/>
        <v>0</v>
      </c>
      <c r="AI1086" s="86">
        <f t="shared" si="201"/>
        <v>0</v>
      </c>
      <c r="AJ1086" s="86">
        <f t="shared" si="202"/>
        <v>0</v>
      </c>
      <c r="AL1086" s="86">
        <f t="shared" si="203"/>
        <v>21</v>
      </c>
      <c r="AM1086" s="86">
        <f t="shared" si="204"/>
        <v>0</v>
      </c>
      <c r="AN1086" s="86">
        <f t="shared" si="205"/>
        <v>0</v>
      </c>
      <c r="AO1086" s="86">
        <f t="shared" si="206"/>
        <v>0</v>
      </c>
      <c r="AP1086" s="86">
        <f t="shared" si="207"/>
        <v>0</v>
      </c>
      <c r="AQ1086" s="86">
        <f t="shared" si="208"/>
        <v>0</v>
      </c>
      <c r="AR1086" s="86">
        <f t="shared" si="209"/>
        <v>0</v>
      </c>
      <c r="AT1086" s="86">
        <f t="shared" si="210"/>
        <v>0</v>
      </c>
    </row>
    <row r="1087" spans="1:46" ht="15" customHeight="1">
      <c r="A1087" s="107"/>
      <c r="B1087" s="93"/>
      <c r="C1087" s="151" t="s">
        <v>211</v>
      </c>
      <c r="D1087" s="409" t="str">
        <f t="shared" si="198"/>
        <v/>
      </c>
      <c r="E1087" s="410"/>
      <c r="F1087" s="410"/>
      <c r="G1087" s="410"/>
      <c r="H1087" s="410"/>
      <c r="I1087" s="411"/>
      <c r="J1087" s="341"/>
      <c r="K1087" s="284"/>
      <c r="L1087" s="342"/>
      <c r="M1087" s="341"/>
      <c r="N1087" s="284"/>
      <c r="O1087" s="342"/>
      <c r="P1087" s="341"/>
      <c r="Q1087" s="284"/>
      <c r="R1087" s="342"/>
      <c r="S1087" s="341"/>
      <c r="T1087" s="284"/>
      <c r="U1087" s="342"/>
      <c r="V1087" s="341"/>
      <c r="W1087" s="284"/>
      <c r="X1087" s="342"/>
      <c r="Y1087" s="341"/>
      <c r="Z1087" s="284"/>
      <c r="AA1087" s="342"/>
      <c r="AB1087" s="341"/>
      <c r="AC1087" s="284"/>
      <c r="AD1087" s="342"/>
      <c r="AG1087" s="86">
        <f t="shared" si="199"/>
        <v>0</v>
      </c>
      <c r="AH1087" s="86">
        <f t="shared" si="200"/>
        <v>0</v>
      </c>
      <c r="AI1087" s="86">
        <f t="shared" si="201"/>
        <v>0</v>
      </c>
      <c r="AJ1087" s="86">
        <f t="shared" si="202"/>
        <v>0</v>
      </c>
      <c r="AL1087" s="86">
        <f t="shared" si="203"/>
        <v>21</v>
      </c>
      <c r="AM1087" s="86">
        <f t="shared" si="204"/>
        <v>0</v>
      </c>
      <c r="AN1087" s="86">
        <f t="shared" si="205"/>
        <v>0</v>
      </c>
      <c r="AO1087" s="86">
        <f t="shared" si="206"/>
        <v>0</v>
      </c>
      <c r="AP1087" s="86">
        <f t="shared" si="207"/>
        <v>0</v>
      </c>
      <c r="AQ1087" s="86">
        <f t="shared" si="208"/>
        <v>0</v>
      </c>
      <c r="AR1087" s="86">
        <f t="shared" si="209"/>
        <v>0</v>
      </c>
      <c r="AT1087" s="86">
        <f t="shared" si="210"/>
        <v>0</v>
      </c>
    </row>
    <row r="1088" spans="1:46" ht="15" customHeight="1">
      <c r="A1088" s="107"/>
      <c r="B1088" s="93"/>
      <c r="C1088" s="150" t="s">
        <v>212</v>
      </c>
      <c r="D1088" s="409" t="str">
        <f t="shared" si="198"/>
        <v/>
      </c>
      <c r="E1088" s="410"/>
      <c r="F1088" s="410"/>
      <c r="G1088" s="410"/>
      <c r="H1088" s="410"/>
      <c r="I1088" s="411"/>
      <c r="J1088" s="341"/>
      <c r="K1088" s="284"/>
      <c r="L1088" s="342"/>
      <c r="M1088" s="341"/>
      <c r="N1088" s="284"/>
      <c r="O1088" s="342"/>
      <c r="P1088" s="341"/>
      <c r="Q1088" s="284"/>
      <c r="R1088" s="342"/>
      <c r="S1088" s="341"/>
      <c r="T1088" s="284"/>
      <c r="U1088" s="342"/>
      <c r="V1088" s="341"/>
      <c r="W1088" s="284"/>
      <c r="X1088" s="342"/>
      <c r="Y1088" s="341"/>
      <c r="Z1088" s="284"/>
      <c r="AA1088" s="342"/>
      <c r="AB1088" s="341"/>
      <c r="AC1088" s="284"/>
      <c r="AD1088" s="342"/>
      <c r="AG1088" s="86">
        <f t="shared" si="199"/>
        <v>0</v>
      </c>
      <c r="AH1088" s="86">
        <f t="shared" si="200"/>
        <v>0</v>
      </c>
      <c r="AI1088" s="86">
        <f t="shared" si="201"/>
        <v>0</v>
      </c>
      <c r="AJ1088" s="86">
        <f t="shared" si="202"/>
        <v>0</v>
      </c>
      <c r="AL1088" s="86">
        <f t="shared" si="203"/>
        <v>21</v>
      </c>
      <c r="AM1088" s="86">
        <f t="shared" si="204"/>
        <v>0</v>
      </c>
      <c r="AN1088" s="86">
        <f t="shared" si="205"/>
        <v>0</v>
      </c>
      <c r="AO1088" s="86">
        <f t="shared" si="206"/>
        <v>0</v>
      </c>
      <c r="AP1088" s="86">
        <f t="shared" si="207"/>
        <v>0</v>
      </c>
      <c r="AQ1088" s="86">
        <f t="shared" si="208"/>
        <v>0</v>
      </c>
      <c r="AR1088" s="86">
        <f t="shared" si="209"/>
        <v>0</v>
      </c>
      <c r="AT1088" s="86">
        <f t="shared" si="210"/>
        <v>0</v>
      </c>
    </row>
    <row r="1089" spans="1:46" ht="15" customHeight="1">
      <c r="A1089" s="107"/>
      <c r="B1089" s="93"/>
      <c r="C1089" s="150" t="s">
        <v>213</v>
      </c>
      <c r="D1089" s="409" t="str">
        <f t="shared" si="198"/>
        <v/>
      </c>
      <c r="E1089" s="410"/>
      <c r="F1089" s="410"/>
      <c r="G1089" s="410"/>
      <c r="H1089" s="410"/>
      <c r="I1089" s="411"/>
      <c r="J1089" s="341"/>
      <c r="K1089" s="284"/>
      <c r="L1089" s="342"/>
      <c r="M1089" s="341"/>
      <c r="N1089" s="284"/>
      <c r="O1089" s="342"/>
      <c r="P1089" s="341"/>
      <c r="Q1089" s="284"/>
      <c r="R1089" s="342"/>
      <c r="S1089" s="341"/>
      <c r="T1089" s="284"/>
      <c r="U1089" s="342"/>
      <c r="V1089" s="341"/>
      <c r="W1089" s="284"/>
      <c r="X1089" s="342"/>
      <c r="Y1089" s="341"/>
      <c r="Z1089" s="284"/>
      <c r="AA1089" s="342"/>
      <c r="AB1089" s="341"/>
      <c r="AC1089" s="284"/>
      <c r="AD1089" s="342"/>
      <c r="AG1089" s="86">
        <f t="shared" si="199"/>
        <v>0</v>
      </c>
      <c r="AH1089" s="86">
        <f t="shared" si="200"/>
        <v>0</v>
      </c>
      <c r="AI1089" s="86">
        <f t="shared" si="201"/>
        <v>0</v>
      </c>
      <c r="AJ1089" s="86">
        <f t="shared" si="202"/>
        <v>0</v>
      </c>
      <c r="AL1089" s="86">
        <f t="shared" si="203"/>
        <v>21</v>
      </c>
      <c r="AM1089" s="86">
        <f t="shared" si="204"/>
        <v>0</v>
      </c>
      <c r="AN1089" s="86">
        <f t="shared" si="205"/>
        <v>0</v>
      </c>
      <c r="AO1089" s="86">
        <f t="shared" si="206"/>
        <v>0</v>
      </c>
      <c r="AP1089" s="86">
        <f t="shared" si="207"/>
        <v>0</v>
      </c>
      <c r="AQ1089" s="86">
        <f t="shared" si="208"/>
        <v>0</v>
      </c>
      <c r="AR1089" s="86">
        <f t="shared" si="209"/>
        <v>0</v>
      </c>
      <c r="AT1089" s="86">
        <f t="shared" si="210"/>
        <v>0</v>
      </c>
    </row>
    <row r="1090" spans="1:46" ht="15" customHeight="1">
      <c r="A1090" s="107"/>
      <c r="B1090" s="93"/>
      <c r="C1090" s="150" t="s">
        <v>214</v>
      </c>
      <c r="D1090" s="409" t="str">
        <f t="shared" si="198"/>
        <v/>
      </c>
      <c r="E1090" s="410"/>
      <c r="F1090" s="410"/>
      <c r="G1090" s="410"/>
      <c r="H1090" s="410"/>
      <c r="I1090" s="411"/>
      <c r="J1090" s="341"/>
      <c r="K1090" s="284"/>
      <c r="L1090" s="342"/>
      <c r="M1090" s="341"/>
      <c r="N1090" s="284"/>
      <c r="O1090" s="342"/>
      <c r="P1090" s="341"/>
      <c r="Q1090" s="284"/>
      <c r="R1090" s="342"/>
      <c r="S1090" s="341"/>
      <c r="T1090" s="284"/>
      <c r="U1090" s="342"/>
      <c r="V1090" s="341"/>
      <c r="W1090" s="284"/>
      <c r="X1090" s="342"/>
      <c r="Y1090" s="341"/>
      <c r="Z1090" s="284"/>
      <c r="AA1090" s="342"/>
      <c r="AB1090" s="341"/>
      <c r="AC1090" s="284"/>
      <c r="AD1090" s="342"/>
      <c r="AG1090" s="86">
        <f t="shared" si="199"/>
        <v>0</v>
      </c>
      <c r="AH1090" s="86">
        <f t="shared" si="200"/>
        <v>0</v>
      </c>
      <c r="AI1090" s="86">
        <f t="shared" si="201"/>
        <v>0</v>
      </c>
      <c r="AJ1090" s="86">
        <f t="shared" si="202"/>
        <v>0</v>
      </c>
      <c r="AL1090" s="86">
        <f t="shared" si="203"/>
        <v>21</v>
      </c>
      <c r="AM1090" s="86">
        <f t="shared" si="204"/>
        <v>0</v>
      </c>
      <c r="AN1090" s="86">
        <f t="shared" si="205"/>
        <v>0</v>
      </c>
      <c r="AO1090" s="86">
        <f t="shared" si="206"/>
        <v>0</v>
      </c>
      <c r="AP1090" s="86">
        <f t="shared" si="207"/>
        <v>0</v>
      </c>
      <c r="AQ1090" s="86">
        <f t="shared" si="208"/>
        <v>0</v>
      </c>
      <c r="AR1090" s="86">
        <f t="shared" si="209"/>
        <v>0</v>
      </c>
      <c r="AT1090" s="86">
        <f t="shared" si="210"/>
        <v>0</v>
      </c>
    </row>
    <row r="1091" spans="1:46" ht="15" customHeight="1">
      <c r="A1091" s="107"/>
      <c r="B1091" s="93"/>
      <c r="C1091" s="150" t="s">
        <v>215</v>
      </c>
      <c r="D1091" s="409" t="str">
        <f t="shared" si="198"/>
        <v/>
      </c>
      <c r="E1091" s="410"/>
      <c r="F1091" s="410"/>
      <c r="G1091" s="410"/>
      <c r="H1091" s="410"/>
      <c r="I1091" s="411"/>
      <c r="J1091" s="341"/>
      <c r="K1091" s="284"/>
      <c r="L1091" s="342"/>
      <c r="M1091" s="341"/>
      <c r="N1091" s="284"/>
      <c r="O1091" s="342"/>
      <c r="P1091" s="341"/>
      <c r="Q1091" s="284"/>
      <c r="R1091" s="342"/>
      <c r="S1091" s="341"/>
      <c r="T1091" s="284"/>
      <c r="U1091" s="342"/>
      <c r="V1091" s="341"/>
      <c r="W1091" s="284"/>
      <c r="X1091" s="342"/>
      <c r="Y1091" s="341"/>
      <c r="Z1091" s="284"/>
      <c r="AA1091" s="342"/>
      <c r="AB1091" s="341"/>
      <c r="AC1091" s="284"/>
      <c r="AD1091" s="342"/>
      <c r="AG1091" s="86">
        <f t="shared" si="199"/>
        <v>0</v>
      </c>
      <c r="AH1091" s="86">
        <f t="shared" si="200"/>
        <v>0</v>
      </c>
      <c r="AI1091" s="86">
        <f t="shared" si="201"/>
        <v>0</v>
      </c>
      <c r="AJ1091" s="86">
        <f t="shared" si="202"/>
        <v>0</v>
      </c>
      <c r="AL1091" s="86">
        <f t="shared" si="203"/>
        <v>21</v>
      </c>
      <c r="AM1091" s="86">
        <f t="shared" si="204"/>
        <v>0</v>
      </c>
      <c r="AN1091" s="86">
        <f t="shared" si="205"/>
        <v>0</v>
      </c>
      <c r="AO1091" s="86">
        <f t="shared" si="206"/>
        <v>0</v>
      </c>
      <c r="AP1091" s="86">
        <f t="shared" si="207"/>
        <v>0</v>
      </c>
      <c r="AQ1091" s="86">
        <f t="shared" si="208"/>
        <v>0</v>
      </c>
      <c r="AR1091" s="86">
        <f t="shared" si="209"/>
        <v>0</v>
      </c>
      <c r="AT1091" s="86">
        <f t="shared" si="210"/>
        <v>0</v>
      </c>
    </row>
    <row r="1092" spans="1:46" ht="15" customHeight="1">
      <c r="A1092" s="107"/>
      <c r="B1092" s="93"/>
      <c r="C1092" s="150" t="s">
        <v>216</v>
      </c>
      <c r="D1092" s="409" t="str">
        <f t="shared" si="198"/>
        <v/>
      </c>
      <c r="E1092" s="410"/>
      <c r="F1092" s="410"/>
      <c r="G1092" s="410"/>
      <c r="H1092" s="410"/>
      <c r="I1092" s="411"/>
      <c r="J1092" s="341"/>
      <c r="K1092" s="284"/>
      <c r="L1092" s="342"/>
      <c r="M1092" s="341"/>
      <c r="N1092" s="284"/>
      <c r="O1092" s="342"/>
      <c r="P1092" s="341"/>
      <c r="Q1092" s="284"/>
      <c r="R1092" s="342"/>
      <c r="S1092" s="341"/>
      <c r="T1092" s="284"/>
      <c r="U1092" s="342"/>
      <c r="V1092" s="341"/>
      <c r="W1092" s="284"/>
      <c r="X1092" s="342"/>
      <c r="Y1092" s="341"/>
      <c r="Z1092" s="284"/>
      <c r="AA1092" s="342"/>
      <c r="AB1092" s="341"/>
      <c r="AC1092" s="284"/>
      <c r="AD1092" s="342"/>
      <c r="AG1092" s="86">
        <f t="shared" si="199"/>
        <v>0</v>
      </c>
      <c r="AH1092" s="86">
        <f t="shared" si="200"/>
        <v>0</v>
      </c>
      <c r="AI1092" s="86">
        <f t="shared" si="201"/>
        <v>0</v>
      </c>
      <c r="AJ1092" s="86">
        <f t="shared" si="202"/>
        <v>0</v>
      </c>
      <c r="AL1092" s="86">
        <f t="shared" si="203"/>
        <v>21</v>
      </c>
      <c r="AM1092" s="86">
        <f t="shared" si="204"/>
        <v>0</v>
      </c>
      <c r="AN1092" s="86">
        <f t="shared" si="205"/>
        <v>0</v>
      </c>
      <c r="AO1092" s="86">
        <f t="shared" si="206"/>
        <v>0</v>
      </c>
      <c r="AP1092" s="86">
        <f t="shared" si="207"/>
        <v>0</v>
      </c>
      <c r="AQ1092" s="86">
        <f t="shared" si="208"/>
        <v>0</v>
      </c>
      <c r="AR1092" s="86">
        <f t="shared" si="209"/>
        <v>0</v>
      </c>
      <c r="AT1092" s="86">
        <f t="shared" si="210"/>
        <v>0</v>
      </c>
    </row>
    <row r="1093" spans="1:46" ht="15" customHeight="1">
      <c r="A1093" s="107"/>
      <c r="B1093" s="93"/>
      <c r="C1093" s="150" t="s">
        <v>217</v>
      </c>
      <c r="D1093" s="409" t="str">
        <f t="shared" si="198"/>
        <v/>
      </c>
      <c r="E1093" s="410"/>
      <c r="F1093" s="410"/>
      <c r="G1093" s="410"/>
      <c r="H1093" s="410"/>
      <c r="I1093" s="411"/>
      <c r="J1093" s="341"/>
      <c r="K1093" s="284"/>
      <c r="L1093" s="342"/>
      <c r="M1093" s="341"/>
      <c r="N1093" s="284"/>
      <c r="O1093" s="342"/>
      <c r="P1093" s="341"/>
      <c r="Q1093" s="284"/>
      <c r="R1093" s="342"/>
      <c r="S1093" s="341"/>
      <c r="T1093" s="284"/>
      <c r="U1093" s="342"/>
      <c r="V1093" s="341"/>
      <c r="W1093" s="284"/>
      <c r="X1093" s="342"/>
      <c r="Y1093" s="341"/>
      <c r="Z1093" s="284"/>
      <c r="AA1093" s="342"/>
      <c r="AB1093" s="341"/>
      <c r="AC1093" s="284"/>
      <c r="AD1093" s="342"/>
      <c r="AG1093" s="86">
        <f t="shared" si="199"/>
        <v>0</v>
      </c>
      <c r="AH1093" s="86">
        <f t="shared" si="200"/>
        <v>0</v>
      </c>
      <c r="AI1093" s="86">
        <f t="shared" si="201"/>
        <v>0</v>
      </c>
      <c r="AJ1093" s="86">
        <f t="shared" si="202"/>
        <v>0</v>
      </c>
      <c r="AL1093" s="86">
        <f t="shared" si="203"/>
        <v>21</v>
      </c>
      <c r="AM1093" s="86">
        <f t="shared" si="204"/>
        <v>0</v>
      </c>
      <c r="AN1093" s="86">
        <f t="shared" si="205"/>
        <v>0</v>
      </c>
      <c r="AO1093" s="86">
        <f t="shared" si="206"/>
        <v>0</v>
      </c>
      <c r="AP1093" s="86">
        <f t="shared" si="207"/>
        <v>0</v>
      </c>
      <c r="AQ1093" s="86">
        <f t="shared" si="208"/>
        <v>0</v>
      </c>
      <c r="AR1093" s="86">
        <f t="shared" si="209"/>
        <v>0</v>
      </c>
      <c r="AT1093" s="86">
        <f t="shared" si="210"/>
        <v>0</v>
      </c>
    </row>
    <row r="1094" spans="1:46" ht="15" customHeight="1">
      <c r="A1094" s="107"/>
      <c r="B1094" s="93"/>
      <c r="C1094" s="150" t="s">
        <v>218</v>
      </c>
      <c r="D1094" s="409" t="str">
        <f t="shared" si="198"/>
        <v/>
      </c>
      <c r="E1094" s="410"/>
      <c r="F1094" s="410"/>
      <c r="G1094" s="410"/>
      <c r="H1094" s="410"/>
      <c r="I1094" s="411"/>
      <c r="J1094" s="341"/>
      <c r="K1094" s="284"/>
      <c r="L1094" s="342"/>
      <c r="M1094" s="341"/>
      <c r="N1094" s="284"/>
      <c r="O1094" s="342"/>
      <c r="P1094" s="341"/>
      <c r="Q1094" s="284"/>
      <c r="R1094" s="342"/>
      <c r="S1094" s="341"/>
      <c r="T1094" s="284"/>
      <c r="U1094" s="342"/>
      <c r="V1094" s="341"/>
      <c r="W1094" s="284"/>
      <c r="X1094" s="342"/>
      <c r="Y1094" s="341"/>
      <c r="Z1094" s="284"/>
      <c r="AA1094" s="342"/>
      <c r="AB1094" s="341"/>
      <c r="AC1094" s="284"/>
      <c r="AD1094" s="342"/>
      <c r="AG1094" s="86">
        <f t="shared" si="199"/>
        <v>0</v>
      </c>
      <c r="AH1094" s="86">
        <f t="shared" si="200"/>
        <v>0</v>
      </c>
      <c r="AI1094" s="86">
        <f t="shared" si="201"/>
        <v>0</v>
      </c>
      <c r="AJ1094" s="86">
        <f t="shared" si="202"/>
        <v>0</v>
      </c>
      <c r="AL1094" s="86">
        <f t="shared" si="203"/>
        <v>21</v>
      </c>
      <c r="AM1094" s="86">
        <f t="shared" si="204"/>
        <v>0</v>
      </c>
      <c r="AN1094" s="86">
        <f t="shared" si="205"/>
        <v>0</v>
      </c>
      <c r="AO1094" s="86">
        <f t="shared" si="206"/>
        <v>0</v>
      </c>
      <c r="AP1094" s="86">
        <f t="shared" si="207"/>
        <v>0</v>
      </c>
      <c r="AQ1094" s="86">
        <f t="shared" si="208"/>
        <v>0</v>
      </c>
      <c r="AR1094" s="86">
        <f t="shared" si="209"/>
        <v>0</v>
      </c>
      <c r="AT1094" s="86">
        <f t="shared" si="210"/>
        <v>0</v>
      </c>
    </row>
    <row r="1095" spans="1:46" ht="15" customHeight="1">
      <c r="A1095" s="107"/>
      <c r="B1095" s="93"/>
      <c r="C1095" s="150" t="s">
        <v>219</v>
      </c>
      <c r="D1095" s="409" t="str">
        <f t="shared" si="198"/>
        <v/>
      </c>
      <c r="E1095" s="410"/>
      <c r="F1095" s="410"/>
      <c r="G1095" s="410"/>
      <c r="H1095" s="410"/>
      <c r="I1095" s="411"/>
      <c r="J1095" s="341"/>
      <c r="K1095" s="284"/>
      <c r="L1095" s="342"/>
      <c r="M1095" s="341"/>
      <c r="N1095" s="284"/>
      <c r="O1095" s="342"/>
      <c r="P1095" s="341"/>
      <c r="Q1095" s="284"/>
      <c r="R1095" s="342"/>
      <c r="S1095" s="341"/>
      <c r="T1095" s="284"/>
      <c r="U1095" s="342"/>
      <c r="V1095" s="341"/>
      <c r="W1095" s="284"/>
      <c r="X1095" s="342"/>
      <c r="Y1095" s="341"/>
      <c r="Z1095" s="284"/>
      <c r="AA1095" s="342"/>
      <c r="AB1095" s="341"/>
      <c r="AC1095" s="284"/>
      <c r="AD1095" s="342"/>
      <c r="AG1095" s="86">
        <f t="shared" si="199"/>
        <v>0</v>
      </c>
      <c r="AH1095" s="86">
        <f t="shared" si="200"/>
        <v>0</v>
      </c>
      <c r="AI1095" s="86">
        <f t="shared" si="201"/>
        <v>0</v>
      </c>
      <c r="AJ1095" s="86">
        <f t="shared" si="202"/>
        <v>0</v>
      </c>
      <c r="AL1095" s="86">
        <f t="shared" si="203"/>
        <v>21</v>
      </c>
      <c r="AM1095" s="86">
        <f t="shared" si="204"/>
        <v>0</v>
      </c>
      <c r="AN1095" s="86">
        <f t="shared" si="205"/>
        <v>0</v>
      </c>
      <c r="AO1095" s="86">
        <f t="shared" si="206"/>
        <v>0</v>
      </c>
      <c r="AP1095" s="86">
        <f t="shared" si="207"/>
        <v>0</v>
      </c>
      <c r="AQ1095" s="86">
        <f t="shared" si="208"/>
        <v>0</v>
      </c>
      <c r="AR1095" s="86">
        <f t="shared" si="209"/>
        <v>0</v>
      </c>
      <c r="AT1095" s="86">
        <f t="shared" si="210"/>
        <v>0</v>
      </c>
    </row>
    <row r="1096" spans="1:46" ht="15" customHeight="1">
      <c r="A1096" s="107"/>
      <c r="B1096" s="93"/>
      <c r="C1096" s="150" t="s">
        <v>220</v>
      </c>
      <c r="D1096" s="409" t="str">
        <f t="shared" si="198"/>
        <v/>
      </c>
      <c r="E1096" s="410"/>
      <c r="F1096" s="410"/>
      <c r="G1096" s="410"/>
      <c r="H1096" s="410"/>
      <c r="I1096" s="411"/>
      <c r="J1096" s="341"/>
      <c r="K1096" s="284"/>
      <c r="L1096" s="342"/>
      <c r="M1096" s="341"/>
      <c r="N1096" s="284"/>
      <c r="O1096" s="342"/>
      <c r="P1096" s="341"/>
      <c r="Q1096" s="284"/>
      <c r="R1096" s="342"/>
      <c r="S1096" s="341"/>
      <c r="T1096" s="284"/>
      <c r="U1096" s="342"/>
      <c r="V1096" s="341"/>
      <c r="W1096" s="284"/>
      <c r="X1096" s="342"/>
      <c r="Y1096" s="341"/>
      <c r="Z1096" s="284"/>
      <c r="AA1096" s="342"/>
      <c r="AB1096" s="341"/>
      <c r="AC1096" s="284"/>
      <c r="AD1096" s="342"/>
      <c r="AG1096" s="86">
        <f t="shared" si="199"/>
        <v>0</v>
      </c>
      <c r="AH1096" s="86">
        <f t="shared" si="200"/>
        <v>0</v>
      </c>
      <c r="AI1096" s="86">
        <f t="shared" si="201"/>
        <v>0</v>
      </c>
      <c r="AJ1096" s="86">
        <f t="shared" si="202"/>
        <v>0</v>
      </c>
      <c r="AL1096" s="86">
        <f t="shared" si="203"/>
        <v>21</v>
      </c>
      <c r="AM1096" s="86">
        <f t="shared" si="204"/>
        <v>0</v>
      </c>
      <c r="AN1096" s="86">
        <f t="shared" si="205"/>
        <v>0</v>
      </c>
      <c r="AO1096" s="86">
        <f t="shared" si="206"/>
        <v>0</v>
      </c>
      <c r="AP1096" s="86">
        <f t="shared" si="207"/>
        <v>0</v>
      </c>
      <c r="AQ1096" s="86">
        <f t="shared" si="208"/>
        <v>0</v>
      </c>
      <c r="AR1096" s="86">
        <f t="shared" si="209"/>
        <v>0</v>
      </c>
      <c r="AT1096" s="86">
        <f t="shared" si="210"/>
        <v>0</v>
      </c>
    </row>
    <row r="1097" spans="1:46" ht="15" customHeight="1">
      <c r="A1097" s="107"/>
      <c r="B1097" s="93"/>
      <c r="C1097" s="150" t="s">
        <v>221</v>
      </c>
      <c r="D1097" s="409" t="str">
        <f t="shared" si="198"/>
        <v/>
      </c>
      <c r="E1097" s="410"/>
      <c r="F1097" s="410"/>
      <c r="G1097" s="410"/>
      <c r="H1097" s="410"/>
      <c r="I1097" s="411"/>
      <c r="J1097" s="341"/>
      <c r="K1097" s="284"/>
      <c r="L1097" s="342"/>
      <c r="M1097" s="341"/>
      <c r="N1097" s="284"/>
      <c r="O1097" s="342"/>
      <c r="P1097" s="341"/>
      <c r="Q1097" s="284"/>
      <c r="R1097" s="342"/>
      <c r="S1097" s="341"/>
      <c r="T1097" s="284"/>
      <c r="U1097" s="342"/>
      <c r="V1097" s="341"/>
      <c r="W1097" s="284"/>
      <c r="X1097" s="342"/>
      <c r="Y1097" s="341"/>
      <c r="Z1097" s="284"/>
      <c r="AA1097" s="342"/>
      <c r="AB1097" s="341"/>
      <c r="AC1097" s="284"/>
      <c r="AD1097" s="342"/>
      <c r="AG1097" s="86">
        <f t="shared" si="199"/>
        <v>0</v>
      </c>
      <c r="AH1097" s="86">
        <f t="shared" si="200"/>
        <v>0</v>
      </c>
      <c r="AI1097" s="86">
        <f t="shared" si="201"/>
        <v>0</v>
      </c>
      <c r="AJ1097" s="86">
        <f t="shared" si="202"/>
        <v>0</v>
      </c>
      <c r="AL1097" s="86">
        <f t="shared" si="203"/>
        <v>21</v>
      </c>
      <c r="AM1097" s="86">
        <f t="shared" si="204"/>
        <v>0</v>
      </c>
      <c r="AN1097" s="86">
        <f t="shared" si="205"/>
        <v>0</v>
      </c>
      <c r="AO1097" s="86">
        <f t="shared" si="206"/>
        <v>0</v>
      </c>
      <c r="AP1097" s="86">
        <f t="shared" si="207"/>
        <v>0</v>
      </c>
      <c r="AQ1097" s="86">
        <f t="shared" si="208"/>
        <v>0</v>
      </c>
      <c r="AR1097" s="86">
        <f t="shared" si="209"/>
        <v>0</v>
      </c>
      <c r="AT1097" s="86">
        <f t="shared" si="210"/>
        <v>0</v>
      </c>
    </row>
    <row r="1098" spans="1:46" ht="15" customHeight="1">
      <c r="A1098" s="107"/>
      <c r="B1098" s="93"/>
      <c r="C1098" s="150" t="s">
        <v>222</v>
      </c>
      <c r="D1098" s="409" t="str">
        <f t="shared" si="198"/>
        <v/>
      </c>
      <c r="E1098" s="410"/>
      <c r="F1098" s="410"/>
      <c r="G1098" s="410"/>
      <c r="H1098" s="410"/>
      <c r="I1098" s="411"/>
      <c r="J1098" s="341"/>
      <c r="K1098" s="284"/>
      <c r="L1098" s="342"/>
      <c r="M1098" s="341"/>
      <c r="N1098" s="284"/>
      <c r="O1098" s="342"/>
      <c r="P1098" s="341"/>
      <c r="Q1098" s="284"/>
      <c r="R1098" s="342"/>
      <c r="S1098" s="341"/>
      <c r="T1098" s="284"/>
      <c r="U1098" s="342"/>
      <c r="V1098" s="341"/>
      <c r="W1098" s="284"/>
      <c r="X1098" s="342"/>
      <c r="Y1098" s="341"/>
      <c r="Z1098" s="284"/>
      <c r="AA1098" s="342"/>
      <c r="AB1098" s="341"/>
      <c r="AC1098" s="284"/>
      <c r="AD1098" s="342"/>
      <c r="AG1098" s="86">
        <f t="shared" si="199"/>
        <v>0</v>
      </c>
      <c r="AH1098" s="86">
        <f t="shared" si="200"/>
        <v>0</v>
      </c>
      <c r="AI1098" s="86">
        <f t="shared" si="201"/>
        <v>0</v>
      </c>
      <c r="AJ1098" s="86">
        <f t="shared" si="202"/>
        <v>0</v>
      </c>
      <c r="AL1098" s="86">
        <f t="shared" si="203"/>
        <v>21</v>
      </c>
      <c r="AM1098" s="86">
        <f t="shared" si="204"/>
        <v>0</v>
      </c>
      <c r="AN1098" s="86">
        <f t="shared" si="205"/>
        <v>0</v>
      </c>
      <c r="AO1098" s="86">
        <f t="shared" si="206"/>
        <v>0</v>
      </c>
      <c r="AP1098" s="86">
        <f t="shared" si="207"/>
        <v>0</v>
      </c>
      <c r="AQ1098" s="86">
        <f t="shared" si="208"/>
        <v>0</v>
      </c>
      <c r="AR1098" s="86">
        <f t="shared" si="209"/>
        <v>0</v>
      </c>
      <c r="AT1098" s="86">
        <f t="shared" si="210"/>
        <v>0</v>
      </c>
    </row>
    <row r="1099" spans="1:46" ht="15" customHeight="1">
      <c r="A1099" s="107"/>
      <c r="B1099" s="93"/>
      <c r="C1099" s="150" t="s">
        <v>223</v>
      </c>
      <c r="D1099" s="409" t="str">
        <f t="shared" si="198"/>
        <v/>
      </c>
      <c r="E1099" s="410"/>
      <c r="F1099" s="410"/>
      <c r="G1099" s="410"/>
      <c r="H1099" s="410"/>
      <c r="I1099" s="411"/>
      <c r="J1099" s="341"/>
      <c r="K1099" s="284"/>
      <c r="L1099" s="342"/>
      <c r="M1099" s="341"/>
      <c r="N1099" s="284"/>
      <c r="O1099" s="342"/>
      <c r="P1099" s="341"/>
      <c r="Q1099" s="284"/>
      <c r="R1099" s="342"/>
      <c r="S1099" s="341"/>
      <c r="T1099" s="284"/>
      <c r="U1099" s="342"/>
      <c r="V1099" s="341"/>
      <c r="W1099" s="284"/>
      <c r="X1099" s="342"/>
      <c r="Y1099" s="341"/>
      <c r="Z1099" s="284"/>
      <c r="AA1099" s="342"/>
      <c r="AB1099" s="341"/>
      <c r="AC1099" s="284"/>
      <c r="AD1099" s="342"/>
      <c r="AG1099" s="86">
        <f t="shared" si="199"/>
        <v>0</v>
      </c>
      <c r="AH1099" s="86">
        <f t="shared" si="200"/>
        <v>0</v>
      </c>
      <c r="AI1099" s="86">
        <f t="shared" si="201"/>
        <v>0</v>
      </c>
      <c r="AJ1099" s="86">
        <f t="shared" si="202"/>
        <v>0</v>
      </c>
      <c r="AL1099" s="86">
        <f t="shared" si="203"/>
        <v>21</v>
      </c>
      <c r="AM1099" s="86">
        <f t="shared" si="204"/>
        <v>0</v>
      </c>
      <c r="AN1099" s="86">
        <f t="shared" si="205"/>
        <v>0</v>
      </c>
      <c r="AO1099" s="86">
        <f t="shared" si="206"/>
        <v>0</v>
      </c>
      <c r="AP1099" s="86">
        <f t="shared" si="207"/>
        <v>0</v>
      </c>
      <c r="AQ1099" s="86">
        <f t="shared" si="208"/>
        <v>0</v>
      </c>
      <c r="AR1099" s="86">
        <f t="shared" si="209"/>
        <v>0</v>
      </c>
      <c r="AT1099" s="86">
        <f t="shared" si="210"/>
        <v>0</v>
      </c>
    </row>
    <row r="1100" spans="1:46" ht="15" customHeight="1">
      <c r="A1100" s="107"/>
      <c r="B1100" s="93"/>
      <c r="C1100" s="150" t="s">
        <v>224</v>
      </c>
      <c r="D1100" s="409" t="str">
        <f t="shared" si="198"/>
        <v/>
      </c>
      <c r="E1100" s="410"/>
      <c r="F1100" s="410"/>
      <c r="G1100" s="410"/>
      <c r="H1100" s="410"/>
      <c r="I1100" s="411"/>
      <c r="J1100" s="341"/>
      <c r="K1100" s="284"/>
      <c r="L1100" s="342"/>
      <c r="M1100" s="341"/>
      <c r="N1100" s="284"/>
      <c r="O1100" s="342"/>
      <c r="P1100" s="341"/>
      <c r="Q1100" s="284"/>
      <c r="R1100" s="342"/>
      <c r="S1100" s="341"/>
      <c r="T1100" s="284"/>
      <c r="U1100" s="342"/>
      <c r="V1100" s="341"/>
      <c r="W1100" s="284"/>
      <c r="X1100" s="342"/>
      <c r="Y1100" s="341"/>
      <c r="Z1100" s="284"/>
      <c r="AA1100" s="342"/>
      <c r="AB1100" s="341"/>
      <c r="AC1100" s="284"/>
      <c r="AD1100" s="342"/>
      <c r="AG1100" s="86">
        <f t="shared" si="199"/>
        <v>0</v>
      </c>
      <c r="AH1100" s="86">
        <f t="shared" si="200"/>
        <v>0</v>
      </c>
      <c r="AI1100" s="86">
        <f t="shared" si="201"/>
        <v>0</v>
      </c>
      <c r="AJ1100" s="86">
        <f t="shared" si="202"/>
        <v>0</v>
      </c>
      <c r="AL1100" s="86">
        <f t="shared" si="203"/>
        <v>21</v>
      </c>
      <c r="AM1100" s="86">
        <f t="shared" si="204"/>
        <v>0</v>
      </c>
      <c r="AN1100" s="86">
        <f t="shared" si="205"/>
        <v>0</v>
      </c>
      <c r="AO1100" s="86">
        <f t="shared" si="206"/>
        <v>0</v>
      </c>
      <c r="AP1100" s="86">
        <f t="shared" si="207"/>
        <v>0</v>
      </c>
      <c r="AQ1100" s="86">
        <f t="shared" si="208"/>
        <v>0</v>
      </c>
      <c r="AR1100" s="86">
        <f t="shared" si="209"/>
        <v>0</v>
      </c>
      <c r="AT1100" s="86">
        <f t="shared" si="210"/>
        <v>0</v>
      </c>
    </row>
    <row r="1101" spans="1:46" ht="15" customHeight="1">
      <c r="A1101" s="107"/>
      <c r="B1101" s="93"/>
      <c r="C1101" s="150" t="s">
        <v>225</v>
      </c>
      <c r="D1101" s="409" t="str">
        <f t="shared" si="198"/>
        <v/>
      </c>
      <c r="E1101" s="410"/>
      <c r="F1101" s="410"/>
      <c r="G1101" s="410"/>
      <c r="H1101" s="410"/>
      <c r="I1101" s="411"/>
      <c r="J1101" s="341"/>
      <c r="K1101" s="284"/>
      <c r="L1101" s="342"/>
      <c r="M1101" s="341"/>
      <c r="N1101" s="284"/>
      <c r="O1101" s="342"/>
      <c r="P1101" s="341"/>
      <c r="Q1101" s="284"/>
      <c r="R1101" s="342"/>
      <c r="S1101" s="341"/>
      <c r="T1101" s="284"/>
      <c r="U1101" s="342"/>
      <c r="V1101" s="341"/>
      <c r="W1101" s="284"/>
      <c r="X1101" s="342"/>
      <c r="Y1101" s="341"/>
      <c r="Z1101" s="284"/>
      <c r="AA1101" s="342"/>
      <c r="AB1101" s="341"/>
      <c r="AC1101" s="284"/>
      <c r="AD1101" s="342"/>
      <c r="AG1101" s="86">
        <f t="shared" si="199"/>
        <v>0</v>
      </c>
      <c r="AH1101" s="86">
        <f t="shared" si="200"/>
        <v>0</v>
      </c>
      <c r="AI1101" s="86">
        <f t="shared" si="201"/>
        <v>0</v>
      </c>
      <c r="AJ1101" s="86">
        <f t="shared" si="202"/>
        <v>0</v>
      </c>
      <c r="AL1101" s="86">
        <f t="shared" si="203"/>
        <v>21</v>
      </c>
      <c r="AM1101" s="86">
        <f t="shared" si="204"/>
        <v>0</v>
      </c>
      <c r="AN1101" s="86">
        <f t="shared" si="205"/>
        <v>0</v>
      </c>
      <c r="AO1101" s="86">
        <f t="shared" si="206"/>
        <v>0</v>
      </c>
      <c r="AP1101" s="86">
        <f t="shared" si="207"/>
        <v>0</v>
      </c>
      <c r="AQ1101" s="86">
        <f t="shared" si="208"/>
        <v>0</v>
      </c>
      <c r="AR1101" s="86">
        <f t="shared" si="209"/>
        <v>0</v>
      </c>
      <c r="AT1101" s="86">
        <f t="shared" si="210"/>
        <v>0</v>
      </c>
    </row>
    <row r="1102" spans="1:46" ht="15" customHeight="1">
      <c r="A1102" s="107"/>
      <c r="B1102" s="93"/>
      <c r="C1102" s="150" t="s">
        <v>226</v>
      </c>
      <c r="D1102" s="409" t="str">
        <f t="shared" si="198"/>
        <v/>
      </c>
      <c r="E1102" s="410"/>
      <c r="F1102" s="410"/>
      <c r="G1102" s="410"/>
      <c r="H1102" s="410"/>
      <c r="I1102" s="411"/>
      <c r="J1102" s="341"/>
      <c r="K1102" s="284"/>
      <c r="L1102" s="342"/>
      <c r="M1102" s="341"/>
      <c r="N1102" s="284"/>
      <c r="O1102" s="342"/>
      <c r="P1102" s="341"/>
      <c r="Q1102" s="284"/>
      <c r="R1102" s="342"/>
      <c r="S1102" s="341"/>
      <c r="T1102" s="284"/>
      <c r="U1102" s="342"/>
      <c r="V1102" s="341"/>
      <c r="W1102" s="284"/>
      <c r="X1102" s="342"/>
      <c r="Y1102" s="341"/>
      <c r="Z1102" s="284"/>
      <c r="AA1102" s="342"/>
      <c r="AB1102" s="341"/>
      <c r="AC1102" s="284"/>
      <c r="AD1102" s="342"/>
      <c r="AG1102" s="86">
        <f t="shared" si="199"/>
        <v>0</v>
      </c>
      <c r="AH1102" s="86">
        <f t="shared" si="200"/>
        <v>0</v>
      </c>
      <c r="AI1102" s="86">
        <f t="shared" si="201"/>
        <v>0</v>
      </c>
      <c r="AJ1102" s="86">
        <f t="shared" si="202"/>
        <v>0</v>
      </c>
      <c r="AL1102" s="86">
        <f t="shared" si="203"/>
        <v>21</v>
      </c>
      <c r="AM1102" s="86">
        <f t="shared" si="204"/>
        <v>0</v>
      </c>
      <c r="AN1102" s="86">
        <f t="shared" si="205"/>
        <v>0</v>
      </c>
      <c r="AO1102" s="86">
        <f t="shared" si="206"/>
        <v>0</v>
      </c>
      <c r="AP1102" s="86">
        <f t="shared" si="207"/>
        <v>0</v>
      </c>
      <c r="AQ1102" s="86">
        <f t="shared" si="208"/>
        <v>0</v>
      </c>
      <c r="AR1102" s="86">
        <f t="shared" si="209"/>
        <v>0</v>
      </c>
      <c r="AT1102" s="86">
        <f t="shared" si="210"/>
        <v>0</v>
      </c>
    </row>
    <row r="1103" spans="1:46" ht="15" customHeight="1">
      <c r="A1103" s="107"/>
      <c r="B1103" s="93"/>
      <c r="C1103" s="150" t="s">
        <v>227</v>
      </c>
      <c r="D1103" s="409" t="str">
        <f t="shared" si="198"/>
        <v/>
      </c>
      <c r="E1103" s="410"/>
      <c r="F1103" s="410"/>
      <c r="G1103" s="410"/>
      <c r="H1103" s="410"/>
      <c r="I1103" s="411"/>
      <c r="J1103" s="341"/>
      <c r="K1103" s="284"/>
      <c r="L1103" s="342"/>
      <c r="M1103" s="341"/>
      <c r="N1103" s="284"/>
      <c r="O1103" s="342"/>
      <c r="P1103" s="341"/>
      <c r="Q1103" s="284"/>
      <c r="R1103" s="342"/>
      <c r="S1103" s="341"/>
      <c r="T1103" s="284"/>
      <c r="U1103" s="342"/>
      <c r="V1103" s="341"/>
      <c r="W1103" s="284"/>
      <c r="X1103" s="342"/>
      <c r="Y1103" s="341"/>
      <c r="Z1103" s="284"/>
      <c r="AA1103" s="342"/>
      <c r="AB1103" s="341"/>
      <c r="AC1103" s="284"/>
      <c r="AD1103" s="342"/>
      <c r="AG1103" s="86">
        <f t="shared" si="199"/>
        <v>0</v>
      </c>
      <c r="AH1103" s="86">
        <f t="shared" si="200"/>
        <v>0</v>
      </c>
      <c r="AI1103" s="86">
        <f t="shared" si="201"/>
        <v>0</v>
      </c>
      <c r="AJ1103" s="86">
        <f t="shared" si="202"/>
        <v>0</v>
      </c>
      <c r="AL1103" s="86">
        <f t="shared" si="203"/>
        <v>21</v>
      </c>
      <c r="AM1103" s="86">
        <f t="shared" si="204"/>
        <v>0</v>
      </c>
      <c r="AN1103" s="86">
        <f t="shared" si="205"/>
        <v>0</v>
      </c>
      <c r="AO1103" s="86">
        <f t="shared" si="206"/>
        <v>0</v>
      </c>
      <c r="AP1103" s="86">
        <f t="shared" si="207"/>
        <v>0</v>
      </c>
      <c r="AQ1103" s="86">
        <f t="shared" si="208"/>
        <v>0</v>
      </c>
      <c r="AR1103" s="86">
        <f t="shared" si="209"/>
        <v>0</v>
      </c>
      <c r="AT1103" s="86">
        <f t="shared" si="210"/>
        <v>0</v>
      </c>
    </row>
    <row r="1104" spans="1:46" ht="15" customHeight="1">
      <c r="A1104" s="107"/>
      <c r="B1104" s="93"/>
      <c r="C1104" s="150" t="s">
        <v>228</v>
      </c>
      <c r="D1104" s="409" t="str">
        <f t="shared" si="198"/>
        <v/>
      </c>
      <c r="E1104" s="410"/>
      <c r="F1104" s="410"/>
      <c r="G1104" s="410"/>
      <c r="H1104" s="410"/>
      <c r="I1104" s="411"/>
      <c r="J1104" s="341"/>
      <c r="K1104" s="284"/>
      <c r="L1104" s="342"/>
      <c r="M1104" s="341"/>
      <c r="N1104" s="284"/>
      <c r="O1104" s="342"/>
      <c r="P1104" s="341"/>
      <c r="Q1104" s="284"/>
      <c r="R1104" s="342"/>
      <c r="S1104" s="341"/>
      <c r="T1104" s="284"/>
      <c r="U1104" s="342"/>
      <c r="V1104" s="341"/>
      <c r="W1104" s="284"/>
      <c r="X1104" s="342"/>
      <c r="Y1104" s="341"/>
      <c r="Z1104" s="284"/>
      <c r="AA1104" s="342"/>
      <c r="AB1104" s="341"/>
      <c r="AC1104" s="284"/>
      <c r="AD1104" s="342"/>
      <c r="AG1104" s="86">
        <f t="shared" si="199"/>
        <v>0</v>
      </c>
      <c r="AH1104" s="86">
        <f t="shared" si="200"/>
        <v>0</v>
      </c>
      <c r="AI1104" s="86">
        <f t="shared" si="201"/>
        <v>0</v>
      </c>
      <c r="AJ1104" s="86">
        <f t="shared" si="202"/>
        <v>0</v>
      </c>
      <c r="AL1104" s="86">
        <f t="shared" si="203"/>
        <v>21</v>
      </c>
      <c r="AM1104" s="86">
        <f t="shared" si="204"/>
        <v>0</v>
      </c>
      <c r="AN1104" s="86">
        <f t="shared" si="205"/>
        <v>0</v>
      </c>
      <c r="AO1104" s="86">
        <f t="shared" si="206"/>
        <v>0</v>
      </c>
      <c r="AP1104" s="86">
        <f t="shared" si="207"/>
        <v>0</v>
      </c>
      <c r="AQ1104" s="86">
        <f t="shared" si="208"/>
        <v>0</v>
      </c>
      <c r="AR1104" s="86">
        <f t="shared" si="209"/>
        <v>0</v>
      </c>
      <c r="AT1104" s="86">
        <f t="shared" si="210"/>
        <v>0</v>
      </c>
    </row>
    <row r="1105" spans="1:46" ht="15" customHeight="1">
      <c r="A1105" s="107"/>
      <c r="B1105" s="93"/>
      <c r="C1105" s="150" t="s">
        <v>229</v>
      </c>
      <c r="D1105" s="409" t="str">
        <f t="shared" si="198"/>
        <v/>
      </c>
      <c r="E1105" s="410"/>
      <c r="F1105" s="410"/>
      <c r="G1105" s="410"/>
      <c r="H1105" s="410"/>
      <c r="I1105" s="411"/>
      <c r="J1105" s="341"/>
      <c r="K1105" s="284"/>
      <c r="L1105" s="342"/>
      <c r="M1105" s="341"/>
      <c r="N1105" s="284"/>
      <c r="O1105" s="342"/>
      <c r="P1105" s="341"/>
      <c r="Q1105" s="284"/>
      <c r="R1105" s="342"/>
      <c r="S1105" s="341"/>
      <c r="T1105" s="284"/>
      <c r="U1105" s="342"/>
      <c r="V1105" s="341"/>
      <c r="W1105" s="284"/>
      <c r="X1105" s="342"/>
      <c r="Y1105" s="341"/>
      <c r="Z1105" s="284"/>
      <c r="AA1105" s="342"/>
      <c r="AB1105" s="341"/>
      <c r="AC1105" s="284"/>
      <c r="AD1105" s="342"/>
      <c r="AG1105" s="86">
        <f t="shared" si="199"/>
        <v>0</v>
      </c>
      <c r="AH1105" s="86">
        <f t="shared" si="200"/>
        <v>0</v>
      </c>
      <c r="AI1105" s="86">
        <f t="shared" si="201"/>
        <v>0</v>
      </c>
      <c r="AJ1105" s="86">
        <f t="shared" si="202"/>
        <v>0</v>
      </c>
      <c r="AL1105" s="86">
        <f t="shared" si="203"/>
        <v>21</v>
      </c>
      <c r="AM1105" s="86">
        <f t="shared" si="204"/>
        <v>0</v>
      </c>
      <c r="AN1105" s="86">
        <f t="shared" si="205"/>
        <v>0</v>
      </c>
      <c r="AO1105" s="86">
        <f t="shared" si="206"/>
        <v>0</v>
      </c>
      <c r="AP1105" s="86">
        <f t="shared" si="207"/>
        <v>0</v>
      </c>
      <c r="AQ1105" s="86">
        <f t="shared" si="208"/>
        <v>0</v>
      </c>
      <c r="AR1105" s="86">
        <f t="shared" si="209"/>
        <v>0</v>
      </c>
      <c r="AT1105" s="86">
        <f t="shared" si="210"/>
        <v>0</v>
      </c>
    </row>
    <row r="1106" spans="1:46" ht="15" customHeight="1">
      <c r="A1106" s="107"/>
      <c r="B1106" s="93"/>
      <c r="C1106" s="150" t="s">
        <v>230</v>
      </c>
      <c r="D1106" s="409" t="str">
        <f t="shared" si="198"/>
        <v/>
      </c>
      <c r="E1106" s="410"/>
      <c r="F1106" s="410"/>
      <c r="G1106" s="410"/>
      <c r="H1106" s="410"/>
      <c r="I1106" s="411"/>
      <c r="J1106" s="341"/>
      <c r="K1106" s="284"/>
      <c r="L1106" s="342"/>
      <c r="M1106" s="341"/>
      <c r="N1106" s="284"/>
      <c r="O1106" s="342"/>
      <c r="P1106" s="341"/>
      <c r="Q1106" s="284"/>
      <c r="R1106" s="342"/>
      <c r="S1106" s="341"/>
      <c r="T1106" s="284"/>
      <c r="U1106" s="342"/>
      <c r="V1106" s="341"/>
      <c r="W1106" s="284"/>
      <c r="X1106" s="342"/>
      <c r="Y1106" s="341"/>
      <c r="Z1106" s="284"/>
      <c r="AA1106" s="342"/>
      <c r="AB1106" s="341"/>
      <c r="AC1106" s="284"/>
      <c r="AD1106" s="342"/>
      <c r="AG1106" s="86">
        <f t="shared" si="199"/>
        <v>0</v>
      </c>
      <c r="AH1106" s="86">
        <f t="shared" si="200"/>
        <v>0</v>
      </c>
      <c r="AI1106" s="86">
        <f t="shared" si="201"/>
        <v>0</v>
      </c>
      <c r="AJ1106" s="86">
        <f t="shared" si="202"/>
        <v>0</v>
      </c>
      <c r="AL1106" s="86">
        <f t="shared" si="203"/>
        <v>21</v>
      </c>
      <c r="AM1106" s="86">
        <f t="shared" si="204"/>
        <v>0</v>
      </c>
      <c r="AN1106" s="86">
        <f t="shared" si="205"/>
        <v>0</v>
      </c>
      <c r="AO1106" s="86">
        <f t="shared" si="206"/>
        <v>0</v>
      </c>
      <c r="AP1106" s="86">
        <f t="shared" si="207"/>
        <v>0</v>
      </c>
      <c r="AQ1106" s="86">
        <f t="shared" si="208"/>
        <v>0</v>
      </c>
      <c r="AR1106" s="86">
        <f t="shared" si="209"/>
        <v>0</v>
      </c>
      <c r="AT1106" s="86">
        <f t="shared" si="210"/>
        <v>0</v>
      </c>
    </row>
    <row r="1107" spans="1:46" ht="15" customHeight="1">
      <c r="A1107" s="107"/>
      <c r="B1107" s="93"/>
      <c r="C1107" s="150" t="s">
        <v>231</v>
      </c>
      <c r="D1107" s="409" t="str">
        <f t="shared" si="198"/>
        <v/>
      </c>
      <c r="E1107" s="410"/>
      <c r="F1107" s="410"/>
      <c r="G1107" s="410"/>
      <c r="H1107" s="410"/>
      <c r="I1107" s="411"/>
      <c r="J1107" s="341"/>
      <c r="K1107" s="284"/>
      <c r="L1107" s="342"/>
      <c r="M1107" s="341"/>
      <c r="N1107" s="284"/>
      <c r="O1107" s="342"/>
      <c r="P1107" s="341"/>
      <c r="Q1107" s="284"/>
      <c r="R1107" s="342"/>
      <c r="S1107" s="341"/>
      <c r="T1107" s="284"/>
      <c r="U1107" s="342"/>
      <c r="V1107" s="341"/>
      <c r="W1107" s="284"/>
      <c r="X1107" s="342"/>
      <c r="Y1107" s="341"/>
      <c r="Z1107" s="284"/>
      <c r="AA1107" s="342"/>
      <c r="AB1107" s="341"/>
      <c r="AC1107" s="284"/>
      <c r="AD1107" s="342"/>
      <c r="AG1107" s="86">
        <f t="shared" si="199"/>
        <v>0</v>
      </c>
      <c r="AH1107" s="86">
        <f t="shared" si="200"/>
        <v>0</v>
      </c>
      <c r="AI1107" s="86">
        <f t="shared" si="201"/>
        <v>0</v>
      </c>
      <c r="AJ1107" s="86">
        <f t="shared" si="202"/>
        <v>0</v>
      </c>
      <c r="AL1107" s="86">
        <f t="shared" si="203"/>
        <v>21</v>
      </c>
      <c r="AM1107" s="86">
        <f t="shared" si="204"/>
        <v>0</v>
      </c>
      <c r="AN1107" s="86">
        <f t="shared" si="205"/>
        <v>0</v>
      </c>
      <c r="AO1107" s="86">
        <f t="shared" si="206"/>
        <v>0</v>
      </c>
      <c r="AP1107" s="86">
        <f t="shared" si="207"/>
        <v>0</v>
      </c>
      <c r="AQ1107" s="86">
        <f t="shared" si="208"/>
        <v>0</v>
      </c>
      <c r="AR1107" s="86">
        <f t="shared" si="209"/>
        <v>0</v>
      </c>
      <c r="AT1107" s="86">
        <f t="shared" si="210"/>
        <v>0</v>
      </c>
    </row>
    <row r="1108" spans="1:46" ht="15" customHeight="1">
      <c r="A1108" s="107"/>
      <c r="B1108" s="93"/>
      <c r="C1108" s="152" t="s">
        <v>232</v>
      </c>
      <c r="D1108" s="409" t="str">
        <f t="shared" si="198"/>
        <v/>
      </c>
      <c r="E1108" s="410"/>
      <c r="F1108" s="410"/>
      <c r="G1108" s="410"/>
      <c r="H1108" s="410"/>
      <c r="I1108" s="411"/>
      <c r="J1108" s="341"/>
      <c r="K1108" s="284"/>
      <c r="L1108" s="342"/>
      <c r="M1108" s="341"/>
      <c r="N1108" s="284"/>
      <c r="O1108" s="342"/>
      <c r="P1108" s="341"/>
      <c r="Q1108" s="284"/>
      <c r="R1108" s="342"/>
      <c r="S1108" s="341"/>
      <c r="T1108" s="284"/>
      <c r="U1108" s="342"/>
      <c r="V1108" s="341"/>
      <c r="W1108" s="284"/>
      <c r="X1108" s="342"/>
      <c r="Y1108" s="341"/>
      <c r="Z1108" s="284"/>
      <c r="AA1108" s="342"/>
      <c r="AB1108" s="341"/>
      <c r="AC1108" s="284"/>
      <c r="AD1108" s="342"/>
      <c r="AG1108" s="86">
        <f t="shared" si="199"/>
        <v>0</v>
      </c>
      <c r="AH1108" s="86">
        <f t="shared" si="200"/>
        <v>0</v>
      </c>
      <c r="AI1108" s="86">
        <f t="shared" si="201"/>
        <v>0</v>
      </c>
      <c r="AJ1108" s="86">
        <f t="shared" si="202"/>
        <v>0</v>
      </c>
      <c r="AL1108" s="86">
        <f t="shared" si="203"/>
        <v>21</v>
      </c>
      <c r="AM1108" s="86">
        <f t="shared" si="204"/>
        <v>0</v>
      </c>
      <c r="AN1108" s="86">
        <f t="shared" si="205"/>
        <v>0</v>
      </c>
      <c r="AO1108" s="86">
        <f t="shared" si="206"/>
        <v>0</v>
      </c>
      <c r="AP1108" s="86">
        <f t="shared" si="207"/>
        <v>0</v>
      </c>
      <c r="AQ1108" s="86">
        <f t="shared" si="208"/>
        <v>0</v>
      </c>
      <c r="AR1108" s="86">
        <f t="shared" si="209"/>
        <v>0</v>
      </c>
      <c r="AT1108" s="86">
        <f t="shared" si="210"/>
        <v>0</v>
      </c>
    </row>
    <row r="1109" spans="1:46" ht="15" customHeight="1">
      <c r="A1109" s="107"/>
      <c r="B1109" s="93"/>
      <c r="C1109" s="152" t="s">
        <v>233</v>
      </c>
      <c r="D1109" s="409" t="str">
        <f t="shared" si="198"/>
        <v/>
      </c>
      <c r="E1109" s="410"/>
      <c r="F1109" s="410"/>
      <c r="G1109" s="410"/>
      <c r="H1109" s="410"/>
      <c r="I1109" s="411"/>
      <c r="J1109" s="341"/>
      <c r="K1109" s="284"/>
      <c r="L1109" s="342"/>
      <c r="M1109" s="341"/>
      <c r="N1109" s="284"/>
      <c r="O1109" s="342"/>
      <c r="P1109" s="341"/>
      <c r="Q1109" s="284"/>
      <c r="R1109" s="342"/>
      <c r="S1109" s="341"/>
      <c r="T1109" s="284"/>
      <c r="U1109" s="342"/>
      <c r="V1109" s="341"/>
      <c r="W1109" s="284"/>
      <c r="X1109" s="342"/>
      <c r="Y1109" s="341"/>
      <c r="Z1109" s="284"/>
      <c r="AA1109" s="342"/>
      <c r="AB1109" s="341"/>
      <c r="AC1109" s="284"/>
      <c r="AD1109" s="342"/>
      <c r="AG1109" s="86">
        <f t="shared" si="199"/>
        <v>0</v>
      </c>
      <c r="AH1109" s="86">
        <f t="shared" si="200"/>
        <v>0</v>
      </c>
      <c r="AI1109" s="86">
        <f t="shared" si="201"/>
        <v>0</v>
      </c>
      <c r="AJ1109" s="86">
        <f t="shared" si="202"/>
        <v>0</v>
      </c>
      <c r="AL1109" s="86">
        <f t="shared" si="203"/>
        <v>21</v>
      </c>
      <c r="AM1109" s="86">
        <f t="shared" si="204"/>
        <v>0</v>
      </c>
      <c r="AN1109" s="86">
        <f t="shared" si="205"/>
        <v>0</v>
      </c>
      <c r="AO1109" s="86">
        <f t="shared" si="206"/>
        <v>0</v>
      </c>
      <c r="AP1109" s="86">
        <f t="shared" si="207"/>
        <v>0</v>
      </c>
      <c r="AQ1109" s="86">
        <f t="shared" si="208"/>
        <v>0</v>
      </c>
      <c r="AR1109" s="86">
        <f t="shared" si="209"/>
        <v>0</v>
      </c>
      <c r="AT1109" s="86">
        <f t="shared" si="210"/>
        <v>0</v>
      </c>
    </row>
    <row r="1110" spans="1:46" ht="15" customHeight="1">
      <c r="A1110" s="107"/>
      <c r="B1110" s="93"/>
      <c r="C1110" s="152" t="s">
        <v>234</v>
      </c>
      <c r="D1110" s="409" t="str">
        <f t="shared" si="198"/>
        <v/>
      </c>
      <c r="E1110" s="410"/>
      <c r="F1110" s="410"/>
      <c r="G1110" s="410"/>
      <c r="H1110" s="410"/>
      <c r="I1110" s="411"/>
      <c r="J1110" s="341"/>
      <c r="K1110" s="284"/>
      <c r="L1110" s="342"/>
      <c r="M1110" s="341"/>
      <c r="N1110" s="284"/>
      <c r="O1110" s="342"/>
      <c r="P1110" s="341"/>
      <c r="Q1110" s="284"/>
      <c r="R1110" s="342"/>
      <c r="S1110" s="341"/>
      <c r="T1110" s="284"/>
      <c r="U1110" s="342"/>
      <c r="V1110" s="341"/>
      <c r="W1110" s="284"/>
      <c r="X1110" s="342"/>
      <c r="Y1110" s="341"/>
      <c r="Z1110" s="284"/>
      <c r="AA1110" s="342"/>
      <c r="AB1110" s="341"/>
      <c r="AC1110" s="284"/>
      <c r="AD1110" s="342"/>
      <c r="AG1110" s="86">
        <f t="shared" si="199"/>
        <v>0</v>
      </c>
      <c r="AH1110" s="86">
        <f t="shared" si="200"/>
        <v>0</v>
      </c>
      <c r="AI1110" s="86">
        <f t="shared" si="201"/>
        <v>0</v>
      </c>
      <c r="AJ1110" s="86">
        <f t="shared" si="202"/>
        <v>0</v>
      </c>
      <c r="AL1110" s="86">
        <f t="shared" si="203"/>
        <v>21</v>
      </c>
      <c r="AM1110" s="86">
        <f t="shared" si="204"/>
        <v>0</v>
      </c>
      <c r="AN1110" s="86">
        <f t="shared" si="205"/>
        <v>0</v>
      </c>
      <c r="AO1110" s="86">
        <f t="shared" si="206"/>
        <v>0</v>
      </c>
      <c r="AP1110" s="86">
        <f t="shared" si="207"/>
        <v>0</v>
      </c>
      <c r="AQ1110" s="86">
        <f t="shared" si="208"/>
        <v>0</v>
      </c>
      <c r="AR1110" s="86">
        <f t="shared" si="209"/>
        <v>0</v>
      </c>
      <c r="AT1110" s="86">
        <f t="shared" si="210"/>
        <v>0</v>
      </c>
    </row>
    <row r="1111" spans="1:46" ht="15" customHeight="1">
      <c r="A1111" s="107"/>
      <c r="B1111" s="93"/>
      <c r="C1111" s="152" t="s">
        <v>235</v>
      </c>
      <c r="D1111" s="409" t="str">
        <f t="shared" si="198"/>
        <v/>
      </c>
      <c r="E1111" s="410"/>
      <c r="F1111" s="410"/>
      <c r="G1111" s="410"/>
      <c r="H1111" s="410"/>
      <c r="I1111" s="411"/>
      <c r="J1111" s="341"/>
      <c r="K1111" s="284"/>
      <c r="L1111" s="342"/>
      <c r="M1111" s="341"/>
      <c r="N1111" s="284"/>
      <c r="O1111" s="342"/>
      <c r="P1111" s="341"/>
      <c r="Q1111" s="284"/>
      <c r="R1111" s="342"/>
      <c r="S1111" s="341"/>
      <c r="T1111" s="284"/>
      <c r="U1111" s="342"/>
      <c r="V1111" s="341"/>
      <c r="W1111" s="284"/>
      <c r="X1111" s="342"/>
      <c r="Y1111" s="341"/>
      <c r="Z1111" s="284"/>
      <c r="AA1111" s="342"/>
      <c r="AB1111" s="341"/>
      <c r="AC1111" s="284"/>
      <c r="AD1111" s="342"/>
      <c r="AG1111" s="86">
        <f t="shared" si="199"/>
        <v>0</v>
      </c>
      <c r="AH1111" s="86">
        <f t="shared" si="200"/>
        <v>0</v>
      </c>
      <c r="AI1111" s="86">
        <f t="shared" si="201"/>
        <v>0</v>
      </c>
      <c r="AJ1111" s="86">
        <f t="shared" si="202"/>
        <v>0</v>
      </c>
      <c r="AL1111" s="86">
        <f t="shared" si="203"/>
        <v>21</v>
      </c>
      <c r="AM1111" s="86">
        <f t="shared" si="204"/>
        <v>0</v>
      </c>
      <c r="AN1111" s="86">
        <f t="shared" si="205"/>
        <v>0</v>
      </c>
      <c r="AO1111" s="86">
        <f t="shared" si="206"/>
        <v>0</v>
      </c>
      <c r="AP1111" s="86">
        <f t="shared" si="207"/>
        <v>0</v>
      </c>
      <c r="AQ1111" s="86">
        <f t="shared" si="208"/>
        <v>0</v>
      </c>
      <c r="AR1111" s="86">
        <f t="shared" si="209"/>
        <v>0</v>
      </c>
      <c r="AT1111" s="86">
        <f t="shared" si="210"/>
        <v>0</v>
      </c>
    </row>
    <row r="1112" spans="1:46" ht="15" customHeight="1">
      <c r="A1112" s="107"/>
      <c r="B1112" s="93"/>
      <c r="C1112" s="152" t="s">
        <v>236</v>
      </c>
      <c r="D1112" s="409" t="str">
        <f t="shared" si="198"/>
        <v/>
      </c>
      <c r="E1112" s="410"/>
      <c r="F1112" s="410"/>
      <c r="G1112" s="410"/>
      <c r="H1112" s="410"/>
      <c r="I1112" s="411"/>
      <c r="J1112" s="341"/>
      <c r="K1112" s="284"/>
      <c r="L1112" s="342"/>
      <c r="M1112" s="341"/>
      <c r="N1112" s="284"/>
      <c r="O1112" s="342"/>
      <c r="P1112" s="341"/>
      <c r="Q1112" s="284"/>
      <c r="R1112" s="342"/>
      <c r="S1112" s="341"/>
      <c r="T1112" s="284"/>
      <c r="U1112" s="342"/>
      <c r="V1112" s="341"/>
      <c r="W1112" s="284"/>
      <c r="X1112" s="342"/>
      <c r="Y1112" s="341"/>
      <c r="Z1112" s="284"/>
      <c r="AA1112" s="342"/>
      <c r="AB1112" s="341"/>
      <c r="AC1112" s="284"/>
      <c r="AD1112" s="342"/>
      <c r="AG1112" s="86">
        <f t="shared" si="199"/>
        <v>0</v>
      </c>
      <c r="AH1112" s="86">
        <f t="shared" si="200"/>
        <v>0</v>
      </c>
      <c r="AI1112" s="86">
        <f t="shared" si="201"/>
        <v>0</v>
      </c>
      <c r="AJ1112" s="86">
        <f t="shared" si="202"/>
        <v>0</v>
      </c>
      <c r="AL1112" s="86">
        <f t="shared" si="203"/>
        <v>21</v>
      </c>
      <c r="AM1112" s="86">
        <f t="shared" si="204"/>
        <v>0</v>
      </c>
      <c r="AN1112" s="86">
        <f t="shared" si="205"/>
        <v>0</v>
      </c>
      <c r="AO1112" s="86">
        <f t="shared" si="206"/>
        <v>0</v>
      </c>
      <c r="AP1112" s="86">
        <f t="shared" si="207"/>
        <v>0</v>
      </c>
      <c r="AQ1112" s="86">
        <f t="shared" si="208"/>
        <v>0</v>
      </c>
      <c r="AR1112" s="86">
        <f t="shared" si="209"/>
        <v>0</v>
      </c>
      <c r="AT1112" s="86">
        <f t="shared" si="210"/>
        <v>0</v>
      </c>
    </row>
    <row r="1113" spans="1:46" ht="15" customHeight="1">
      <c r="A1113" s="107"/>
      <c r="B1113" s="93"/>
      <c r="C1113" s="152" t="s">
        <v>237</v>
      </c>
      <c r="D1113" s="409" t="str">
        <f t="shared" si="198"/>
        <v/>
      </c>
      <c r="E1113" s="410"/>
      <c r="F1113" s="410"/>
      <c r="G1113" s="410"/>
      <c r="H1113" s="410"/>
      <c r="I1113" s="411"/>
      <c r="J1113" s="341"/>
      <c r="K1113" s="284"/>
      <c r="L1113" s="342"/>
      <c r="M1113" s="341"/>
      <c r="N1113" s="284"/>
      <c r="O1113" s="342"/>
      <c r="P1113" s="341"/>
      <c r="Q1113" s="284"/>
      <c r="R1113" s="342"/>
      <c r="S1113" s="341"/>
      <c r="T1113" s="284"/>
      <c r="U1113" s="342"/>
      <c r="V1113" s="341"/>
      <c r="W1113" s="284"/>
      <c r="X1113" s="342"/>
      <c r="Y1113" s="341"/>
      <c r="Z1113" s="284"/>
      <c r="AA1113" s="342"/>
      <c r="AB1113" s="341"/>
      <c r="AC1113" s="284"/>
      <c r="AD1113" s="342"/>
      <c r="AG1113" s="86">
        <f t="shared" si="199"/>
        <v>0</v>
      </c>
      <c r="AH1113" s="86">
        <f t="shared" si="200"/>
        <v>0</v>
      </c>
      <c r="AI1113" s="86">
        <f t="shared" si="201"/>
        <v>0</v>
      </c>
      <c r="AJ1113" s="86">
        <f t="shared" si="202"/>
        <v>0</v>
      </c>
      <c r="AL1113" s="86">
        <f t="shared" si="203"/>
        <v>21</v>
      </c>
      <c r="AM1113" s="86">
        <f t="shared" si="204"/>
        <v>0</v>
      </c>
      <c r="AN1113" s="86">
        <f t="shared" si="205"/>
        <v>0</v>
      </c>
      <c r="AO1113" s="86">
        <f t="shared" si="206"/>
        <v>0</v>
      </c>
      <c r="AP1113" s="86">
        <f t="shared" si="207"/>
        <v>0</v>
      </c>
      <c r="AQ1113" s="86">
        <f t="shared" si="208"/>
        <v>0</v>
      </c>
      <c r="AR1113" s="86">
        <f t="shared" si="209"/>
        <v>0</v>
      </c>
      <c r="AT1113" s="86">
        <f t="shared" si="210"/>
        <v>0</v>
      </c>
    </row>
    <row r="1114" spans="1:46" ht="15" customHeight="1">
      <c r="A1114" s="107"/>
      <c r="B1114" s="93"/>
      <c r="C1114" s="152" t="s">
        <v>238</v>
      </c>
      <c r="D1114" s="409" t="str">
        <f t="shared" si="198"/>
        <v/>
      </c>
      <c r="E1114" s="410"/>
      <c r="F1114" s="410"/>
      <c r="G1114" s="410"/>
      <c r="H1114" s="410"/>
      <c r="I1114" s="411"/>
      <c r="J1114" s="341"/>
      <c r="K1114" s="284"/>
      <c r="L1114" s="342"/>
      <c r="M1114" s="341"/>
      <c r="N1114" s="284"/>
      <c r="O1114" s="342"/>
      <c r="P1114" s="341"/>
      <c r="Q1114" s="284"/>
      <c r="R1114" s="342"/>
      <c r="S1114" s="341"/>
      <c r="T1114" s="284"/>
      <c r="U1114" s="342"/>
      <c r="V1114" s="341"/>
      <c r="W1114" s="284"/>
      <c r="X1114" s="342"/>
      <c r="Y1114" s="341"/>
      <c r="Z1114" s="284"/>
      <c r="AA1114" s="342"/>
      <c r="AB1114" s="341"/>
      <c r="AC1114" s="284"/>
      <c r="AD1114" s="342"/>
      <c r="AG1114" s="86">
        <f t="shared" si="199"/>
        <v>0</v>
      </c>
      <c r="AH1114" s="86">
        <f t="shared" si="200"/>
        <v>0</v>
      </c>
      <c r="AI1114" s="86">
        <f t="shared" si="201"/>
        <v>0</v>
      </c>
      <c r="AJ1114" s="86">
        <f t="shared" si="202"/>
        <v>0</v>
      </c>
      <c r="AL1114" s="86">
        <f t="shared" si="203"/>
        <v>21</v>
      </c>
      <c r="AM1114" s="86">
        <f t="shared" si="204"/>
        <v>0</v>
      </c>
      <c r="AN1114" s="86">
        <f t="shared" si="205"/>
        <v>0</v>
      </c>
      <c r="AO1114" s="86">
        <f t="shared" si="206"/>
        <v>0</v>
      </c>
      <c r="AP1114" s="86">
        <f t="shared" si="207"/>
        <v>0</v>
      </c>
      <c r="AQ1114" s="86">
        <f t="shared" si="208"/>
        <v>0</v>
      </c>
      <c r="AR1114" s="86">
        <f t="shared" si="209"/>
        <v>0</v>
      </c>
      <c r="AT1114" s="86">
        <f t="shared" si="210"/>
        <v>0</v>
      </c>
    </row>
    <row r="1115" spans="1:46" ht="15" customHeight="1">
      <c r="A1115" s="107"/>
      <c r="B1115" s="93"/>
      <c r="C1115" s="152" t="s">
        <v>239</v>
      </c>
      <c r="D1115" s="409" t="str">
        <f t="shared" si="198"/>
        <v/>
      </c>
      <c r="E1115" s="410"/>
      <c r="F1115" s="410"/>
      <c r="G1115" s="410"/>
      <c r="H1115" s="410"/>
      <c r="I1115" s="411"/>
      <c r="J1115" s="341"/>
      <c r="K1115" s="284"/>
      <c r="L1115" s="342"/>
      <c r="M1115" s="341"/>
      <c r="N1115" s="284"/>
      <c r="O1115" s="342"/>
      <c r="P1115" s="341"/>
      <c r="Q1115" s="284"/>
      <c r="R1115" s="342"/>
      <c r="S1115" s="341"/>
      <c r="T1115" s="284"/>
      <c r="U1115" s="342"/>
      <c r="V1115" s="341"/>
      <c r="W1115" s="284"/>
      <c r="X1115" s="342"/>
      <c r="Y1115" s="341"/>
      <c r="Z1115" s="284"/>
      <c r="AA1115" s="342"/>
      <c r="AB1115" s="341"/>
      <c r="AC1115" s="284"/>
      <c r="AD1115" s="342"/>
      <c r="AG1115" s="86">
        <f t="shared" si="199"/>
        <v>0</v>
      </c>
      <c r="AH1115" s="86">
        <f t="shared" si="200"/>
        <v>0</v>
      </c>
      <c r="AI1115" s="86">
        <f t="shared" si="201"/>
        <v>0</v>
      </c>
      <c r="AJ1115" s="86">
        <f t="shared" si="202"/>
        <v>0</v>
      </c>
      <c r="AL1115" s="86">
        <f t="shared" si="203"/>
        <v>21</v>
      </c>
      <c r="AM1115" s="86">
        <f t="shared" si="204"/>
        <v>0</v>
      </c>
      <c r="AN1115" s="86">
        <f t="shared" si="205"/>
        <v>0</v>
      </c>
      <c r="AO1115" s="86">
        <f t="shared" si="206"/>
        <v>0</v>
      </c>
      <c r="AP1115" s="86">
        <f t="shared" si="207"/>
        <v>0</v>
      </c>
      <c r="AQ1115" s="86">
        <f t="shared" si="208"/>
        <v>0</v>
      </c>
      <c r="AR1115" s="86">
        <f t="shared" si="209"/>
        <v>0</v>
      </c>
      <c r="AT1115" s="86">
        <f t="shared" si="210"/>
        <v>0</v>
      </c>
    </row>
    <row r="1116" spans="1:46" ht="15" customHeight="1">
      <c r="A1116" s="107"/>
      <c r="B1116" s="93"/>
      <c r="C1116" s="152" t="s">
        <v>240</v>
      </c>
      <c r="D1116" s="409" t="str">
        <f t="shared" si="198"/>
        <v/>
      </c>
      <c r="E1116" s="410"/>
      <c r="F1116" s="410"/>
      <c r="G1116" s="410"/>
      <c r="H1116" s="410"/>
      <c r="I1116" s="411"/>
      <c r="J1116" s="341"/>
      <c r="K1116" s="284"/>
      <c r="L1116" s="342"/>
      <c r="M1116" s="341"/>
      <c r="N1116" s="284"/>
      <c r="O1116" s="342"/>
      <c r="P1116" s="341"/>
      <c r="Q1116" s="284"/>
      <c r="R1116" s="342"/>
      <c r="S1116" s="341"/>
      <c r="T1116" s="284"/>
      <c r="U1116" s="342"/>
      <c r="V1116" s="341"/>
      <c r="W1116" s="284"/>
      <c r="X1116" s="342"/>
      <c r="Y1116" s="341"/>
      <c r="Z1116" s="284"/>
      <c r="AA1116" s="342"/>
      <c r="AB1116" s="341"/>
      <c r="AC1116" s="284"/>
      <c r="AD1116" s="342"/>
      <c r="AG1116" s="86">
        <f t="shared" si="199"/>
        <v>0</v>
      </c>
      <c r="AH1116" s="86">
        <f t="shared" si="200"/>
        <v>0</v>
      </c>
      <c r="AI1116" s="86">
        <f t="shared" si="201"/>
        <v>0</v>
      </c>
      <c r="AJ1116" s="86">
        <f t="shared" si="202"/>
        <v>0</v>
      </c>
      <c r="AL1116" s="86">
        <f t="shared" si="203"/>
        <v>21</v>
      </c>
      <c r="AM1116" s="86">
        <f t="shared" si="204"/>
        <v>0</v>
      </c>
      <c r="AN1116" s="86">
        <f t="shared" si="205"/>
        <v>0</v>
      </c>
      <c r="AO1116" s="86">
        <f t="shared" si="206"/>
        <v>0</v>
      </c>
      <c r="AP1116" s="86">
        <f t="shared" si="207"/>
        <v>0</v>
      </c>
      <c r="AQ1116" s="86">
        <f t="shared" si="208"/>
        <v>0</v>
      </c>
      <c r="AR1116" s="86">
        <f t="shared" si="209"/>
        <v>0</v>
      </c>
      <c r="AT1116" s="86">
        <f t="shared" si="210"/>
        <v>0</v>
      </c>
    </row>
    <row r="1117" spans="1:46" ht="15" customHeight="1">
      <c r="A1117" s="107"/>
      <c r="B1117" s="93"/>
      <c r="C1117" s="152" t="s">
        <v>241</v>
      </c>
      <c r="D1117" s="409" t="str">
        <f t="shared" si="198"/>
        <v/>
      </c>
      <c r="E1117" s="410"/>
      <c r="F1117" s="410"/>
      <c r="G1117" s="410"/>
      <c r="H1117" s="410"/>
      <c r="I1117" s="411"/>
      <c r="J1117" s="341"/>
      <c r="K1117" s="284"/>
      <c r="L1117" s="342"/>
      <c r="M1117" s="341"/>
      <c r="N1117" s="284"/>
      <c r="O1117" s="342"/>
      <c r="P1117" s="341"/>
      <c r="Q1117" s="284"/>
      <c r="R1117" s="342"/>
      <c r="S1117" s="341"/>
      <c r="T1117" s="284"/>
      <c r="U1117" s="342"/>
      <c r="V1117" s="341"/>
      <c r="W1117" s="284"/>
      <c r="X1117" s="342"/>
      <c r="Y1117" s="341"/>
      <c r="Z1117" s="284"/>
      <c r="AA1117" s="342"/>
      <c r="AB1117" s="341"/>
      <c r="AC1117" s="284"/>
      <c r="AD1117" s="342"/>
      <c r="AG1117" s="86">
        <f t="shared" si="199"/>
        <v>0</v>
      </c>
      <c r="AH1117" s="86">
        <f t="shared" si="200"/>
        <v>0</v>
      </c>
      <c r="AI1117" s="86">
        <f t="shared" si="201"/>
        <v>0</v>
      </c>
      <c r="AJ1117" s="86">
        <f t="shared" si="202"/>
        <v>0</v>
      </c>
      <c r="AL1117" s="86">
        <f t="shared" si="203"/>
        <v>21</v>
      </c>
      <c r="AM1117" s="86">
        <f t="shared" si="204"/>
        <v>0</v>
      </c>
      <c r="AN1117" s="86">
        <f t="shared" si="205"/>
        <v>0</v>
      </c>
      <c r="AO1117" s="86">
        <f t="shared" si="206"/>
        <v>0</v>
      </c>
      <c r="AP1117" s="86">
        <f t="shared" si="207"/>
        <v>0</v>
      </c>
      <c r="AQ1117" s="86">
        <f t="shared" si="208"/>
        <v>0</v>
      </c>
      <c r="AR1117" s="86">
        <f t="shared" si="209"/>
        <v>0</v>
      </c>
      <c r="AT1117" s="86">
        <f t="shared" si="210"/>
        <v>0</v>
      </c>
    </row>
    <row r="1118" spans="1:46" ht="15" customHeight="1">
      <c r="A1118" s="107"/>
      <c r="B1118" s="93"/>
      <c r="C1118" s="152" t="s">
        <v>242</v>
      </c>
      <c r="D1118" s="409" t="str">
        <f t="shared" si="198"/>
        <v/>
      </c>
      <c r="E1118" s="410"/>
      <c r="F1118" s="410"/>
      <c r="G1118" s="410"/>
      <c r="H1118" s="410"/>
      <c r="I1118" s="411"/>
      <c r="J1118" s="341"/>
      <c r="K1118" s="284"/>
      <c r="L1118" s="342"/>
      <c r="M1118" s="341"/>
      <c r="N1118" s="284"/>
      <c r="O1118" s="342"/>
      <c r="P1118" s="341"/>
      <c r="Q1118" s="284"/>
      <c r="R1118" s="342"/>
      <c r="S1118" s="341"/>
      <c r="T1118" s="284"/>
      <c r="U1118" s="342"/>
      <c r="V1118" s="341"/>
      <c r="W1118" s="284"/>
      <c r="X1118" s="342"/>
      <c r="Y1118" s="341"/>
      <c r="Z1118" s="284"/>
      <c r="AA1118" s="342"/>
      <c r="AB1118" s="341"/>
      <c r="AC1118" s="284"/>
      <c r="AD1118" s="342"/>
      <c r="AG1118" s="86">
        <f t="shared" si="199"/>
        <v>0</v>
      </c>
      <c r="AH1118" s="86">
        <f t="shared" si="200"/>
        <v>0</v>
      </c>
      <c r="AI1118" s="86">
        <f t="shared" si="201"/>
        <v>0</v>
      </c>
      <c r="AJ1118" s="86">
        <f t="shared" si="202"/>
        <v>0</v>
      </c>
      <c r="AL1118" s="86">
        <f t="shared" si="203"/>
        <v>21</v>
      </c>
      <c r="AM1118" s="86">
        <f t="shared" si="204"/>
        <v>0</v>
      </c>
      <c r="AN1118" s="86">
        <f t="shared" si="205"/>
        <v>0</v>
      </c>
      <c r="AO1118" s="86">
        <f t="shared" si="206"/>
        <v>0</v>
      </c>
      <c r="AP1118" s="86">
        <f t="shared" si="207"/>
        <v>0</v>
      </c>
      <c r="AQ1118" s="86">
        <f t="shared" si="208"/>
        <v>0</v>
      </c>
      <c r="AR1118" s="86">
        <f t="shared" si="209"/>
        <v>0</v>
      </c>
      <c r="AT1118" s="86">
        <f t="shared" si="210"/>
        <v>0</v>
      </c>
    </row>
    <row r="1119" spans="1:46" ht="15" customHeight="1">
      <c r="A1119" s="107"/>
      <c r="B1119" s="93"/>
      <c r="C1119" s="152" t="s">
        <v>243</v>
      </c>
      <c r="D1119" s="409" t="str">
        <f t="shared" si="198"/>
        <v/>
      </c>
      <c r="E1119" s="410"/>
      <c r="F1119" s="410"/>
      <c r="G1119" s="410"/>
      <c r="H1119" s="410"/>
      <c r="I1119" s="411"/>
      <c r="J1119" s="341"/>
      <c r="K1119" s="284"/>
      <c r="L1119" s="342"/>
      <c r="M1119" s="341"/>
      <c r="N1119" s="284"/>
      <c r="O1119" s="342"/>
      <c r="P1119" s="341"/>
      <c r="Q1119" s="284"/>
      <c r="R1119" s="342"/>
      <c r="S1119" s="341"/>
      <c r="T1119" s="284"/>
      <c r="U1119" s="342"/>
      <c r="V1119" s="341"/>
      <c r="W1119" s="284"/>
      <c r="X1119" s="342"/>
      <c r="Y1119" s="341"/>
      <c r="Z1119" s="284"/>
      <c r="AA1119" s="342"/>
      <c r="AB1119" s="341"/>
      <c r="AC1119" s="284"/>
      <c r="AD1119" s="342"/>
      <c r="AG1119" s="86">
        <f t="shared" si="199"/>
        <v>0</v>
      </c>
      <c r="AH1119" s="86">
        <f t="shared" si="200"/>
        <v>0</v>
      </c>
      <c r="AI1119" s="86">
        <f t="shared" si="201"/>
        <v>0</v>
      </c>
      <c r="AJ1119" s="86">
        <f t="shared" si="202"/>
        <v>0</v>
      </c>
      <c r="AL1119" s="86">
        <f t="shared" si="203"/>
        <v>21</v>
      </c>
      <c r="AM1119" s="86">
        <f t="shared" si="204"/>
        <v>0</v>
      </c>
      <c r="AN1119" s="86">
        <f t="shared" si="205"/>
        <v>0</v>
      </c>
      <c r="AO1119" s="86">
        <f t="shared" si="206"/>
        <v>0</v>
      </c>
      <c r="AP1119" s="86">
        <f t="shared" si="207"/>
        <v>0</v>
      </c>
      <c r="AQ1119" s="86">
        <f t="shared" si="208"/>
        <v>0</v>
      </c>
      <c r="AR1119" s="86">
        <f t="shared" si="209"/>
        <v>0</v>
      </c>
      <c r="AT1119" s="86">
        <f t="shared" si="210"/>
        <v>0</v>
      </c>
    </row>
    <row r="1120" spans="1:46" ht="15" customHeight="1">
      <c r="A1120" s="107"/>
      <c r="B1120" s="93"/>
      <c r="C1120" s="152" t="s">
        <v>244</v>
      </c>
      <c r="D1120" s="409" t="str">
        <f t="shared" si="198"/>
        <v/>
      </c>
      <c r="E1120" s="410"/>
      <c r="F1120" s="410"/>
      <c r="G1120" s="410"/>
      <c r="H1120" s="410"/>
      <c r="I1120" s="411"/>
      <c r="J1120" s="341"/>
      <c r="K1120" s="284"/>
      <c r="L1120" s="342"/>
      <c r="M1120" s="341"/>
      <c r="N1120" s="284"/>
      <c r="O1120" s="342"/>
      <c r="P1120" s="341"/>
      <c r="Q1120" s="284"/>
      <c r="R1120" s="342"/>
      <c r="S1120" s="341"/>
      <c r="T1120" s="284"/>
      <c r="U1120" s="342"/>
      <c r="V1120" s="341"/>
      <c r="W1120" s="284"/>
      <c r="X1120" s="342"/>
      <c r="Y1120" s="341"/>
      <c r="Z1120" s="284"/>
      <c r="AA1120" s="342"/>
      <c r="AB1120" s="341"/>
      <c r="AC1120" s="284"/>
      <c r="AD1120" s="342"/>
      <c r="AG1120" s="86">
        <f t="shared" si="199"/>
        <v>0</v>
      </c>
      <c r="AH1120" s="86">
        <f t="shared" si="200"/>
        <v>0</v>
      </c>
      <c r="AI1120" s="86">
        <f t="shared" si="201"/>
        <v>0</v>
      </c>
      <c r="AJ1120" s="86">
        <f t="shared" si="202"/>
        <v>0</v>
      </c>
      <c r="AL1120" s="86">
        <f t="shared" si="203"/>
        <v>21</v>
      </c>
      <c r="AM1120" s="86">
        <f t="shared" si="204"/>
        <v>0</v>
      </c>
      <c r="AN1120" s="86">
        <f t="shared" si="205"/>
        <v>0</v>
      </c>
      <c r="AO1120" s="86">
        <f t="shared" si="206"/>
        <v>0</v>
      </c>
      <c r="AP1120" s="86">
        <f t="shared" si="207"/>
        <v>0</v>
      </c>
      <c r="AQ1120" s="86">
        <f t="shared" si="208"/>
        <v>0</v>
      </c>
      <c r="AR1120" s="86">
        <f t="shared" si="209"/>
        <v>0</v>
      </c>
      <c r="AT1120" s="86">
        <f t="shared" si="210"/>
        <v>0</v>
      </c>
    </row>
    <row r="1121" spans="1:46" ht="15" customHeight="1">
      <c r="A1121" s="107"/>
      <c r="B1121" s="93"/>
      <c r="C1121" s="152" t="s">
        <v>245</v>
      </c>
      <c r="D1121" s="409" t="str">
        <f t="shared" si="198"/>
        <v/>
      </c>
      <c r="E1121" s="410"/>
      <c r="F1121" s="410"/>
      <c r="G1121" s="410"/>
      <c r="H1121" s="410"/>
      <c r="I1121" s="411"/>
      <c r="J1121" s="341"/>
      <c r="K1121" s="284"/>
      <c r="L1121" s="342"/>
      <c r="M1121" s="341"/>
      <c r="N1121" s="284"/>
      <c r="O1121" s="342"/>
      <c r="P1121" s="341"/>
      <c r="Q1121" s="284"/>
      <c r="R1121" s="342"/>
      <c r="S1121" s="341"/>
      <c r="T1121" s="284"/>
      <c r="U1121" s="342"/>
      <c r="V1121" s="341"/>
      <c r="W1121" s="284"/>
      <c r="X1121" s="342"/>
      <c r="Y1121" s="341"/>
      <c r="Z1121" s="284"/>
      <c r="AA1121" s="342"/>
      <c r="AB1121" s="341"/>
      <c r="AC1121" s="284"/>
      <c r="AD1121" s="342"/>
      <c r="AG1121" s="86">
        <f t="shared" si="199"/>
        <v>0</v>
      </c>
      <c r="AH1121" s="86">
        <f t="shared" si="200"/>
        <v>0</v>
      </c>
      <c r="AI1121" s="86">
        <f t="shared" si="201"/>
        <v>0</v>
      </c>
      <c r="AJ1121" s="86">
        <f t="shared" si="202"/>
        <v>0</v>
      </c>
      <c r="AL1121" s="86">
        <f t="shared" si="203"/>
        <v>21</v>
      </c>
      <c r="AM1121" s="86">
        <f t="shared" si="204"/>
        <v>0</v>
      </c>
      <c r="AN1121" s="86">
        <f t="shared" si="205"/>
        <v>0</v>
      </c>
      <c r="AO1121" s="86">
        <f t="shared" si="206"/>
        <v>0</v>
      </c>
      <c r="AP1121" s="86">
        <f t="shared" si="207"/>
        <v>0</v>
      </c>
      <c r="AQ1121" s="86">
        <f t="shared" si="208"/>
        <v>0</v>
      </c>
      <c r="AR1121" s="86">
        <f t="shared" si="209"/>
        <v>0</v>
      </c>
      <c r="AT1121" s="86">
        <f t="shared" si="210"/>
        <v>0</v>
      </c>
    </row>
    <row r="1122" spans="1:46" ht="15" customHeight="1">
      <c r="A1122" s="107"/>
      <c r="B1122" s="93"/>
      <c r="C1122" s="152" t="s">
        <v>246</v>
      </c>
      <c r="D1122" s="409" t="str">
        <f t="shared" si="198"/>
        <v/>
      </c>
      <c r="E1122" s="410"/>
      <c r="F1122" s="410"/>
      <c r="G1122" s="410"/>
      <c r="H1122" s="410"/>
      <c r="I1122" s="411"/>
      <c r="J1122" s="341"/>
      <c r="K1122" s="284"/>
      <c r="L1122" s="342"/>
      <c r="M1122" s="341"/>
      <c r="N1122" s="284"/>
      <c r="O1122" s="342"/>
      <c r="P1122" s="341"/>
      <c r="Q1122" s="284"/>
      <c r="R1122" s="342"/>
      <c r="S1122" s="341"/>
      <c r="T1122" s="284"/>
      <c r="U1122" s="342"/>
      <c r="V1122" s="341"/>
      <c r="W1122" s="284"/>
      <c r="X1122" s="342"/>
      <c r="Y1122" s="341"/>
      <c r="Z1122" s="284"/>
      <c r="AA1122" s="342"/>
      <c r="AB1122" s="341"/>
      <c r="AC1122" s="284"/>
      <c r="AD1122" s="342"/>
      <c r="AG1122" s="86">
        <f t="shared" si="199"/>
        <v>0</v>
      </c>
      <c r="AH1122" s="86">
        <f t="shared" si="200"/>
        <v>0</v>
      </c>
      <c r="AI1122" s="86">
        <f t="shared" si="201"/>
        <v>0</v>
      </c>
      <c r="AJ1122" s="86">
        <f t="shared" si="202"/>
        <v>0</v>
      </c>
      <c r="AL1122" s="86">
        <f t="shared" si="203"/>
        <v>21</v>
      </c>
      <c r="AM1122" s="86">
        <f t="shared" si="204"/>
        <v>0</v>
      </c>
      <c r="AN1122" s="86">
        <f t="shared" si="205"/>
        <v>0</v>
      </c>
      <c r="AO1122" s="86">
        <f t="shared" si="206"/>
        <v>0</v>
      </c>
      <c r="AP1122" s="86">
        <f t="shared" si="207"/>
        <v>0</v>
      </c>
      <c r="AQ1122" s="86">
        <f t="shared" si="208"/>
        <v>0</v>
      </c>
      <c r="AR1122" s="86">
        <f t="shared" si="209"/>
        <v>0</v>
      </c>
      <c r="AT1122" s="86">
        <f t="shared" si="210"/>
        <v>0</v>
      </c>
    </row>
    <row r="1123" spans="1:46" ht="15" customHeight="1">
      <c r="A1123" s="107"/>
      <c r="B1123" s="93"/>
      <c r="C1123" s="152" t="s">
        <v>247</v>
      </c>
      <c r="D1123" s="409" t="str">
        <f t="shared" si="198"/>
        <v/>
      </c>
      <c r="E1123" s="410"/>
      <c r="F1123" s="410"/>
      <c r="G1123" s="410"/>
      <c r="H1123" s="410"/>
      <c r="I1123" s="411"/>
      <c r="J1123" s="341"/>
      <c r="K1123" s="284"/>
      <c r="L1123" s="342"/>
      <c r="M1123" s="341"/>
      <c r="N1123" s="284"/>
      <c r="O1123" s="342"/>
      <c r="P1123" s="341"/>
      <c r="Q1123" s="284"/>
      <c r="R1123" s="342"/>
      <c r="S1123" s="341"/>
      <c r="T1123" s="284"/>
      <c r="U1123" s="342"/>
      <c r="V1123" s="341"/>
      <c r="W1123" s="284"/>
      <c r="X1123" s="342"/>
      <c r="Y1123" s="341"/>
      <c r="Z1123" s="284"/>
      <c r="AA1123" s="342"/>
      <c r="AB1123" s="341"/>
      <c r="AC1123" s="284"/>
      <c r="AD1123" s="342"/>
      <c r="AG1123" s="86">
        <f t="shared" si="199"/>
        <v>0</v>
      </c>
      <c r="AH1123" s="86">
        <f t="shared" si="200"/>
        <v>0</v>
      </c>
      <c r="AI1123" s="86">
        <f t="shared" si="201"/>
        <v>0</v>
      </c>
      <c r="AJ1123" s="86">
        <f t="shared" si="202"/>
        <v>0</v>
      </c>
      <c r="AL1123" s="86">
        <f t="shared" si="203"/>
        <v>21</v>
      </c>
      <c r="AM1123" s="86">
        <f t="shared" si="204"/>
        <v>0</v>
      </c>
      <c r="AN1123" s="86">
        <f t="shared" si="205"/>
        <v>0</v>
      </c>
      <c r="AO1123" s="86">
        <f t="shared" si="206"/>
        <v>0</v>
      </c>
      <c r="AP1123" s="86">
        <f t="shared" si="207"/>
        <v>0</v>
      </c>
      <c r="AQ1123" s="86">
        <f t="shared" si="208"/>
        <v>0</v>
      </c>
      <c r="AR1123" s="86">
        <f t="shared" si="209"/>
        <v>0</v>
      </c>
      <c r="AT1123" s="86">
        <f t="shared" si="210"/>
        <v>0</v>
      </c>
    </row>
    <row r="1124" spans="1:46" ht="15" customHeight="1">
      <c r="A1124" s="107"/>
      <c r="B1124" s="93"/>
      <c r="C1124" s="152" t="s">
        <v>248</v>
      </c>
      <c r="D1124" s="409" t="str">
        <f t="shared" si="198"/>
        <v/>
      </c>
      <c r="E1124" s="410"/>
      <c r="F1124" s="410"/>
      <c r="G1124" s="410"/>
      <c r="H1124" s="410"/>
      <c r="I1124" s="411"/>
      <c r="J1124" s="341"/>
      <c r="K1124" s="284"/>
      <c r="L1124" s="342"/>
      <c r="M1124" s="341"/>
      <c r="N1124" s="284"/>
      <c r="O1124" s="342"/>
      <c r="P1124" s="341"/>
      <c r="Q1124" s="284"/>
      <c r="R1124" s="342"/>
      <c r="S1124" s="341"/>
      <c r="T1124" s="284"/>
      <c r="U1124" s="342"/>
      <c r="V1124" s="341"/>
      <c r="W1124" s="284"/>
      <c r="X1124" s="342"/>
      <c r="Y1124" s="341"/>
      <c r="Z1124" s="284"/>
      <c r="AA1124" s="342"/>
      <c r="AB1124" s="341"/>
      <c r="AC1124" s="284"/>
      <c r="AD1124" s="342"/>
      <c r="AG1124" s="86">
        <f t="shared" si="199"/>
        <v>0</v>
      </c>
      <c r="AH1124" s="86">
        <f t="shared" si="200"/>
        <v>0</v>
      </c>
      <c r="AI1124" s="86">
        <f t="shared" si="201"/>
        <v>0</v>
      </c>
      <c r="AJ1124" s="86">
        <f t="shared" si="202"/>
        <v>0</v>
      </c>
      <c r="AL1124" s="86">
        <f t="shared" si="203"/>
        <v>21</v>
      </c>
      <c r="AM1124" s="86">
        <f t="shared" si="204"/>
        <v>0</v>
      </c>
      <c r="AN1124" s="86">
        <f t="shared" si="205"/>
        <v>0</v>
      </c>
      <c r="AO1124" s="86">
        <f t="shared" si="206"/>
        <v>0</v>
      </c>
      <c r="AP1124" s="86">
        <f t="shared" si="207"/>
        <v>0</v>
      </c>
      <c r="AQ1124" s="86">
        <f t="shared" si="208"/>
        <v>0</v>
      </c>
      <c r="AR1124" s="86">
        <f t="shared" si="209"/>
        <v>0</v>
      </c>
      <c r="AT1124" s="86">
        <f t="shared" si="210"/>
        <v>0</v>
      </c>
    </row>
    <row r="1125" spans="1:46" ht="15" customHeight="1">
      <c r="A1125" s="107"/>
      <c r="B1125" s="93"/>
      <c r="C1125" s="152" t="s">
        <v>249</v>
      </c>
      <c r="D1125" s="409" t="str">
        <f t="shared" si="198"/>
        <v/>
      </c>
      <c r="E1125" s="410"/>
      <c r="F1125" s="410"/>
      <c r="G1125" s="410"/>
      <c r="H1125" s="410"/>
      <c r="I1125" s="411"/>
      <c r="J1125" s="341"/>
      <c r="K1125" s="284"/>
      <c r="L1125" s="342"/>
      <c r="M1125" s="341"/>
      <c r="N1125" s="284"/>
      <c r="O1125" s="342"/>
      <c r="P1125" s="341"/>
      <c r="Q1125" s="284"/>
      <c r="R1125" s="342"/>
      <c r="S1125" s="341"/>
      <c r="T1125" s="284"/>
      <c r="U1125" s="342"/>
      <c r="V1125" s="341"/>
      <c r="W1125" s="284"/>
      <c r="X1125" s="342"/>
      <c r="Y1125" s="341"/>
      <c r="Z1125" s="284"/>
      <c r="AA1125" s="342"/>
      <c r="AB1125" s="341"/>
      <c r="AC1125" s="284"/>
      <c r="AD1125" s="342"/>
      <c r="AG1125" s="86">
        <f t="shared" si="199"/>
        <v>0</v>
      </c>
      <c r="AH1125" s="86">
        <f t="shared" si="200"/>
        <v>0</v>
      </c>
      <c r="AI1125" s="86">
        <f t="shared" si="201"/>
        <v>0</v>
      </c>
      <c r="AJ1125" s="86">
        <f t="shared" si="202"/>
        <v>0</v>
      </c>
      <c r="AL1125" s="86">
        <f t="shared" si="203"/>
        <v>21</v>
      </c>
      <c r="AM1125" s="86">
        <f t="shared" si="204"/>
        <v>0</v>
      </c>
      <c r="AN1125" s="86">
        <f t="shared" si="205"/>
        <v>0</v>
      </c>
      <c r="AO1125" s="86">
        <f t="shared" si="206"/>
        <v>0</v>
      </c>
      <c r="AP1125" s="86">
        <f t="shared" si="207"/>
        <v>0</v>
      </c>
      <c r="AQ1125" s="86">
        <f t="shared" si="208"/>
        <v>0</v>
      </c>
      <c r="AR1125" s="86">
        <f t="shared" si="209"/>
        <v>0</v>
      </c>
      <c r="AT1125" s="86">
        <f t="shared" si="210"/>
        <v>0</v>
      </c>
    </row>
    <row r="1126" spans="1:46" ht="15" customHeight="1">
      <c r="A1126" s="107"/>
      <c r="B1126" s="93"/>
      <c r="C1126" s="152" t="s">
        <v>250</v>
      </c>
      <c r="D1126" s="409" t="str">
        <f t="shared" si="198"/>
        <v/>
      </c>
      <c r="E1126" s="410"/>
      <c r="F1126" s="410"/>
      <c r="G1126" s="410"/>
      <c r="H1126" s="410"/>
      <c r="I1126" s="411"/>
      <c r="J1126" s="341"/>
      <c r="K1126" s="284"/>
      <c r="L1126" s="342"/>
      <c r="M1126" s="341"/>
      <c r="N1126" s="284"/>
      <c r="O1126" s="342"/>
      <c r="P1126" s="341"/>
      <c r="Q1126" s="284"/>
      <c r="R1126" s="342"/>
      <c r="S1126" s="341"/>
      <c r="T1126" s="284"/>
      <c r="U1126" s="342"/>
      <c r="V1126" s="341"/>
      <c r="W1126" s="284"/>
      <c r="X1126" s="342"/>
      <c r="Y1126" s="341"/>
      <c r="Z1126" s="284"/>
      <c r="AA1126" s="342"/>
      <c r="AB1126" s="341"/>
      <c r="AC1126" s="284"/>
      <c r="AD1126" s="342"/>
      <c r="AG1126" s="86">
        <f t="shared" si="199"/>
        <v>0</v>
      </c>
      <c r="AH1126" s="86">
        <f t="shared" si="200"/>
        <v>0</v>
      </c>
      <c r="AI1126" s="86">
        <f t="shared" si="201"/>
        <v>0</v>
      </c>
      <c r="AJ1126" s="86">
        <f t="shared" si="202"/>
        <v>0</v>
      </c>
      <c r="AL1126" s="86">
        <f t="shared" si="203"/>
        <v>21</v>
      </c>
      <c r="AM1126" s="86">
        <f t="shared" si="204"/>
        <v>0</v>
      </c>
      <c r="AN1126" s="86">
        <f t="shared" si="205"/>
        <v>0</v>
      </c>
      <c r="AO1126" s="86">
        <f t="shared" si="206"/>
        <v>0</v>
      </c>
      <c r="AP1126" s="86">
        <f t="shared" si="207"/>
        <v>0</v>
      </c>
      <c r="AQ1126" s="86">
        <f t="shared" si="208"/>
        <v>0</v>
      </c>
      <c r="AR1126" s="86">
        <f t="shared" si="209"/>
        <v>0</v>
      </c>
      <c r="AT1126" s="86">
        <f t="shared" si="210"/>
        <v>0</v>
      </c>
    </row>
    <row r="1127" spans="1:46" ht="15" customHeight="1">
      <c r="A1127" s="107"/>
      <c r="B1127" s="93"/>
      <c r="C1127" s="152" t="s">
        <v>251</v>
      </c>
      <c r="D1127" s="409" t="str">
        <f t="shared" si="198"/>
        <v/>
      </c>
      <c r="E1127" s="410"/>
      <c r="F1127" s="410"/>
      <c r="G1127" s="410"/>
      <c r="H1127" s="410"/>
      <c r="I1127" s="411"/>
      <c r="J1127" s="341"/>
      <c r="K1127" s="284"/>
      <c r="L1127" s="342"/>
      <c r="M1127" s="341"/>
      <c r="N1127" s="284"/>
      <c r="O1127" s="342"/>
      <c r="P1127" s="341"/>
      <c r="Q1127" s="284"/>
      <c r="R1127" s="342"/>
      <c r="S1127" s="341"/>
      <c r="T1127" s="284"/>
      <c r="U1127" s="342"/>
      <c r="V1127" s="341"/>
      <c r="W1127" s="284"/>
      <c r="X1127" s="342"/>
      <c r="Y1127" s="341"/>
      <c r="Z1127" s="284"/>
      <c r="AA1127" s="342"/>
      <c r="AB1127" s="341"/>
      <c r="AC1127" s="284"/>
      <c r="AD1127" s="342"/>
      <c r="AG1127" s="86">
        <f t="shared" si="199"/>
        <v>0</v>
      </c>
      <c r="AH1127" s="86">
        <f t="shared" si="200"/>
        <v>0</v>
      </c>
      <c r="AI1127" s="86">
        <f t="shared" si="201"/>
        <v>0</v>
      </c>
      <c r="AJ1127" s="86">
        <f t="shared" si="202"/>
        <v>0</v>
      </c>
      <c r="AL1127" s="86">
        <f t="shared" si="203"/>
        <v>21</v>
      </c>
      <c r="AM1127" s="86">
        <f t="shared" si="204"/>
        <v>0</v>
      </c>
      <c r="AN1127" s="86">
        <f t="shared" si="205"/>
        <v>0</v>
      </c>
      <c r="AO1127" s="86">
        <f t="shared" si="206"/>
        <v>0</v>
      </c>
      <c r="AP1127" s="86">
        <f t="shared" si="207"/>
        <v>0</v>
      </c>
      <c r="AQ1127" s="86">
        <f t="shared" si="208"/>
        <v>0</v>
      </c>
      <c r="AR1127" s="86">
        <f t="shared" si="209"/>
        <v>0</v>
      </c>
      <c r="AT1127" s="86">
        <f t="shared" si="210"/>
        <v>0</v>
      </c>
    </row>
    <row r="1128" spans="1:46" ht="15" customHeight="1">
      <c r="A1128" s="107"/>
      <c r="B1128" s="93"/>
      <c r="C1128" s="152" t="s">
        <v>252</v>
      </c>
      <c r="D1128" s="409" t="str">
        <f t="shared" si="198"/>
        <v/>
      </c>
      <c r="E1128" s="410"/>
      <c r="F1128" s="410"/>
      <c r="G1128" s="410"/>
      <c r="H1128" s="410"/>
      <c r="I1128" s="411"/>
      <c r="J1128" s="341"/>
      <c r="K1128" s="284"/>
      <c r="L1128" s="342"/>
      <c r="M1128" s="341"/>
      <c r="N1128" s="284"/>
      <c r="O1128" s="342"/>
      <c r="P1128" s="341"/>
      <c r="Q1128" s="284"/>
      <c r="R1128" s="342"/>
      <c r="S1128" s="341"/>
      <c r="T1128" s="284"/>
      <c r="U1128" s="342"/>
      <c r="V1128" s="341"/>
      <c r="W1128" s="284"/>
      <c r="X1128" s="342"/>
      <c r="Y1128" s="341"/>
      <c r="Z1128" s="284"/>
      <c r="AA1128" s="342"/>
      <c r="AB1128" s="341"/>
      <c r="AC1128" s="284"/>
      <c r="AD1128" s="342"/>
      <c r="AG1128" s="86">
        <f t="shared" si="199"/>
        <v>0</v>
      </c>
      <c r="AH1128" s="86">
        <f t="shared" si="200"/>
        <v>0</v>
      </c>
      <c r="AI1128" s="86">
        <f t="shared" si="201"/>
        <v>0</v>
      </c>
      <c r="AJ1128" s="86">
        <f t="shared" si="202"/>
        <v>0</v>
      </c>
      <c r="AL1128" s="86">
        <f t="shared" si="203"/>
        <v>21</v>
      </c>
      <c r="AM1128" s="86">
        <f t="shared" si="204"/>
        <v>0</v>
      </c>
      <c r="AN1128" s="86">
        <f t="shared" si="205"/>
        <v>0</v>
      </c>
      <c r="AO1128" s="86">
        <f t="shared" si="206"/>
        <v>0</v>
      </c>
      <c r="AP1128" s="86">
        <f t="shared" si="207"/>
        <v>0</v>
      </c>
      <c r="AQ1128" s="86">
        <f t="shared" si="208"/>
        <v>0</v>
      </c>
      <c r="AR1128" s="86">
        <f t="shared" si="209"/>
        <v>0</v>
      </c>
      <c r="AT1128" s="86">
        <f t="shared" si="210"/>
        <v>0</v>
      </c>
    </row>
    <row r="1129" spans="1:46" ht="15" customHeight="1">
      <c r="A1129" s="107"/>
      <c r="B1129" s="93"/>
      <c r="C1129" s="153"/>
      <c r="D1129" s="153"/>
      <c r="E1129" s="153"/>
      <c r="F1129" s="153"/>
      <c r="G1129" s="153"/>
      <c r="H1129" s="153"/>
      <c r="I1129" s="140" t="s">
        <v>253</v>
      </c>
      <c r="J1129" s="373">
        <f>IF(AND(SUM(J1009:L1128)=0,COUNTIF(J1009:L1128,"NS")&gt;0),"NS",
IF(AND(SUM(J1009:L1128)=0,COUNTIF(J1009:L1128,0)&gt;0),0,
IF(AND(SUM(J1009:L1128)=0,COUNTIF(J1009:L1128,"NA")&gt;0),"NA",
SUM(J1009:L1128))))</f>
        <v>0</v>
      </c>
      <c r="K1129" s="374"/>
      <c r="L1129" s="375"/>
      <c r="M1129" s="373">
        <f>IF(AND(SUM(M1009:O1128)=0,COUNTIF(M1009:O1128,"NS")&gt;0),"NS",
IF(AND(SUM(M1009:O1128)=0,COUNTIF(M1009:O1128,0)&gt;0),0,
IF(AND(SUM(M1009:O1128)=0,COUNTIF(M1009:O1128,"NA")&gt;0),"NA",
SUM(M1009:O1128))))</f>
        <v>0</v>
      </c>
      <c r="N1129" s="374"/>
      <c r="O1129" s="375"/>
      <c r="P1129" s="373">
        <f>IF(AND(SUM(P1009:R1128)=0,COUNTIF(P1009:R1128,"NS")&gt;0),"NS",
IF(AND(SUM(P1009:R1128)=0,COUNTIF(P1009:R1128,0)&gt;0),0,
IF(AND(SUM(P1009:R1128)=0,COUNTIF(P1009:R1128,"NA")&gt;0),"NA",
SUM(P1009:R1128))))</f>
        <v>0</v>
      </c>
      <c r="Q1129" s="374"/>
      <c r="R1129" s="375"/>
      <c r="S1129" s="373">
        <f>IF(AND(SUM(S1009:U1128)=0,COUNTIF(S1009:U1128,"NS")&gt;0),"NS",
IF(AND(SUM(S1009:U1128)=0,COUNTIF(S1009:U1128,0)&gt;0),0,
IF(AND(SUM(S1009:U1128)=0,COUNTIF(S1009:U1128,"NA")&gt;0),"NA",
SUM(S1009:U1128))))</f>
        <v>0</v>
      </c>
      <c r="T1129" s="374"/>
      <c r="U1129" s="375"/>
      <c r="V1129" s="373">
        <f>IF(AND(SUM(V1009:X1128)=0,COUNTIF(V1009:X1128,"NS")&gt;0),"NS",
IF(AND(SUM(V1009:X1128)=0,COUNTIF(V1009:X1128,0)&gt;0),0,
IF(AND(SUM(V1009:X1128)=0,COUNTIF(V1009:X1128,"NA")&gt;0),"NA",
SUM(V1009:X1128))))</f>
        <v>0</v>
      </c>
      <c r="W1129" s="374"/>
      <c r="X1129" s="375"/>
      <c r="Y1129" s="373">
        <f>IF(AND(SUM(Y1009:AA1128)=0,COUNTIF(Y1009:AA1128,"NS")&gt;0),"NS",
IF(AND(SUM(Y1009:AA1128)=0,COUNTIF(Y1009:AA1128,0)&gt;0),0,
IF(AND(SUM(Y1009:AA1128)=0,COUNTIF(Y1009:AA1128,"NA")&gt;0),"NA",
SUM(Y1009:AA1128))))</f>
        <v>0</v>
      </c>
      <c r="Z1129" s="374"/>
      <c r="AA1129" s="375"/>
      <c r="AB1129" s="373">
        <f>IF(AND(SUM(AB1009:AD1128)=0,COUNTIF(AB1009:AD1128,"NS")&gt;0),"NS",
IF(AND(SUM(AB1009:AD1128)=0,COUNTIF(AB1009:AD1128,0)&gt;0),0,
IF(AND(SUM(AB1009:AD1128)=0,COUNTIF(AB1009:AD1128,"NA")&gt;0),"NA",
SUM(AB1009:AD1128))))</f>
        <v>0</v>
      </c>
      <c r="AC1129" s="374"/>
      <c r="AD1129" s="375"/>
      <c r="AJ1129" s="115">
        <f>SUM(AJ1009:AJ1128)</f>
        <v>0</v>
      </c>
      <c r="AM1129" s="115">
        <f>SUM(AM1009:AM1128)</f>
        <v>0</v>
      </c>
      <c r="AN1129" s="115">
        <f>SUM(AN1009:AN1128)</f>
        <v>0</v>
      </c>
      <c r="AR1129" s="115">
        <f>SUM(AR1009:AR1128)</f>
        <v>0</v>
      </c>
      <c r="AT1129" s="115">
        <f>SUM(AT1009:AT1128)</f>
        <v>0</v>
      </c>
    </row>
    <row r="1130" spans="1:46" ht="15" customHeight="1">
      <c r="A1130" s="107"/>
      <c r="B1130" s="93"/>
      <c r="C1130" s="93"/>
      <c r="D1130" s="93"/>
      <c r="E1130" s="93"/>
      <c r="F1130" s="93"/>
      <c r="G1130" s="93"/>
      <c r="H1130" s="93"/>
      <c r="I1130" s="93"/>
      <c r="J1130" s="93"/>
      <c r="K1130" s="93"/>
      <c r="L1130" s="93"/>
      <c r="M1130" s="93"/>
      <c r="N1130" s="93"/>
      <c r="O1130" s="93"/>
      <c r="P1130" s="93"/>
      <c r="Q1130" s="93"/>
      <c r="R1130" s="93"/>
      <c r="S1130" s="93"/>
      <c r="T1130" s="93"/>
      <c r="U1130" s="93"/>
      <c r="V1130" s="93"/>
      <c r="W1130" s="93"/>
      <c r="X1130" s="93"/>
      <c r="Y1130" s="93"/>
      <c r="Z1130" s="93"/>
      <c r="AA1130" s="93"/>
      <c r="AB1130" s="93"/>
      <c r="AC1130" s="93"/>
      <c r="AD1130" s="93"/>
    </row>
    <row r="1131" spans="1:46" ht="45" customHeight="1">
      <c r="A1131" s="107"/>
      <c r="B1131" s="93"/>
      <c r="C1131" s="408" t="s">
        <v>315</v>
      </c>
      <c r="D1131" s="408"/>
      <c r="E1131" s="408"/>
      <c r="F1131" s="370"/>
      <c r="G1131" s="370"/>
      <c r="H1131" s="370"/>
      <c r="I1131" s="370"/>
      <c r="J1131" s="370"/>
      <c r="K1131" s="370"/>
      <c r="L1131" s="370"/>
      <c r="M1131" s="370"/>
      <c r="N1131" s="370"/>
      <c r="O1131" s="370"/>
      <c r="P1131" s="370"/>
      <c r="Q1131" s="370"/>
      <c r="R1131" s="370"/>
      <c r="S1131" s="370"/>
      <c r="T1131" s="370"/>
      <c r="U1131" s="370"/>
      <c r="V1131" s="370"/>
      <c r="W1131" s="370"/>
      <c r="X1131" s="370"/>
      <c r="Y1131" s="370"/>
      <c r="Z1131" s="370"/>
      <c r="AA1131" s="370"/>
      <c r="AB1131" s="370"/>
      <c r="AC1131" s="370"/>
      <c r="AD1131" s="370"/>
      <c r="AG1131" s="86">
        <f>COUNTBLANK(AB1009:AD1128)</f>
        <v>360</v>
      </c>
    </row>
    <row r="1132" spans="1:46" ht="15" customHeight="1">
      <c r="A1132" s="107"/>
      <c r="B1132" s="93"/>
      <c r="C1132" s="93"/>
      <c r="D1132" s="93"/>
      <c r="E1132" s="93"/>
      <c r="F1132" s="93"/>
      <c r="G1132" s="93"/>
      <c r="H1132" s="93"/>
      <c r="I1132" s="93"/>
      <c r="J1132" s="93"/>
      <c r="K1132" s="93"/>
      <c r="L1132" s="93"/>
      <c r="M1132" s="93"/>
      <c r="N1132" s="93"/>
      <c r="O1132" s="93"/>
      <c r="P1132" s="93"/>
      <c r="Q1132" s="93"/>
      <c r="R1132" s="93"/>
      <c r="S1132" s="93"/>
      <c r="T1132" s="93"/>
      <c r="U1132" s="93"/>
      <c r="V1132" s="93"/>
      <c r="W1132" s="93"/>
      <c r="X1132" s="93"/>
      <c r="Y1132" s="93"/>
      <c r="Z1132" s="93"/>
      <c r="AA1132" s="93"/>
      <c r="AB1132" s="93"/>
      <c r="AC1132" s="93"/>
      <c r="AD1132" s="93"/>
    </row>
    <row r="1133" spans="1:46" ht="24" customHeight="1">
      <c r="A1133" s="107"/>
      <c r="B1133" s="93"/>
      <c r="C1133" s="354" t="s">
        <v>254</v>
      </c>
      <c r="D1133" s="354"/>
      <c r="E1133" s="354"/>
      <c r="F1133" s="354"/>
      <c r="G1133" s="354"/>
      <c r="H1133" s="354"/>
      <c r="I1133" s="354"/>
      <c r="J1133" s="354"/>
      <c r="K1133" s="354"/>
      <c r="L1133" s="354"/>
      <c r="M1133" s="354"/>
      <c r="N1133" s="354"/>
      <c r="O1133" s="354"/>
      <c r="P1133" s="354"/>
      <c r="Q1133" s="354"/>
      <c r="R1133" s="354"/>
      <c r="S1133" s="354"/>
      <c r="T1133" s="354"/>
      <c r="U1133" s="354"/>
      <c r="V1133" s="354"/>
      <c r="W1133" s="354"/>
      <c r="X1133" s="354"/>
      <c r="Y1133" s="354"/>
      <c r="Z1133" s="354"/>
      <c r="AA1133" s="354"/>
      <c r="AB1133" s="354"/>
      <c r="AC1133" s="354"/>
      <c r="AD1133" s="354"/>
    </row>
    <row r="1134" spans="1:46" ht="60" customHeight="1">
      <c r="A1134" s="107"/>
      <c r="B1134" s="93"/>
      <c r="C1134" s="355"/>
      <c r="D1134" s="356"/>
      <c r="E1134" s="356"/>
      <c r="F1134" s="356"/>
      <c r="G1134" s="356"/>
      <c r="H1134" s="356"/>
      <c r="I1134" s="356"/>
      <c r="J1134" s="356"/>
      <c r="K1134" s="356"/>
      <c r="L1134" s="356"/>
      <c r="M1134" s="356"/>
      <c r="N1134" s="356"/>
      <c r="O1134" s="356"/>
      <c r="P1134" s="356"/>
      <c r="Q1134" s="356"/>
      <c r="R1134" s="356"/>
      <c r="S1134" s="356"/>
      <c r="T1134" s="356"/>
      <c r="U1134" s="356"/>
      <c r="V1134" s="356"/>
      <c r="W1134" s="356"/>
      <c r="X1134" s="356"/>
      <c r="Y1134" s="356"/>
      <c r="Z1134" s="356"/>
      <c r="AA1134" s="356"/>
      <c r="AB1134" s="356"/>
      <c r="AC1134" s="356"/>
      <c r="AD1134" s="357"/>
    </row>
    <row r="1135" spans="1:46" ht="15" customHeight="1">
      <c r="A1135" s="107"/>
      <c r="B1135" s="93"/>
      <c r="C1135" s="93"/>
      <c r="D1135" s="93"/>
      <c r="E1135" s="93"/>
      <c r="F1135" s="93"/>
      <c r="G1135" s="93"/>
      <c r="H1135" s="93"/>
      <c r="I1135" s="93"/>
      <c r="J1135" s="93"/>
      <c r="K1135" s="93"/>
      <c r="L1135" s="93"/>
      <c r="M1135" s="93"/>
      <c r="N1135" s="93"/>
      <c r="O1135" s="93"/>
      <c r="P1135" s="93"/>
      <c r="Q1135" s="93"/>
      <c r="R1135" s="93"/>
      <c r="S1135" s="93"/>
      <c r="T1135" s="93"/>
      <c r="U1135" s="93"/>
      <c r="V1135" s="93"/>
      <c r="W1135" s="93"/>
      <c r="X1135" s="93"/>
      <c r="Y1135" s="93"/>
      <c r="Z1135" s="93"/>
      <c r="AA1135" s="93"/>
      <c r="AB1135" s="93"/>
      <c r="AC1135" s="93"/>
      <c r="AD1135" s="93"/>
    </row>
    <row r="1136" spans="1:46" ht="15" customHeight="1">
      <c r="A1136" s="107"/>
      <c r="B1136" s="325" t="str">
        <f>IF(AJ1129=0,"","Error: Verificar sumas por fila.")</f>
        <v/>
      </c>
      <c r="C1136" s="325"/>
      <c r="D1136" s="325"/>
      <c r="E1136" s="325"/>
      <c r="F1136" s="325"/>
      <c r="G1136" s="325"/>
      <c r="H1136" s="325"/>
      <c r="I1136" s="325"/>
      <c r="J1136" s="325"/>
      <c r="K1136" s="325"/>
      <c r="L1136" s="325"/>
      <c r="M1136" s="325"/>
      <c r="N1136" s="325"/>
      <c r="O1136" s="325"/>
      <c r="P1136" s="325"/>
      <c r="Q1136" s="325"/>
      <c r="R1136" s="325"/>
      <c r="S1136" s="325"/>
      <c r="T1136" s="325"/>
      <c r="U1136" s="325"/>
      <c r="V1136" s="325"/>
      <c r="W1136" s="325"/>
      <c r="X1136" s="325"/>
      <c r="Y1136" s="325"/>
      <c r="Z1136" s="325"/>
      <c r="AA1136" s="325"/>
      <c r="AB1136" s="325"/>
      <c r="AC1136" s="325"/>
      <c r="AD1136" s="325"/>
    </row>
    <row r="1137" spans="1:43" ht="15" customHeight="1">
      <c r="A1137" s="107"/>
      <c r="B1137" s="325" t="str">
        <f>IF(AR1129=0,"","Error: Verificar la consistencia con la pregunta 6.")</f>
        <v/>
      </c>
      <c r="C1137" s="325"/>
      <c r="D1137" s="325"/>
      <c r="E1137" s="325"/>
      <c r="F1137" s="325"/>
      <c r="G1137" s="325"/>
      <c r="H1137" s="325"/>
      <c r="I1137" s="325"/>
      <c r="J1137" s="325"/>
      <c r="K1137" s="325"/>
      <c r="L1137" s="325"/>
      <c r="M1137" s="325"/>
      <c r="N1137" s="325"/>
      <c r="O1137" s="325"/>
      <c r="P1137" s="325"/>
      <c r="Q1137" s="325"/>
      <c r="R1137" s="325"/>
      <c r="S1137" s="325"/>
      <c r="T1137" s="325"/>
      <c r="U1137" s="325"/>
      <c r="V1137" s="325"/>
      <c r="W1137" s="325"/>
      <c r="X1137" s="325"/>
      <c r="Y1137" s="325"/>
      <c r="Z1137" s="325"/>
      <c r="AA1137" s="325"/>
      <c r="AB1137" s="325"/>
      <c r="AC1137" s="325"/>
      <c r="AD1137" s="325"/>
    </row>
    <row r="1138" spans="1:43" ht="15" customHeight="1">
      <c r="A1138" s="107"/>
      <c r="B1138" s="325" t="str">
        <f>IF(AN1129=0,"","Error: Debe especificar el otro tipo de denunciante.")</f>
        <v/>
      </c>
      <c r="C1138" s="325"/>
      <c r="D1138" s="325"/>
      <c r="E1138" s="325"/>
      <c r="F1138" s="325"/>
      <c r="G1138" s="325"/>
      <c r="H1138" s="325"/>
      <c r="I1138" s="325"/>
      <c r="J1138" s="325"/>
      <c r="K1138" s="325"/>
      <c r="L1138" s="325"/>
      <c r="M1138" s="325"/>
      <c r="N1138" s="325"/>
      <c r="O1138" s="325"/>
      <c r="P1138" s="325"/>
      <c r="Q1138" s="325"/>
      <c r="R1138" s="325"/>
      <c r="S1138" s="325"/>
      <c r="T1138" s="325"/>
      <c r="U1138" s="325"/>
      <c r="V1138" s="325"/>
      <c r="W1138" s="325"/>
      <c r="X1138" s="325"/>
      <c r="Y1138" s="325"/>
      <c r="Z1138" s="325"/>
      <c r="AA1138" s="325"/>
      <c r="AB1138" s="325"/>
      <c r="AC1138" s="325"/>
      <c r="AD1138" s="325"/>
    </row>
    <row r="1139" spans="1:43" ht="15" customHeight="1">
      <c r="A1139" s="107"/>
      <c r="B1139" s="325" t="str">
        <f>IF(AT1129=0,"","Error: Verificar la selección de Mecanismos para la recepción de denuncias en contra de servidores públicos de la pregunta 4.")</f>
        <v/>
      </c>
      <c r="C1139" s="325"/>
      <c r="D1139" s="325"/>
      <c r="E1139" s="325"/>
      <c r="F1139" s="325"/>
      <c r="G1139" s="325"/>
      <c r="H1139" s="325"/>
      <c r="I1139" s="325"/>
      <c r="J1139" s="325"/>
      <c r="K1139" s="325"/>
      <c r="L1139" s="325"/>
      <c r="M1139" s="325"/>
      <c r="N1139" s="325"/>
      <c r="O1139" s="325"/>
      <c r="P1139" s="325"/>
      <c r="Q1139" s="325"/>
      <c r="R1139" s="325"/>
      <c r="S1139" s="325"/>
      <c r="T1139" s="325"/>
      <c r="U1139" s="325"/>
      <c r="V1139" s="325"/>
      <c r="W1139" s="325"/>
      <c r="X1139" s="325"/>
      <c r="Y1139" s="325"/>
      <c r="Z1139" s="325"/>
      <c r="AA1139" s="325"/>
      <c r="AB1139" s="325"/>
      <c r="AC1139" s="325"/>
      <c r="AD1139" s="325"/>
    </row>
    <row r="1140" spans="1:43" ht="15" customHeight="1">
      <c r="A1140" s="107"/>
      <c r="B1140" s="324" t="str">
        <f>IF(AM1129=0,"","Error: Debe completar toda la información requerida.")</f>
        <v/>
      </c>
      <c r="C1140" s="324"/>
      <c r="D1140" s="324"/>
      <c r="E1140" s="324"/>
      <c r="F1140" s="324"/>
      <c r="G1140" s="324"/>
      <c r="H1140" s="324"/>
      <c r="I1140" s="324"/>
      <c r="J1140" s="324"/>
      <c r="K1140" s="324"/>
      <c r="L1140" s="324"/>
      <c r="M1140" s="324"/>
      <c r="N1140" s="324"/>
      <c r="O1140" s="324"/>
      <c r="P1140" s="324"/>
      <c r="Q1140" s="324"/>
      <c r="R1140" s="324"/>
      <c r="S1140" s="324"/>
      <c r="T1140" s="324"/>
      <c r="U1140" s="324"/>
      <c r="V1140" s="324"/>
      <c r="W1140" s="324"/>
      <c r="X1140" s="324"/>
      <c r="Y1140" s="324"/>
      <c r="Z1140" s="324"/>
      <c r="AA1140" s="324"/>
      <c r="AB1140" s="324"/>
      <c r="AC1140" s="324"/>
      <c r="AD1140" s="324"/>
    </row>
    <row r="1141" spans="1:43" ht="48" customHeight="1">
      <c r="A1141" s="104" t="s">
        <v>316</v>
      </c>
      <c r="B1141" s="492" t="s">
        <v>504</v>
      </c>
      <c r="C1141" s="492"/>
      <c r="D1141" s="492"/>
      <c r="E1141" s="492"/>
      <c r="F1141" s="492"/>
      <c r="G1141" s="492"/>
      <c r="H1141" s="492"/>
      <c r="I1141" s="492"/>
      <c r="J1141" s="492"/>
      <c r="K1141" s="492"/>
      <c r="L1141" s="492"/>
      <c r="M1141" s="492"/>
      <c r="N1141" s="492"/>
      <c r="O1141" s="492"/>
      <c r="P1141" s="492"/>
      <c r="Q1141" s="492"/>
      <c r="R1141" s="492"/>
      <c r="S1141" s="492"/>
      <c r="T1141" s="492"/>
      <c r="U1141" s="492"/>
      <c r="V1141" s="492"/>
      <c r="W1141" s="492"/>
      <c r="X1141" s="492"/>
      <c r="Y1141" s="492"/>
      <c r="Z1141" s="492"/>
      <c r="AA1141" s="492"/>
      <c r="AB1141" s="492"/>
      <c r="AC1141" s="492"/>
      <c r="AD1141" s="492"/>
    </row>
    <row r="1142" spans="1:43" ht="24" customHeight="1">
      <c r="A1142" s="107"/>
      <c r="B1142" s="93"/>
      <c r="C1142" s="354" t="s">
        <v>317</v>
      </c>
      <c r="D1142" s="400"/>
      <c r="E1142" s="400"/>
      <c r="F1142" s="400"/>
      <c r="G1142" s="400"/>
      <c r="H1142" s="400"/>
      <c r="I1142" s="400"/>
      <c r="J1142" s="400"/>
      <c r="K1142" s="400"/>
      <c r="L1142" s="400"/>
      <c r="M1142" s="400"/>
      <c r="N1142" s="400"/>
      <c r="O1142" s="400"/>
      <c r="P1142" s="400"/>
      <c r="Q1142" s="400"/>
      <c r="R1142" s="400"/>
      <c r="S1142" s="400"/>
      <c r="T1142" s="400"/>
      <c r="U1142" s="400"/>
      <c r="V1142" s="400"/>
      <c r="W1142" s="400"/>
      <c r="X1142" s="400"/>
      <c r="Y1142" s="400"/>
      <c r="Z1142" s="400"/>
      <c r="AA1142" s="400"/>
      <c r="AB1142" s="400"/>
      <c r="AC1142" s="400"/>
      <c r="AD1142" s="400"/>
    </row>
    <row r="1143" spans="1:43" ht="48" customHeight="1">
      <c r="A1143" s="107"/>
      <c r="B1143" s="92"/>
      <c r="C1143" s="401" t="s">
        <v>622</v>
      </c>
      <c r="D1143" s="401"/>
      <c r="E1143" s="401"/>
      <c r="F1143" s="401"/>
      <c r="G1143" s="401"/>
      <c r="H1143" s="401"/>
      <c r="I1143" s="401"/>
      <c r="J1143" s="401"/>
      <c r="K1143" s="401"/>
      <c r="L1143" s="401"/>
      <c r="M1143" s="401"/>
      <c r="N1143" s="401"/>
      <c r="O1143" s="401"/>
      <c r="P1143" s="401"/>
      <c r="Q1143" s="401"/>
      <c r="R1143" s="401"/>
      <c r="S1143" s="401"/>
      <c r="T1143" s="401"/>
      <c r="U1143" s="401"/>
      <c r="V1143" s="401"/>
      <c r="W1143" s="401"/>
      <c r="X1143" s="401"/>
      <c r="Y1143" s="401"/>
      <c r="Z1143" s="401"/>
      <c r="AA1143" s="401"/>
      <c r="AB1143" s="401"/>
      <c r="AC1143" s="401"/>
      <c r="AD1143" s="401"/>
    </row>
    <row r="1144" spans="1:43" ht="36" customHeight="1">
      <c r="A1144" s="107"/>
      <c r="B1144" s="93"/>
      <c r="C1144" s="400" t="s">
        <v>318</v>
      </c>
      <c r="D1144" s="400"/>
      <c r="E1144" s="400"/>
      <c r="F1144" s="400"/>
      <c r="G1144" s="400"/>
      <c r="H1144" s="400"/>
      <c r="I1144" s="400"/>
      <c r="J1144" s="400"/>
      <c r="K1144" s="400"/>
      <c r="L1144" s="400"/>
      <c r="M1144" s="400"/>
      <c r="N1144" s="400"/>
      <c r="O1144" s="400"/>
      <c r="P1144" s="400"/>
      <c r="Q1144" s="400"/>
      <c r="R1144" s="400"/>
      <c r="S1144" s="400"/>
      <c r="T1144" s="400"/>
      <c r="U1144" s="400"/>
      <c r="V1144" s="400"/>
      <c r="W1144" s="400"/>
      <c r="X1144" s="400"/>
      <c r="Y1144" s="400"/>
      <c r="Z1144" s="400"/>
      <c r="AA1144" s="400"/>
      <c r="AB1144" s="400"/>
      <c r="AC1144" s="400"/>
      <c r="AD1144" s="400"/>
    </row>
    <row r="1145" spans="1:43" ht="36" customHeight="1">
      <c r="A1145" s="107"/>
      <c r="B1145" s="93"/>
      <c r="C1145" s="400" t="s">
        <v>319</v>
      </c>
      <c r="D1145" s="400"/>
      <c r="E1145" s="400"/>
      <c r="F1145" s="400"/>
      <c r="G1145" s="400"/>
      <c r="H1145" s="400"/>
      <c r="I1145" s="400"/>
      <c r="J1145" s="400"/>
      <c r="K1145" s="400"/>
      <c r="L1145" s="400"/>
      <c r="M1145" s="400"/>
      <c r="N1145" s="400"/>
      <c r="O1145" s="400"/>
      <c r="P1145" s="400"/>
      <c r="Q1145" s="400"/>
      <c r="R1145" s="400"/>
      <c r="S1145" s="400"/>
      <c r="T1145" s="400"/>
      <c r="U1145" s="400"/>
      <c r="V1145" s="400"/>
      <c r="W1145" s="400"/>
      <c r="X1145" s="400"/>
      <c r="Y1145" s="400"/>
      <c r="Z1145" s="400"/>
      <c r="AA1145" s="400"/>
      <c r="AB1145" s="400"/>
      <c r="AC1145" s="400"/>
      <c r="AD1145" s="400"/>
    </row>
    <row r="1146" spans="1:43" ht="15" customHeight="1">
      <c r="A1146" s="107"/>
      <c r="B1146" s="93"/>
      <c r="C1146" s="93"/>
      <c r="D1146" s="93"/>
      <c r="E1146" s="93"/>
      <c r="F1146" s="93"/>
      <c r="G1146" s="93"/>
      <c r="H1146" s="93"/>
      <c r="I1146" s="93"/>
      <c r="J1146" s="93"/>
      <c r="K1146" s="93"/>
      <c r="L1146" s="93"/>
      <c r="M1146" s="93"/>
      <c r="N1146" s="93"/>
      <c r="O1146" s="93"/>
      <c r="P1146" s="93"/>
      <c r="Q1146" s="93"/>
      <c r="R1146" s="93"/>
      <c r="S1146" s="93"/>
      <c r="T1146" s="93"/>
      <c r="U1146" s="93"/>
      <c r="V1146" s="93"/>
      <c r="W1146" s="93"/>
      <c r="X1146" s="93"/>
      <c r="Y1146" s="93"/>
      <c r="Z1146" s="93"/>
      <c r="AA1146" s="93"/>
      <c r="AB1146" s="93"/>
      <c r="AC1146" s="93"/>
      <c r="AD1146" s="93"/>
    </row>
    <row r="1147" spans="1:43" ht="15" customHeight="1">
      <c r="A1147" s="107"/>
      <c r="B1147" s="93"/>
      <c r="C1147" s="93"/>
      <c r="D1147" s="93"/>
      <c r="E1147" s="93"/>
      <c r="F1147" s="93"/>
      <c r="G1147" s="93"/>
      <c r="H1147" s="93"/>
      <c r="I1147" s="93"/>
      <c r="J1147" s="93"/>
      <c r="K1147" s="93"/>
      <c r="L1147" s="93"/>
      <c r="M1147" s="93"/>
      <c r="N1147" s="93"/>
      <c r="O1147" s="93"/>
      <c r="P1147" s="93"/>
      <c r="Q1147" s="93"/>
      <c r="R1147" s="93"/>
      <c r="S1147" s="93"/>
      <c r="T1147" s="93"/>
      <c r="U1147" s="93"/>
      <c r="V1147" s="93"/>
      <c r="W1147" s="93"/>
      <c r="X1147" s="93"/>
      <c r="Y1147" s="93"/>
      <c r="Z1147" s="93"/>
      <c r="AA1147" s="402" t="s">
        <v>320</v>
      </c>
      <c r="AB1147" s="402"/>
      <c r="AC1147" s="402"/>
      <c r="AD1147" s="402"/>
    </row>
    <row r="1148" spans="1:43" ht="15" customHeight="1">
      <c r="A1148" s="107"/>
      <c r="B1148" s="92"/>
      <c r="C1148" s="376" t="s">
        <v>164</v>
      </c>
      <c r="D1148" s="377"/>
      <c r="E1148" s="377"/>
      <c r="F1148" s="404" t="s">
        <v>284</v>
      </c>
      <c r="G1148" s="405" t="s">
        <v>321</v>
      </c>
      <c r="H1148" s="406"/>
      <c r="I1148" s="406"/>
      <c r="J1148" s="406"/>
      <c r="K1148" s="406"/>
      <c r="L1148" s="406"/>
      <c r="M1148" s="406"/>
      <c r="N1148" s="406"/>
      <c r="O1148" s="406"/>
      <c r="P1148" s="406"/>
      <c r="Q1148" s="406"/>
      <c r="R1148" s="406"/>
      <c r="S1148" s="406"/>
      <c r="T1148" s="406"/>
      <c r="U1148" s="406"/>
      <c r="V1148" s="406"/>
      <c r="W1148" s="406"/>
      <c r="X1148" s="406"/>
      <c r="Y1148" s="406"/>
      <c r="Z1148" s="406"/>
      <c r="AA1148" s="406"/>
      <c r="AB1148" s="406"/>
      <c r="AC1148" s="406"/>
      <c r="AD1148" s="407"/>
      <c r="AG1148" s="86" t="s">
        <v>848</v>
      </c>
      <c r="AH1148" s="86" t="s">
        <v>799</v>
      </c>
      <c r="AI1148" s="86" t="s">
        <v>799</v>
      </c>
    </row>
    <row r="1149" spans="1:43" ht="36" customHeight="1">
      <c r="A1149" s="107"/>
      <c r="B1149" s="93"/>
      <c r="C1149" s="379"/>
      <c r="D1149" s="403"/>
      <c r="E1149" s="403"/>
      <c r="F1149" s="404"/>
      <c r="G1149" s="373" t="s">
        <v>322</v>
      </c>
      <c r="H1149" s="374"/>
      <c r="I1149" s="374"/>
      <c r="J1149" s="374"/>
      <c r="K1149" s="374"/>
      <c r="L1149" s="375"/>
      <c r="M1149" s="373" t="s">
        <v>323</v>
      </c>
      <c r="N1149" s="374"/>
      <c r="O1149" s="374"/>
      <c r="P1149" s="374"/>
      <c r="Q1149" s="374"/>
      <c r="R1149" s="375"/>
      <c r="S1149" s="373" t="s">
        <v>339</v>
      </c>
      <c r="T1149" s="374"/>
      <c r="U1149" s="374"/>
      <c r="V1149" s="374"/>
      <c r="W1149" s="374"/>
      <c r="X1149" s="375"/>
      <c r="Y1149" s="373" t="s">
        <v>324</v>
      </c>
      <c r="Z1149" s="374"/>
      <c r="AA1149" s="374"/>
      <c r="AB1149" s="374"/>
      <c r="AC1149" s="374"/>
      <c r="AD1149" s="375"/>
      <c r="AG1149" s="86">
        <v>24</v>
      </c>
      <c r="AH1149" s="86">
        <f>COUNTBLANK(D1151:AD1270)</f>
        <v>3240</v>
      </c>
      <c r="AI1149" s="86">
        <v>3240</v>
      </c>
      <c r="AO1149" s="86" t="s">
        <v>846</v>
      </c>
    </row>
    <row r="1150" spans="1:43" ht="132" customHeight="1">
      <c r="A1150" s="107"/>
      <c r="B1150" s="93"/>
      <c r="C1150" s="382"/>
      <c r="D1150" s="383"/>
      <c r="E1150" s="383"/>
      <c r="F1150" s="404"/>
      <c r="G1150" s="397" t="s">
        <v>598</v>
      </c>
      <c r="H1150" s="397"/>
      <c r="I1150" s="397" t="s">
        <v>325</v>
      </c>
      <c r="J1150" s="397"/>
      <c r="K1150" s="397" t="s">
        <v>326</v>
      </c>
      <c r="L1150" s="397"/>
      <c r="M1150" s="397" t="s">
        <v>599</v>
      </c>
      <c r="N1150" s="397"/>
      <c r="O1150" s="397" t="s">
        <v>325</v>
      </c>
      <c r="P1150" s="397"/>
      <c r="Q1150" s="397" t="s">
        <v>326</v>
      </c>
      <c r="R1150" s="397"/>
      <c r="S1150" s="397" t="s">
        <v>599</v>
      </c>
      <c r="T1150" s="397"/>
      <c r="U1150" s="397" t="s">
        <v>325</v>
      </c>
      <c r="V1150" s="397"/>
      <c r="W1150" s="397" t="s">
        <v>326</v>
      </c>
      <c r="X1150" s="397"/>
      <c r="Y1150" s="397" t="s">
        <v>599</v>
      </c>
      <c r="Z1150" s="397"/>
      <c r="AA1150" s="397" t="s">
        <v>325</v>
      </c>
      <c r="AB1150" s="397"/>
      <c r="AC1150" s="397" t="s">
        <v>326</v>
      </c>
      <c r="AD1150" s="397"/>
      <c r="AG1150" s="86" t="s">
        <v>798</v>
      </c>
      <c r="AH1150" s="154" t="s">
        <v>840</v>
      </c>
      <c r="AI1150" s="154" t="s">
        <v>841</v>
      </c>
      <c r="AJ1150" s="154" t="s">
        <v>839</v>
      </c>
      <c r="AK1150" s="155" t="s">
        <v>842</v>
      </c>
      <c r="AL1150" s="155" t="s">
        <v>843</v>
      </c>
      <c r="AM1150" s="155" t="s">
        <v>844</v>
      </c>
      <c r="AN1150" s="155" t="s">
        <v>845</v>
      </c>
      <c r="AO1150" s="156" t="s">
        <v>824</v>
      </c>
      <c r="AP1150" s="156" t="s">
        <v>847</v>
      </c>
      <c r="AQ1150" s="86" t="s">
        <v>849</v>
      </c>
    </row>
    <row r="1151" spans="1:43" ht="15" customHeight="1">
      <c r="A1151" s="107"/>
      <c r="B1151" s="93"/>
      <c r="C1151" s="108" t="s">
        <v>86</v>
      </c>
      <c r="D1151" s="329" t="str">
        <f t="shared" ref="D1151:D1215" si="211">IF(D38="","",D38)</f>
        <v/>
      </c>
      <c r="E1151" s="331"/>
      <c r="F1151" s="236" t="str">
        <f>IF(D1151="", "", IF(M458="", "X", ""))</f>
        <v/>
      </c>
      <c r="G1151" s="398"/>
      <c r="H1151" s="398"/>
      <c r="I1151" s="398"/>
      <c r="J1151" s="398"/>
      <c r="K1151" s="398"/>
      <c r="L1151" s="398"/>
      <c r="M1151" s="399"/>
      <c r="N1151" s="399"/>
      <c r="O1151" s="399"/>
      <c r="P1151" s="399"/>
      <c r="Q1151" s="399"/>
      <c r="R1151" s="399"/>
      <c r="S1151" s="399"/>
      <c r="T1151" s="399"/>
      <c r="U1151" s="399"/>
      <c r="V1151" s="399"/>
      <c r="W1151" s="399"/>
      <c r="X1151" s="399"/>
      <c r="Y1151" s="399"/>
      <c r="Z1151" s="399"/>
      <c r="AA1151" s="399"/>
      <c r="AB1151" s="399"/>
      <c r="AC1151" s="399"/>
      <c r="AD1151" s="399"/>
      <c r="AG1151" s="86">
        <f>COUNTBLANK(G1151:AD1151)</f>
        <v>24</v>
      </c>
      <c r="AH1151" s="86">
        <f>IF(
OR(
AND(G1151="", OR(I1151&lt;&gt;"", K1151&lt;&gt;"")),
AND(G1151=1, OR(I1151="", K1151="")),
AND(M1151="", OR(O1151&lt;&gt;"", Q1151&lt;&gt;"")),
AND(M1151=1, OR(O1151="", Q1151="")),
AND(S1151="", OR(U1151&lt;&gt;"", W1151&lt;&gt;"")),
AND(S1151=1, OR(U1151="", W1151="")),
AND(Y1151="", OR(AA1151&lt;&gt;"", AC1151&lt;&gt;"")),
AND(Y1151=1, OR(AA1151="", AC1151="")),
), 1, 0
)</f>
        <v>0</v>
      </c>
      <c r="AI1151" s="86">
        <f>IF(
OR(
AND(D1151&lt;&gt;"", F1151="", AG1151=$AG$1149),
AND(D1151&lt;&gt;"", F1151="", OR(G1151="", M1151="", S1151="",Y1151="")),
AND(D1151="", AG1151&lt;$AG$1149),
), 1, 0
)</f>
        <v>0</v>
      </c>
      <c r="AJ1151" s="86">
        <f>IF(AND(F1151="X", AG1151&lt;$AG$1149),1,0)</f>
        <v>0</v>
      </c>
      <c r="AK1151" s="86">
        <f>IF(AND(OR(G1151=2, G1151=8, G1151=9), OR(I1151&lt;&gt;"", K1151&lt;&gt;"")), 1, 0)</f>
        <v>0</v>
      </c>
      <c r="AL1151" s="86">
        <f>IF(AND(OR(M1151=2, M1151=9), OR(O1151&lt;&gt;"", Q1151&lt;&gt;"")), 1, 0)</f>
        <v>0</v>
      </c>
      <c r="AM1151" s="86">
        <f>IF(AND(OR(S1151=2, S1151=9), OR(U1151&lt;&gt;"", W1151&lt;&gt;"")), 1, 0)</f>
        <v>0</v>
      </c>
      <c r="AN1151" s="86">
        <f>IF(AND(OR(Y1151=2, Y1151=9), OR(AA1151&lt;&gt;"", AC1151&lt;&gt;"")), 1, 0)</f>
        <v>0</v>
      </c>
      <c r="AO1151" s="86">
        <f>H38</f>
        <v>0</v>
      </c>
      <c r="AP1151" s="86">
        <f>IF(OR(AND(F1151="", OR(AO1151=2, AO1151=3,AO1151=9,), G1151&lt;&gt;8),AND(F1151="", AO1151=1, G1151=8)),1, 0)</f>
        <v>0</v>
      </c>
      <c r="AQ1151" s="86">
        <f>IF(
OR(
AND(G1151=1, I1151=0),
AND(M1151=1, O1151=0),
AND(S1151=1, U1151=0),
AND(Y1151=1, AA1151=0)
), 1, 0
)</f>
        <v>0</v>
      </c>
    </row>
    <row r="1152" spans="1:43" ht="15" customHeight="1">
      <c r="A1152" s="107"/>
      <c r="B1152" s="93"/>
      <c r="C1152" s="109" t="s">
        <v>87</v>
      </c>
      <c r="D1152" s="329" t="str">
        <f t="shared" si="211"/>
        <v/>
      </c>
      <c r="E1152" s="331"/>
      <c r="F1152" s="236" t="str">
        <f t="shared" ref="F1152:F1215" si="212">IF(D1152="", "", IF(M459="", "X", ""))</f>
        <v/>
      </c>
      <c r="G1152" s="398"/>
      <c r="H1152" s="398"/>
      <c r="I1152" s="398"/>
      <c r="J1152" s="398"/>
      <c r="K1152" s="398"/>
      <c r="L1152" s="398"/>
      <c r="M1152" s="399"/>
      <c r="N1152" s="399"/>
      <c r="O1152" s="399"/>
      <c r="P1152" s="399"/>
      <c r="Q1152" s="399"/>
      <c r="R1152" s="399"/>
      <c r="S1152" s="399"/>
      <c r="T1152" s="399"/>
      <c r="U1152" s="399"/>
      <c r="V1152" s="399"/>
      <c r="W1152" s="399"/>
      <c r="X1152" s="399"/>
      <c r="Y1152" s="399"/>
      <c r="Z1152" s="399"/>
      <c r="AA1152" s="399"/>
      <c r="AB1152" s="399"/>
      <c r="AC1152" s="399"/>
      <c r="AD1152" s="399"/>
      <c r="AG1152" s="86">
        <f t="shared" ref="AG1152:AG1215" si="213">COUNTBLANK(G1152:AD1152)</f>
        <v>24</v>
      </c>
      <c r="AH1152" s="86">
        <f t="shared" ref="AH1152:AH1215" si="214">IF(
OR(
AND(G1152="", OR(I1152&lt;&gt;"", K1152&lt;&gt;"")),
AND(G1152=1, OR(I1152="", K1152="")),
AND(M1152="", OR(O1152&lt;&gt;"", Q1152&lt;&gt;"")),
AND(M1152=1, OR(O1152="", Q1152="")),
AND(S1152="", OR(U1152&lt;&gt;"", W1152&lt;&gt;"")),
AND(S1152=1, OR(U1152="", W1152="")),
AND(Y1152="", OR(AA1152&lt;&gt;"", AC1152&lt;&gt;"")),
AND(Y1152=1, OR(AA1152="", AC1152="")),
), 1, 0
)</f>
        <v>0</v>
      </c>
      <c r="AI1152" s="86">
        <f t="shared" ref="AI1152:AI1215" si="215">IF(
OR(
AND(D1152&lt;&gt;"", F1152="", AG1152=$AG$1149),
AND(D1152&lt;&gt;"", F1152="", OR(G1152="", M1152="", S1152="",Y1152="")),
AND(D1152="", AG1152&lt;$AG$1149),
), 1, 0
)</f>
        <v>0</v>
      </c>
      <c r="AJ1152" s="86">
        <f t="shared" ref="AJ1152:AJ1215" si="216">IF(AND(F1152="X", AG1152&lt;$AG$1149),1,0)</f>
        <v>0</v>
      </c>
      <c r="AK1152" s="86">
        <f t="shared" ref="AK1152:AK1215" si="217">IF(AND(OR(G1152=2, G1152=8, G1152=9), OR(I1152&lt;&gt;"", K1152&lt;&gt;"")), 1, 0)</f>
        <v>0</v>
      </c>
      <c r="AL1152" s="86">
        <f t="shared" ref="AL1152:AL1215" si="218">IF(AND(OR(M1152=2, M1152=9), OR(O1152&lt;&gt;"", Q1152&lt;&gt;"")), 1, 0)</f>
        <v>0</v>
      </c>
      <c r="AM1152" s="86">
        <f t="shared" ref="AM1152:AM1215" si="219">IF(AND(OR(S1152=2, S1152=9), OR(U1152&lt;&gt;"", W1152&lt;&gt;"")), 1, 0)</f>
        <v>0</v>
      </c>
      <c r="AN1152" s="86">
        <f t="shared" ref="AN1152:AN1215" si="220">IF(AND(OR(Y1152=2, Y1152=9), OR(AA1152&lt;&gt;"", AC1152&lt;&gt;"")), 1, 0)</f>
        <v>0</v>
      </c>
      <c r="AO1152" s="86">
        <f t="shared" ref="AO1152:AO1215" si="221">H39</f>
        <v>0</v>
      </c>
      <c r="AP1152" s="86">
        <f t="shared" ref="AP1152:AP1215" si="222">IF(OR(AND(F1152="", OR(AO1152=2, AO1152=3,AO1152=9,), G1152&lt;&gt;8),AND(F1152="", AO1152=1, G1152=8)),1, 0)</f>
        <v>0</v>
      </c>
      <c r="AQ1152" s="86">
        <f t="shared" ref="AQ1152:AQ1215" si="223">IF(
OR(
AND(G1152=1, I1152=0),
AND(M1152=1, O1152=0),
AND(S1152=1, U1152=0),
AND(Y1152=1, AA1152=0)
), 1, 0
)</f>
        <v>0</v>
      </c>
    </row>
    <row r="1153" spans="1:43" ht="15" customHeight="1">
      <c r="A1153" s="107"/>
      <c r="B1153" s="93"/>
      <c r="C1153" s="110" t="s">
        <v>88</v>
      </c>
      <c r="D1153" s="329" t="str">
        <f t="shared" si="211"/>
        <v/>
      </c>
      <c r="E1153" s="331"/>
      <c r="F1153" s="236" t="str">
        <f t="shared" si="212"/>
        <v/>
      </c>
      <c r="G1153" s="398"/>
      <c r="H1153" s="398"/>
      <c r="I1153" s="398"/>
      <c r="J1153" s="398"/>
      <c r="K1153" s="398"/>
      <c r="L1153" s="398"/>
      <c r="M1153" s="399"/>
      <c r="N1153" s="399"/>
      <c r="O1153" s="399"/>
      <c r="P1153" s="399"/>
      <c r="Q1153" s="399"/>
      <c r="R1153" s="399"/>
      <c r="S1153" s="399"/>
      <c r="T1153" s="399"/>
      <c r="U1153" s="399"/>
      <c r="V1153" s="399"/>
      <c r="W1153" s="399"/>
      <c r="X1153" s="399"/>
      <c r="Y1153" s="399"/>
      <c r="Z1153" s="399"/>
      <c r="AA1153" s="399"/>
      <c r="AB1153" s="399"/>
      <c r="AC1153" s="399"/>
      <c r="AD1153" s="399"/>
      <c r="AG1153" s="86">
        <f t="shared" si="213"/>
        <v>24</v>
      </c>
      <c r="AH1153" s="86">
        <f t="shared" si="214"/>
        <v>0</v>
      </c>
      <c r="AI1153" s="86">
        <f t="shared" si="215"/>
        <v>0</v>
      </c>
      <c r="AJ1153" s="86">
        <f t="shared" si="216"/>
        <v>0</v>
      </c>
      <c r="AK1153" s="86">
        <f t="shared" si="217"/>
        <v>0</v>
      </c>
      <c r="AL1153" s="86">
        <f t="shared" si="218"/>
        <v>0</v>
      </c>
      <c r="AM1153" s="86">
        <f t="shared" si="219"/>
        <v>0</v>
      </c>
      <c r="AN1153" s="86">
        <f t="shared" si="220"/>
        <v>0</v>
      </c>
      <c r="AO1153" s="86">
        <f t="shared" si="221"/>
        <v>0</v>
      </c>
      <c r="AP1153" s="86">
        <f t="shared" si="222"/>
        <v>0</v>
      </c>
      <c r="AQ1153" s="86">
        <f t="shared" si="223"/>
        <v>0</v>
      </c>
    </row>
    <row r="1154" spans="1:43" ht="15" customHeight="1">
      <c r="A1154" s="107"/>
      <c r="B1154" s="93"/>
      <c r="C1154" s="110" t="s">
        <v>89</v>
      </c>
      <c r="D1154" s="329" t="str">
        <f t="shared" si="211"/>
        <v/>
      </c>
      <c r="E1154" s="331"/>
      <c r="F1154" s="236" t="str">
        <f t="shared" si="212"/>
        <v/>
      </c>
      <c r="G1154" s="398"/>
      <c r="H1154" s="398"/>
      <c r="I1154" s="398"/>
      <c r="J1154" s="398"/>
      <c r="K1154" s="398"/>
      <c r="L1154" s="398"/>
      <c r="M1154" s="399"/>
      <c r="N1154" s="399"/>
      <c r="O1154" s="399"/>
      <c r="P1154" s="399"/>
      <c r="Q1154" s="399"/>
      <c r="R1154" s="399"/>
      <c r="S1154" s="399"/>
      <c r="T1154" s="399"/>
      <c r="U1154" s="399"/>
      <c r="V1154" s="399"/>
      <c r="W1154" s="399"/>
      <c r="X1154" s="399"/>
      <c r="Y1154" s="399"/>
      <c r="Z1154" s="399"/>
      <c r="AA1154" s="399"/>
      <c r="AB1154" s="399"/>
      <c r="AC1154" s="399"/>
      <c r="AD1154" s="399"/>
      <c r="AG1154" s="86">
        <f t="shared" si="213"/>
        <v>24</v>
      </c>
      <c r="AH1154" s="86">
        <f t="shared" si="214"/>
        <v>0</v>
      </c>
      <c r="AI1154" s="86">
        <f t="shared" si="215"/>
        <v>0</v>
      </c>
      <c r="AJ1154" s="86">
        <f t="shared" si="216"/>
        <v>0</v>
      </c>
      <c r="AK1154" s="86">
        <f t="shared" si="217"/>
        <v>0</v>
      </c>
      <c r="AL1154" s="86">
        <f t="shared" si="218"/>
        <v>0</v>
      </c>
      <c r="AM1154" s="86">
        <f t="shared" si="219"/>
        <v>0</v>
      </c>
      <c r="AN1154" s="86">
        <f t="shared" si="220"/>
        <v>0</v>
      </c>
      <c r="AO1154" s="86">
        <f t="shared" si="221"/>
        <v>0</v>
      </c>
      <c r="AP1154" s="86">
        <f t="shared" si="222"/>
        <v>0</v>
      </c>
      <c r="AQ1154" s="86">
        <f t="shared" si="223"/>
        <v>0</v>
      </c>
    </row>
    <row r="1155" spans="1:43" ht="15" customHeight="1">
      <c r="A1155" s="107"/>
      <c r="B1155" s="93"/>
      <c r="C1155" s="110" t="s">
        <v>90</v>
      </c>
      <c r="D1155" s="329" t="str">
        <f t="shared" si="211"/>
        <v/>
      </c>
      <c r="E1155" s="331"/>
      <c r="F1155" s="236" t="str">
        <f t="shared" si="212"/>
        <v/>
      </c>
      <c r="G1155" s="398"/>
      <c r="H1155" s="398"/>
      <c r="I1155" s="398"/>
      <c r="J1155" s="398"/>
      <c r="K1155" s="398"/>
      <c r="L1155" s="398"/>
      <c r="M1155" s="399"/>
      <c r="N1155" s="399"/>
      <c r="O1155" s="399"/>
      <c r="P1155" s="399"/>
      <c r="Q1155" s="399"/>
      <c r="R1155" s="399"/>
      <c r="S1155" s="399"/>
      <c r="T1155" s="399"/>
      <c r="U1155" s="399"/>
      <c r="V1155" s="399"/>
      <c r="W1155" s="399"/>
      <c r="X1155" s="399"/>
      <c r="Y1155" s="399"/>
      <c r="Z1155" s="399"/>
      <c r="AA1155" s="399"/>
      <c r="AB1155" s="399"/>
      <c r="AC1155" s="399"/>
      <c r="AD1155" s="399"/>
      <c r="AG1155" s="86">
        <f t="shared" si="213"/>
        <v>24</v>
      </c>
      <c r="AH1155" s="86">
        <f t="shared" si="214"/>
        <v>0</v>
      </c>
      <c r="AI1155" s="86">
        <f t="shared" si="215"/>
        <v>0</v>
      </c>
      <c r="AJ1155" s="86">
        <f t="shared" si="216"/>
        <v>0</v>
      </c>
      <c r="AK1155" s="86">
        <f t="shared" si="217"/>
        <v>0</v>
      </c>
      <c r="AL1155" s="86">
        <f t="shared" si="218"/>
        <v>0</v>
      </c>
      <c r="AM1155" s="86">
        <f t="shared" si="219"/>
        <v>0</v>
      </c>
      <c r="AN1155" s="86">
        <f t="shared" si="220"/>
        <v>0</v>
      </c>
      <c r="AO1155" s="86">
        <f t="shared" si="221"/>
        <v>0</v>
      </c>
      <c r="AP1155" s="86">
        <f t="shared" si="222"/>
        <v>0</v>
      </c>
      <c r="AQ1155" s="86">
        <f t="shared" si="223"/>
        <v>0</v>
      </c>
    </row>
    <row r="1156" spans="1:43" ht="15" customHeight="1">
      <c r="A1156" s="107"/>
      <c r="B1156" s="93"/>
      <c r="C1156" s="110" t="s">
        <v>91</v>
      </c>
      <c r="D1156" s="329" t="str">
        <f t="shared" si="211"/>
        <v/>
      </c>
      <c r="E1156" s="331"/>
      <c r="F1156" s="236" t="str">
        <f t="shared" si="212"/>
        <v/>
      </c>
      <c r="G1156" s="398"/>
      <c r="H1156" s="398"/>
      <c r="I1156" s="398"/>
      <c r="J1156" s="398"/>
      <c r="K1156" s="398"/>
      <c r="L1156" s="398"/>
      <c r="M1156" s="399"/>
      <c r="N1156" s="399"/>
      <c r="O1156" s="399"/>
      <c r="P1156" s="399"/>
      <c r="Q1156" s="399"/>
      <c r="R1156" s="399"/>
      <c r="S1156" s="399"/>
      <c r="T1156" s="399"/>
      <c r="U1156" s="399"/>
      <c r="V1156" s="399"/>
      <c r="W1156" s="399"/>
      <c r="X1156" s="399"/>
      <c r="Y1156" s="399"/>
      <c r="Z1156" s="399"/>
      <c r="AA1156" s="399"/>
      <c r="AB1156" s="399"/>
      <c r="AC1156" s="399"/>
      <c r="AD1156" s="399"/>
      <c r="AG1156" s="86">
        <f t="shared" si="213"/>
        <v>24</v>
      </c>
      <c r="AH1156" s="86">
        <f t="shared" si="214"/>
        <v>0</v>
      </c>
      <c r="AI1156" s="86">
        <f t="shared" si="215"/>
        <v>0</v>
      </c>
      <c r="AJ1156" s="86">
        <f t="shared" si="216"/>
        <v>0</v>
      </c>
      <c r="AK1156" s="86">
        <f t="shared" si="217"/>
        <v>0</v>
      </c>
      <c r="AL1156" s="86">
        <f t="shared" si="218"/>
        <v>0</v>
      </c>
      <c r="AM1156" s="86">
        <f t="shared" si="219"/>
        <v>0</v>
      </c>
      <c r="AN1156" s="86">
        <f t="shared" si="220"/>
        <v>0</v>
      </c>
      <c r="AO1156" s="86">
        <f t="shared" si="221"/>
        <v>0</v>
      </c>
      <c r="AP1156" s="86">
        <f t="shared" si="222"/>
        <v>0</v>
      </c>
      <c r="AQ1156" s="86">
        <f t="shared" si="223"/>
        <v>0</v>
      </c>
    </row>
    <row r="1157" spans="1:43" ht="15" customHeight="1">
      <c r="A1157" s="107"/>
      <c r="B1157" s="93"/>
      <c r="C1157" s="110" t="s">
        <v>92</v>
      </c>
      <c r="D1157" s="329" t="str">
        <f t="shared" si="211"/>
        <v/>
      </c>
      <c r="E1157" s="331"/>
      <c r="F1157" s="236" t="str">
        <f t="shared" si="212"/>
        <v/>
      </c>
      <c r="G1157" s="398"/>
      <c r="H1157" s="398"/>
      <c r="I1157" s="398"/>
      <c r="J1157" s="398"/>
      <c r="K1157" s="398"/>
      <c r="L1157" s="398"/>
      <c r="M1157" s="399"/>
      <c r="N1157" s="399"/>
      <c r="O1157" s="399"/>
      <c r="P1157" s="399"/>
      <c r="Q1157" s="399"/>
      <c r="R1157" s="399"/>
      <c r="S1157" s="399"/>
      <c r="T1157" s="399"/>
      <c r="U1157" s="399"/>
      <c r="V1157" s="399"/>
      <c r="W1157" s="399"/>
      <c r="X1157" s="399"/>
      <c r="Y1157" s="399"/>
      <c r="Z1157" s="399"/>
      <c r="AA1157" s="399"/>
      <c r="AB1157" s="399"/>
      <c r="AC1157" s="399"/>
      <c r="AD1157" s="399"/>
      <c r="AG1157" s="86">
        <f t="shared" si="213"/>
        <v>24</v>
      </c>
      <c r="AH1157" s="86">
        <f t="shared" si="214"/>
        <v>0</v>
      </c>
      <c r="AI1157" s="86">
        <f t="shared" si="215"/>
        <v>0</v>
      </c>
      <c r="AJ1157" s="86">
        <f t="shared" si="216"/>
        <v>0</v>
      </c>
      <c r="AK1157" s="86">
        <f t="shared" si="217"/>
        <v>0</v>
      </c>
      <c r="AL1157" s="86">
        <f t="shared" si="218"/>
        <v>0</v>
      </c>
      <c r="AM1157" s="86">
        <f t="shared" si="219"/>
        <v>0</v>
      </c>
      <c r="AN1157" s="86">
        <f t="shared" si="220"/>
        <v>0</v>
      </c>
      <c r="AO1157" s="86">
        <f t="shared" si="221"/>
        <v>0</v>
      </c>
      <c r="AP1157" s="86">
        <f t="shared" si="222"/>
        <v>0</v>
      </c>
      <c r="AQ1157" s="86">
        <f t="shared" si="223"/>
        <v>0</v>
      </c>
    </row>
    <row r="1158" spans="1:43" ht="15" customHeight="1">
      <c r="A1158" s="107"/>
      <c r="B1158" s="93"/>
      <c r="C1158" s="110" t="s">
        <v>93</v>
      </c>
      <c r="D1158" s="329" t="str">
        <f t="shared" si="211"/>
        <v/>
      </c>
      <c r="E1158" s="331"/>
      <c r="F1158" s="236" t="str">
        <f t="shared" si="212"/>
        <v/>
      </c>
      <c r="G1158" s="398"/>
      <c r="H1158" s="398"/>
      <c r="I1158" s="398"/>
      <c r="J1158" s="398"/>
      <c r="K1158" s="398"/>
      <c r="L1158" s="398"/>
      <c r="M1158" s="399"/>
      <c r="N1158" s="399"/>
      <c r="O1158" s="399"/>
      <c r="P1158" s="399"/>
      <c r="Q1158" s="399"/>
      <c r="R1158" s="399"/>
      <c r="S1158" s="399"/>
      <c r="T1158" s="399"/>
      <c r="U1158" s="399"/>
      <c r="V1158" s="399"/>
      <c r="W1158" s="399"/>
      <c r="X1158" s="399"/>
      <c r="Y1158" s="399"/>
      <c r="Z1158" s="399"/>
      <c r="AA1158" s="399"/>
      <c r="AB1158" s="399"/>
      <c r="AC1158" s="399"/>
      <c r="AD1158" s="399"/>
      <c r="AG1158" s="86">
        <f t="shared" si="213"/>
        <v>24</v>
      </c>
      <c r="AH1158" s="86">
        <f t="shared" si="214"/>
        <v>0</v>
      </c>
      <c r="AI1158" s="86">
        <f t="shared" si="215"/>
        <v>0</v>
      </c>
      <c r="AJ1158" s="86">
        <f t="shared" si="216"/>
        <v>0</v>
      </c>
      <c r="AK1158" s="86">
        <f t="shared" si="217"/>
        <v>0</v>
      </c>
      <c r="AL1158" s="86">
        <f t="shared" si="218"/>
        <v>0</v>
      </c>
      <c r="AM1158" s="86">
        <f t="shared" si="219"/>
        <v>0</v>
      </c>
      <c r="AN1158" s="86">
        <f t="shared" si="220"/>
        <v>0</v>
      </c>
      <c r="AO1158" s="86">
        <f t="shared" si="221"/>
        <v>0</v>
      </c>
      <c r="AP1158" s="86">
        <f t="shared" si="222"/>
        <v>0</v>
      </c>
      <c r="AQ1158" s="86">
        <f t="shared" si="223"/>
        <v>0</v>
      </c>
    </row>
    <row r="1159" spans="1:43" ht="15" customHeight="1">
      <c r="A1159" s="107"/>
      <c r="B1159" s="93"/>
      <c r="C1159" s="110" t="s">
        <v>94</v>
      </c>
      <c r="D1159" s="329" t="str">
        <f t="shared" si="211"/>
        <v/>
      </c>
      <c r="E1159" s="331"/>
      <c r="F1159" s="236" t="str">
        <f t="shared" si="212"/>
        <v/>
      </c>
      <c r="G1159" s="398"/>
      <c r="H1159" s="398"/>
      <c r="I1159" s="398"/>
      <c r="J1159" s="398"/>
      <c r="K1159" s="398"/>
      <c r="L1159" s="398"/>
      <c r="M1159" s="399"/>
      <c r="N1159" s="399"/>
      <c r="O1159" s="399"/>
      <c r="P1159" s="399"/>
      <c r="Q1159" s="399"/>
      <c r="R1159" s="399"/>
      <c r="S1159" s="399"/>
      <c r="T1159" s="399"/>
      <c r="U1159" s="399"/>
      <c r="V1159" s="399"/>
      <c r="W1159" s="399"/>
      <c r="X1159" s="399"/>
      <c r="Y1159" s="399"/>
      <c r="Z1159" s="399"/>
      <c r="AA1159" s="399"/>
      <c r="AB1159" s="399"/>
      <c r="AC1159" s="399"/>
      <c r="AD1159" s="399"/>
      <c r="AG1159" s="86">
        <f t="shared" si="213"/>
        <v>24</v>
      </c>
      <c r="AH1159" s="86">
        <f t="shared" si="214"/>
        <v>0</v>
      </c>
      <c r="AI1159" s="86">
        <f t="shared" si="215"/>
        <v>0</v>
      </c>
      <c r="AJ1159" s="86">
        <f t="shared" si="216"/>
        <v>0</v>
      </c>
      <c r="AK1159" s="86">
        <f t="shared" si="217"/>
        <v>0</v>
      </c>
      <c r="AL1159" s="86">
        <f t="shared" si="218"/>
        <v>0</v>
      </c>
      <c r="AM1159" s="86">
        <f t="shared" si="219"/>
        <v>0</v>
      </c>
      <c r="AN1159" s="86">
        <f t="shared" si="220"/>
        <v>0</v>
      </c>
      <c r="AO1159" s="86">
        <f t="shared" si="221"/>
        <v>0</v>
      </c>
      <c r="AP1159" s="86">
        <f t="shared" si="222"/>
        <v>0</v>
      </c>
      <c r="AQ1159" s="86">
        <f t="shared" si="223"/>
        <v>0</v>
      </c>
    </row>
    <row r="1160" spans="1:43" ht="15" customHeight="1">
      <c r="A1160" s="107"/>
      <c r="B1160" s="93"/>
      <c r="C1160" s="110" t="s">
        <v>95</v>
      </c>
      <c r="D1160" s="329" t="str">
        <f t="shared" si="211"/>
        <v/>
      </c>
      <c r="E1160" s="331"/>
      <c r="F1160" s="236" t="str">
        <f t="shared" si="212"/>
        <v/>
      </c>
      <c r="G1160" s="398"/>
      <c r="H1160" s="398"/>
      <c r="I1160" s="398"/>
      <c r="J1160" s="398"/>
      <c r="K1160" s="398"/>
      <c r="L1160" s="398"/>
      <c r="M1160" s="399"/>
      <c r="N1160" s="399"/>
      <c r="O1160" s="399"/>
      <c r="P1160" s="399"/>
      <c r="Q1160" s="399"/>
      <c r="R1160" s="399"/>
      <c r="S1160" s="399"/>
      <c r="T1160" s="399"/>
      <c r="U1160" s="399"/>
      <c r="V1160" s="399"/>
      <c r="W1160" s="399"/>
      <c r="X1160" s="399"/>
      <c r="Y1160" s="399"/>
      <c r="Z1160" s="399"/>
      <c r="AA1160" s="399"/>
      <c r="AB1160" s="399"/>
      <c r="AC1160" s="399"/>
      <c r="AD1160" s="399"/>
      <c r="AG1160" s="86">
        <f t="shared" si="213"/>
        <v>24</v>
      </c>
      <c r="AH1160" s="86">
        <f t="shared" si="214"/>
        <v>0</v>
      </c>
      <c r="AI1160" s="86">
        <f t="shared" si="215"/>
        <v>0</v>
      </c>
      <c r="AJ1160" s="86">
        <f t="shared" si="216"/>
        <v>0</v>
      </c>
      <c r="AK1160" s="86">
        <f t="shared" si="217"/>
        <v>0</v>
      </c>
      <c r="AL1160" s="86">
        <f t="shared" si="218"/>
        <v>0</v>
      </c>
      <c r="AM1160" s="86">
        <f t="shared" si="219"/>
        <v>0</v>
      </c>
      <c r="AN1160" s="86">
        <f t="shared" si="220"/>
        <v>0</v>
      </c>
      <c r="AO1160" s="86">
        <f t="shared" si="221"/>
        <v>0</v>
      </c>
      <c r="AP1160" s="86">
        <f t="shared" si="222"/>
        <v>0</v>
      </c>
      <c r="AQ1160" s="86">
        <f t="shared" si="223"/>
        <v>0</v>
      </c>
    </row>
    <row r="1161" spans="1:43" ht="15" customHeight="1">
      <c r="A1161" s="107"/>
      <c r="B1161" s="93"/>
      <c r="C1161" s="110" t="s">
        <v>96</v>
      </c>
      <c r="D1161" s="329" t="str">
        <f t="shared" si="211"/>
        <v/>
      </c>
      <c r="E1161" s="331"/>
      <c r="F1161" s="236" t="str">
        <f t="shared" si="212"/>
        <v/>
      </c>
      <c r="G1161" s="398"/>
      <c r="H1161" s="398"/>
      <c r="I1161" s="398"/>
      <c r="J1161" s="398"/>
      <c r="K1161" s="398"/>
      <c r="L1161" s="398"/>
      <c r="M1161" s="399"/>
      <c r="N1161" s="399"/>
      <c r="O1161" s="399"/>
      <c r="P1161" s="399"/>
      <c r="Q1161" s="399"/>
      <c r="R1161" s="399"/>
      <c r="S1161" s="399"/>
      <c r="T1161" s="399"/>
      <c r="U1161" s="399"/>
      <c r="V1161" s="399"/>
      <c r="W1161" s="399"/>
      <c r="X1161" s="399"/>
      <c r="Y1161" s="399"/>
      <c r="Z1161" s="399"/>
      <c r="AA1161" s="399"/>
      <c r="AB1161" s="399"/>
      <c r="AC1161" s="399"/>
      <c r="AD1161" s="399"/>
      <c r="AG1161" s="86">
        <f t="shared" si="213"/>
        <v>24</v>
      </c>
      <c r="AH1161" s="86">
        <f t="shared" si="214"/>
        <v>0</v>
      </c>
      <c r="AI1161" s="86">
        <f t="shared" si="215"/>
        <v>0</v>
      </c>
      <c r="AJ1161" s="86">
        <f t="shared" si="216"/>
        <v>0</v>
      </c>
      <c r="AK1161" s="86">
        <f t="shared" si="217"/>
        <v>0</v>
      </c>
      <c r="AL1161" s="86">
        <f t="shared" si="218"/>
        <v>0</v>
      </c>
      <c r="AM1161" s="86">
        <f t="shared" si="219"/>
        <v>0</v>
      </c>
      <c r="AN1161" s="86">
        <f t="shared" si="220"/>
        <v>0</v>
      </c>
      <c r="AO1161" s="86">
        <f t="shared" si="221"/>
        <v>0</v>
      </c>
      <c r="AP1161" s="86">
        <f t="shared" si="222"/>
        <v>0</v>
      </c>
      <c r="AQ1161" s="86">
        <f t="shared" si="223"/>
        <v>0</v>
      </c>
    </row>
    <row r="1162" spans="1:43" ht="15" customHeight="1">
      <c r="A1162" s="107"/>
      <c r="B1162" s="93"/>
      <c r="C1162" s="110" t="s">
        <v>97</v>
      </c>
      <c r="D1162" s="329" t="str">
        <f t="shared" si="211"/>
        <v/>
      </c>
      <c r="E1162" s="331"/>
      <c r="F1162" s="236" t="str">
        <f t="shared" si="212"/>
        <v/>
      </c>
      <c r="G1162" s="398"/>
      <c r="H1162" s="398"/>
      <c r="I1162" s="398"/>
      <c r="J1162" s="398"/>
      <c r="K1162" s="398"/>
      <c r="L1162" s="398"/>
      <c r="M1162" s="399"/>
      <c r="N1162" s="399"/>
      <c r="O1162" s="399"/>
      <c r="P1162" s="399"/>
      <c r="Q1162" s="399"/>
      <c r="R1162" s="399"/>
      <c r="S1162" s="399"/>
      <c r="T1162" s="399"/>
      <c r="U1162" s="399"/>
      <c r="V1162" s="399"/>
      <c r="W1162" s="399"/>
      <c r="X1162" s="399"/>
      <c r="Y1162" s="399"/>
      <c r="Z1162" s="399"/>
      <c r="AA1162" s="399"/>
      <c r="AB1162" s="399"/>
      <c r="AC1162" s="399"/>
      <c r="AD1162" s="399"/>
      <c r="AG1162" s="86">
        <f t="shared" si="213"/>
        <v>24</v>
      </c>
      <c r="AH1162" s="86">
        <f t="shared" si="214"/>
        <v>0</v>
      </c>
      <c r="AI1162" s="86">
        <f t="shared" si="215"/>
        <v>0</v>
      </c>
      <c r="AJ1162" s="86">
        <f t="shared" si="216"/>
        <v>0</v>
      </c>
      <c r="AK1162" s="86">
        <f t="shared" si="217"/>
        <v>0</v>
      </c>
      <c r="AL1162" s="86">
        <f t="shared" si="218"/>
        <v>0</v>
      </c>
      <c r="AM1162" s="86">
        <f t="shared" si="219"/>
        <v>0</v>
      </c>
      <c r="AN1162" s="86">
        <f t="shared" si="220"/>
        <v>0</v>
      </c>
      <c r="AO1162" s="86">
        <f t="shared" si="221"/>
        <v>0</v>
      </c>
      <c r="AP1162" s="86">
        <f t="shared" si="222"/>
        <v>0</v>
      </c>
      <c r="AQ1162" s="86">
        <f t="shared" si="223"/>
        <v>0</v>
      </c>
    </row>
    <row r="1163" spans="1:43" ht="15" customHeight="1">
      <c r="A1163" s="107"/>
      <c r="B1163" s="93"/>
      <c r="C1163" s="110" t="s">
        <v>98</v>
      </c>
      <c r="D1163" s="329" t="str">
        <f t="shared" si="211"/>
        <v/>
      </c>
      <c r="E1163" s="331"/>
      <c r="F1163" s="236" t="str">
        <f t="shared" si="212"/>
        <v/>
      </c>
      <c r="G1163" s="398"/>
      <c r="H1163" s="398"/>
      <c r="I1163" s="398"/>
      <c r="J1163" s="398"/>
      <c r="K1163" s="398"/>
      <c r="L1163" s="398"/>
      <c r="M1163" s="399"/>
      <c r="N1163" s="399"/>
      <c r="O1163" s="399"/>
      <c r="P1163" s="399"/>
      <c r="Q1163" s="399"/>
      <c r="R1163" s="399"/>
      <c r="S1163" s="399"/>
      <c r="T1163" s="399"/>
      <c r="U1163" s="399"/>
      <c r="V1163" s="399"/>
      <c r="W1163" s="399"/>
      <c r="X1163" s="399"/>
      <c r="Y1163" s="399"/>
      <c r="Z1163" s="399"/>
      <c r="AA1163" s="399"/>
      <c r="AB1163" s="399"/>
      <c r="AC1163" s="399"/>
      <c r="AD1163" s="399"/>
      <c r="AG1163" s="86">
        <f t="shared" si="213"/>
        <v>24</v>
      </c>
      <c r="AH1163" s="86">
        <f t="shared" si="214"/>
        <v>0</v>
      </c>
      <c r="AI1163" s="86">
        <f t="shared" si="215"/>
        <v>0</v>
      </c>
      <c r="AJ1163" s="86">
        <f t="shared" si="216"/>
        <v>0</v>
      </c>
      <c r="AK1163" s="86">
        <f t="shared" si="217"/>
        <v>0</v>
      </c>
      <c r="AL1163" s="86">
        <f t="shared" si="218"/>
        <v>0</v>
      </c>
      <c r="AM1163" s="86">
        <f t="shared" si="219"/>
        <v>0</v>
      </c>
      <c r="AN1163" s="86">
        <f t="shared" si="220"/>
        <v>0</v>
      </c>
      <c r="AO1163" s="86">
        <f t="shared" si="221"/>
        <v>0</v>
      </c>
      <c r="AP1163" s="86">
        <f t="shared" si="222"/>
        <v>0</v>
      </c>
      <c r="AQ1163" s="86">
        <f t="shared" si="223"/>
        <v>0</v>
      </c>
    </row>
    <row r="1164" spans="1:43" ht="15" customHeight="1">
      <c r="A1164" s="107"/>
      <c r="B1164" s="93"/>
      <c r="C1164" s="110" t="s">
        <v>99</v>
      </c>
      <c r="D1164" s="329" t="str">
        <f t="shared" si="211"/>
        <v/>
      </c>
      <c r="E1164" s="331"/>
      <c r="F1164" s="236" t="str">
        <f t="shared" si="212"/>
        <v/>
      </c>
      <c r="G1164" s="398"/>
      <c r="H1164" s="398"/>
      <c r="I1164" s="398"/>
      <c r="J1164" s="398"/>
      <c r="K1164" s="398"/>
      <c r="L1164" s="398"/>
      <c r="M1164" s="399"/>
      <c r="N1164" s="399"/>
      <c r="O1164" s="399"/>
      <c r="P1164" s="399"/>
      <c r="Q1164" s="399"/>
      <c r="R1164" s="399"/>
      <c r="S1164" s="399"/>
      <c r="T1164" s="399"/>
      <c r="U1164" s="399"/>
      <c r="V1164" s="399"/>
      <c r="W1164" s="399"/>
      <c r="X1164" s="399"/>
      <c r="Y1164" s="399"/>
      <c r="Z1164" s="399"/>
      <c r="AA1164" s="399"/>
      <c r="AB1164" s="399"/>
      <c r="AC1164" s="399"/>
      <c r="AD1164" s="399"/>
      <c r="AG1164" s="86">
        <f t="shared" si="213"/>
        <v>24</v>
      </c>
      <c r="AH1164" s="86">
        <f t="shared" si="214"/>
        <v>0</v>
      </c>
      <c r="AI1164" s="86">
        <f t="shared" si="215"/>
        <v>0</v>
      </c>
      <c r="AJ1164" s="86">
        <f t="shared" si="216"/>
        <v>0</v>
      </c>
      <c r="AK1164" s="86">
        <f t="shared" si="217"/>
        <v>0</v>
      </c>
      <c r="AL1164" s="86">
        <f t="shared" si="218"/>
        <v>0</v>
      </c>
      <c r="AM1164" s="86">
        <f t="shared" si="219"/>
        <v>0</v>
      </c>
      <c r="AN1164" s="86">
        <f t="shared" si="220"/>
        <v>0</v>
      </c>
      <c r="AO1164" s="86">
        <f t="shared" si="221"/>
        <v>0</v>
      </c>
      <c r="AP1164" s="86">
        <f t="shared" si="222"/>
        <v>0</v>
      </c>
      <c r="AQ1164" s="86">
        <f t="shared" si="223"/>
        <v>0</v>
      </c>
    </row>
    <row r="1165" spans="1:43" ht="15" customHeight="1">
      <c r="A1165" s="107"/>
      <c r="B1165" s="93"/>
      <c r="C1165" s="110" t="s">
        <v>100</v>
      </c>
      <c r="D1165" s="329" t="str">
        <f t="shared" si="211"/>
        <v/>
      </c>
      <c r="E1165" s="331"/>
      <c r="F1165" s="236" t="str">
        <f t="shared" si="212"/>
        <v/>
      </c>
      <c r="G1165" s="398"/>
      <c r="H1165" s="398"/>
      <c r="I1165" s="398"/>
      <c r="J1165" s="398"/>
      <c r="K1165" s="398"/>
      <c r="L1165" s="398"/>
      <c r="M1165" s="399"/>
      <c r="N1165" s="399"/>
      <c r="O1165" s="399"/>
      <c r="P1165" s="399"/>
      <c r="Q1165" s="399"/>
      <c r="R1165" s="399"/>
      <c r="S1165" s="399"/>
      <c r="T1165" s="399"/>
      <c r="U1165" s="399"/>
      <c r="V1165" s="399"/>
      <c r="W1165" s="399"/>
      <c r="X1165" s="399"/>
      <c r="Y1165" s="399"/>
      <c r="Z1165" s="399"/>
      <c r="AA1165" s="399"/>
      <c r="AB1165" s="399"/>
      <c r="AC1165" s="399"/>
      <c r="AD1165" s="399"/>
      <c r="AG1165" s="86">
        <f t="shared" si="213"/>
        <v>24</v>
      </c>
      <c r="AH1165" s="86">
        <f t="shared" si="214"/>
        <v>0</v>
      </c>
      <c r="AI1165" s="86">
        <f t="shared" si="215"/>
        <v>0</v>
      </c>
      <c r="AJ1165" s="86">
        <f t="shared" si="216"/>
        <v>0</v>
      </c>
      <c r="AK1165" s="86">
        <f t="shared" si="217"/>
        <v>0</v>
      </c>
      <c r="AL1165" s="86">
        <f t="shared" si="218"/>
        <v>0</v>
      </c>
      <c r="AM1165" s="86">
        <f t="shared" si="219"/>
        <v>0</v>
      </c>
      <c r="AN1165" s="86">
        <f t="shared" si="220"/>
        <v>0</v>
      </c>
      <c r="AO1165" s="86">
        <f t="shared" si="221"/>
        <v>0</v>
      </c>
      <c r="AP1165" s="86">
        <f t="shared" si="222"/>
        <v>0</v>
      </c>
      <c r="AQ1165" s="86">
        <f t="shared" si="223"/>
        <v>0</v>
      </c>
    </row>
    <row r="1166" spans="1:43" ht="15" customHeight="1">
      <c r="A1166" s="107"/>
      <c r="B1166" s="93"/>
      <c r="C1166" s="110" t="s">
        <v>101</v>
      </c>
      <c r="D1166" s="329" t="str">
        <f t="shared" si="211"/>
        <v/>
      </c>
      <c r="E1166" s="331"/>
      <c r="F1166" s="236" t="str">
        <f t="shared" si="212"/>
        <v/>
      </c>
      <c r="G1166" s="398"/>
      <c r="H1166" s="398"/>
      <c r="I1166" s="398"/>
      <c r="J1166" s="398"/>
      <c r="K1166" s="398"/>
      <c r="L1166" s="398"/>
      <c r="M1166" s="399"/>
      <c r="N1166" s="399"/>
      <c r="O1166" s="399"/>
      <c r="P1166" s="399"/>
      <c r="Q1166" s="399"/>
      <c r="R1166" s="399"/>
      <c r="S1166" s="399"/>
      <c r="T1166" s="399"/>
      <c r="U1166" s="399"/>
      <c r="V1166" s="399"/>
      <c r="W1166" s="399"/>
      <c r="X1166" s="399"/>
      <c r="Y1166" s="399"/>
      <c r="Z1166" s="399"/>
      <c r="AA1166" s="399"/>
      <c r="AB1166" s="399"/>
      <c r="AC1166" s="399"/>
      <c r="AD1166" s="399"/>
      <c r="AG1166" s="86">
        <f t="shared" si="213"/>
        <v>24</v>
      </c>
      <c r="AH1166" s="86">
        <f t="shared" si="214"/>
        <v>0</v>
      </c>
      <c r="AI1166" s="86">
        <f t="shared" si="215"/>
        <v>0</v>
      </c>
      <c r="AJ1166" s="86">
        <f t="shared" si="216"/>
        <v>0</v>
      </c>
      <c r="AK1166" s="86">
        <f t="shared" si="217"/>
        <v>0</v>
      </c>
      <c r="AL1166" s="86">
        <f t="shared" si="218"/>
        <v>0</v>
      </c>
      <c r="AM1166" s="86">
        <f t="shared" si="219"/>
        <v>0</v>
      </c>
      <c r="AN1166" s="86">
        <f t="shared" si="220"/>
        <v>0</v>
      </c>
      <c r="AO1166" s="86">
        <f t="shared" si="221"/>
        <v>0</v>
      </c>
      <c r="AP1166" s="86">
        <f t="shared" si="222"/>
        <v>0</v>
      </c>
      <c r="AQ1166" s="86">
        <f t="shared" si="223"/>
        <v>0</v>
      </c>
    </row>
    <row r="1167" spans="1:43" ht="15" customHeight="1">
      <c r="A1167" s="107"/>
      <c r="B1167" s="93"/>
      <c r="C1167" s="110" t="s">
        <v>102</v>
      </c>
      <c r="D1167" s="329" t="str">
        <f t="shared" si="211"/>
        <v/>
      </c>
      <c r="E1167" s="331"/>
      <c r="F1167" s="236" t="str">
        <f t="shared" si="212"/>
        <v/>
      </c>
      <c r="G1167" s="398"/>
      <c r="H1167" s="398"/>
      <c r="I1167" s="398"/>
      <c r="J1167" s="398"/>
      <c r="K1167" s="398"/>
      <c r="L1167" s="398"/>
      <c r="M1167" s="399"/>
      <c r="N1167" s="399"/>
      <c r="O1167" s="399"/>
      <c r="P1167" s="399"/>
      <c r="Q1167" s="399"/>
      <c r="R1167" s="399"/>
      <c r="S1167" s="399"/>
      <c r="T1167" s="399"/>
      <c r="U1167" s="399"/>
      <c r="V1167" s="399"/>
      <c r="W1167" s="399"/>
      <c r="X1167" s="399"/>
      <c r="Y1167" s="399"/>
      <c r="Z1167" s="399"/>
      <c r="AA1167" s="399"/>
      <c r="AB1167" s="399"/>
      <c r="AC1167" s="399"/>
      <c r="AD1167" s="399"/>
      <c r="AG1167" s="86">
        <f t="shared" si="213"/>
        <v>24</v>
      </c>
      <c r="AH1167" s="86">
        <f t="shared" si="214"/>
        <v>0</v>
      </c>
      <c r="AI1167" s="86">
        <f t="shared" si="215"/>
        <v>0</v>
      </c>
      <c r="AJ1167" s="86">
        <f t="shared" si="216"/>
        <v>0</v>
      </c>
      <c r="AK1167" s="86">
        <f t="shared" si="217"/>
        <v>0</v>
      </c>
      <c r="AL1167" s="86">
        <f t="shared" si="218"/>
        <v>0</v>
      </c>
      <c r="AM1167" s="86">
        <f t="shared" si="219"/>
        <v>0</v>
      </c>
      <c r="AN1167" s="86">
        <f t="shared" si="220"/>
        <v>0</v>
      </c>
      <c r="AO1167" s="86">
        <f t="shared" si="221"/>
        <v>0</v>
      </c>
      <c r="AP1167" s="86">
        <f t="shared" si="222"/>
        <v>0</v>
      </c>
      <c r="AQ1167" s="86">
        <f t="shared" si="223"/>
        <v>0</v>
      </c>
    </row>
    <row r="1168" spans="1:43" ht="15" customHeight="1">
      <c r="A1168" s="107"/>
      <c r="B1168" s="93"/>
      <c r="C1168" s="110" t="s">
        <v>103</v>
      </c>
      <c r="D1168" s="329" t="str">
        <f t="shared" si="211"/>
        <v/>
      </c>
      <c r="E1168" s="331"/>
      <c r="F1168" s="236" t="str">
        <f t="shared" si="212"/>
        <v/>
      </c>
      <c r="G1168" s="398"/>
      <c r="H1168" s="398"/>
      <c r="I1168" s="398"/>
      <c r="J1168" s="398"/>
      <c r="K1168" s="398"/>
      <c r="L1168" s="398"/>
      <c r="M1168" s="399"/>
      <c r="N1168" s="399"/>
      <c r="O1168" s="399"/>
      <c r="P1168" s="399"/>
      <c r="Q1168" s="399"/>
      <c r="R1168" s="399"/>
      <c r="S1168" s="399"/>
      <c r="T1168" s="399"/>
      <c r="U1168" s="399"/>
      <c r="V1168" s="399"/>
      <c r="W1168" s="399"/>
      <c r="X1168" s="399"/>
      <c r="Y1168" s="399"/>
      <c r="Z1168" s="399"/>
      <c r="AA1168" s="399"/>
      <c r="AB1168" s="399"/>
      <c r="AC1168" s="399"/>
      <c r="AD1168" s="399"/>
      <c r="AG1168" s="86">
        <f t="shared" si="213"/>
        <v>24</v>
      </c>
      <c r="AH1168" s="86">
        <f t="shared" si="214"/>
        <v>0</v>
      </c>
      <c r="AI1168" s="86">
        <f t="shared" si="215"/>
        <v>0</v>
      </c>
      <c r="AJ1168" s="86">
        <f t="shared" si="216"/>
        <v>0</v>
      </c>
      <c r="AK1168" s="86">
        <f t="shared" si="217"/>
        <v>0</v>
      </c>
      <c r="AL1168" s="86">
        <f t="shared" si="218"/>
        <v>0</v>
      </c>
      <c r="AM1168" s="86">
        <f t="shared" si="219"/>
        <v>0</v>
      </c>
      <c r="AN1168" s="86">
        <f t="shared" si="220"/>
        <v>0</v>
      </c>
      <c r="AO1168" s="86">
        <f t="shared" si="221"/>
        <v>0</v>
      </c>
      <c r="AP1168" s="86">
        <f t="shared" si="222"/>
        <v>0</v>
      </c>
      <c r="AQ1168" s="86">
        <f t="shared" si="223"/>
        <v>0</v>
      </c>
    </row>
    <row r="1169" spans="1:43" ht="15" customHeight="1">
      <c r="A1169" s="107"/>
      <c r="B1169" s="93"/>
      <c r="C1169" s="110" t="s">
        <v>104</v>
      </c>
      <c r="D1169" s="329" t="str">
        <f t="shared" si="211"/>
        <v/>
      </c>
      <c r="E1169" s="331"/>
      <c r="F1169" s="236" t="str">
        <f t="shared" si="212"/>
        <v/>
      </c>
      <c r="G1169" s="398"/>
      <c r="H1169" s="398"/>
      <c r="I1169" s="398"/>
      <c r="J1169" s="398"/>
      <c r="K1169" s="398"/>
      <c r="L1169" s="398"/>
      <c r="M1169" s="399"/>
      <c r="N1169" s="399"/>
      <c r="O1169" s="399"/>
      <c r="P1169" s="399"/>
      <c r="Q1169" s="399"/>
      <c r="R1169" s="399"/>
      <c r="S1169" s="399"/>
      <c r="T1169" s="399"/>
      <c r="U1169" s="399"/>
      <c r="V1169" s="399"/>
      <c r="W1169" s="399"/>
      <c r="X1169" s="399"/>
      <c r="Y1169" s="399"/>
      <c r="Z1169" s="399"/>
      <c r="AA1169" s="399"/>
      <c r="AB1169" s="399"/>
      <c r="AC1169" s="399"/>
      <c r="AD1169" s="399"/>
      <c r="AG1169" s="86">
        <f t="shared" si="213"/>
        <v>24</v>
      </c>
      <c r="AH1169" s="86">
        <f t="shared" si="214"/>
        <v>0</v>
      </c>
      <c r="AI1169" s="86">
        <f t="shared" si="215"/>
        <v>0</v>
      </c>
      <c r="AJ1169" s="86">
        <f t="shared" si="216"/>
        <v>0</v>
      </c>
      <c r="AK1169" s="86">
        <f t="shared" si="217"/>
        <v>0</v>
      </c>
      <c r="AL1169" s="86">
        <f t="shared" si="218"/>
        <v>0</v>
      </c>
      <c r="AM1169" s="86">
        <f t="shared" si="219"/>
        <v>0</v>
      </c>
      <c r="AN1169" s="86">
        <f t="shared" si="220"/>
        <v>0</v>
      </c>
      <c r="AO1169" s="86">
        <f t="shared" si="221"/>
        <v>0</v>
      </c>
      <c r="AP1169" s="86">
        <f t="shared" si="222"/>
        <v>0</v>
      </c>
      <c r="AQ1169" s="86">
        <f t="shared" si="223"/>
        <v>0</v>
      </c>
    </row>
    <row r="1170" spans="1:43" ht="15" customHeight="1">
      <c r="A1170" s="107"/>
      <c r="B1170" s="93"/>
      <c r="C1170" s="110" t="s">
        <v>105</v>
      </c>
      <c r="D1170" s="329" t="str">
        <f t="shared" si="211"/>
        <v/>
      </c>
      <c r="E1170" s="331"/>
      <c r="F1170" s="236" t="str">
        <f t="shared" si="212"/>
        <v/>
      </c>
      <c r="G1170" s="398"/>
      <c r="H1170" s="398"/>
      <c r="I1170" s="398"/>
      <c r="J1170" s="398"/>
      <c r="K1170" s="398"/>
      <c r="L1170" s="398"/>
      <c r="M1170" s="399"/>
      <c r="N1170" s="399"/>
      <c r="O1170" s="399"/>
      <c r="P1170" s="399"/>
      <c r="Q1170" s="399"/>
      <c r="R1170" s="399"/>
      <c r="S1170" s="399"/>
      <c r="T1170" s="399"/>
      <c r="U1170" s="399"/>
      <c r="V1170" s="399"/>
      <c r="W1170" s="399"/>
      <c r="X1170" s="399"/>
      <c r="Y1170" s="399"/>
      <c r="Z1170" s="399"/>
      <c r="AA1170" s="399"/>
      <c r="AB1170" s="399"/>
      <c r="AC1170" s="399"/>
      <c r="AD1170" s="399"/>
      <c r="AG1170" s="86">
        <f t="shared" si="213"/>
        <v>24</v>
      </c>
      <c r="AH1170" s="86">
        <f t="shared" si="214"/>
        <v>0</v>
      </c>
      <c r="AI1170" s="86">
        <f t="shared" si="215"/>
        <v>0</v>
      </c>
      <c r="AJ1170" s="86">
        <f t="shared" si="216"/>
        <v>0</v>
      </c>
      <c r="AK1170" s="86">
        <f t="shared" si="217"/>
        <v>0</v>
      </c>
      <c r="AL1170" s="86">
        <f t="shared" si="218"/>
        <v>0</v>
      </c>
      <c r="AM1170" s="86">
        <f t="shared" si="219"/>
        <v>0</v>
      </c>
      <c r="AN1170" s="86">
        <f t="shared" si="220"/>
        <v>0</v>
      </c>
      <c r="AO1170" s="86">
        <f t="shared" si="221"/>
        <v>0</v>
      </c>
      <c r="AP1170" s="86">
        <f t="shared" si="222"/>
        <v>0</v>
      </c>
      <c r="AQ1170" s="86">
        <f t="shared" si="223"/>
        <v>0</v>
      </c>
    </row>
    <row r="1171" spans="1:43" ht="15" customHeight="1">
      <c r="A1171" s="107"/>
      <c r="B1171" s="93"/>
      <c r="C1171" s="110" t="s">
        <v>106</v>
      </c>
      <c r="D1171" s="329" t="str">
        <f t="shared" si="211"/>
        <v/>
      </c>
      <c r="E1171" s="331"/>
      <c r="F1171" s="236" t="str">
        <f t="shared" si="212"/>
        <v/>
      </c>
      <c r="G1171" s="398"/>
      <c r="H1171" s="398"/>
      <c r="I1171" s="398"/>
      <c r="J1171" s="398"/>
      <c r="K1171" s="398"/>
      <c r="L1171" s="398"/>
      <c r="M1171" s="399"/>
      <c r="N1171" s="399"/>
      <c r="O1171" s="399"/>
      <c r="P1171" s="399"/>
      <c r="Q1171" s="399"/>
      <c r="R1171" s="399"/>
      <c r="S1171" s="399"/>
      <c r="T1171" s="399"/>
      <c r="U1171" s="399"/>
      <c r="V1171" s="399"/>
      <c r="W1171" s="399"/>
      <c r="X1171" s="399"/>
      <c r="Y1171" s="399"/>
      <c r="Z1171" s="399"/>
      <c r="AA1171" s="399"/>
      <c r="AB1171" s="399"/>
      <c r="AC1171" s="399"/>
      <c r="AD1171" s="399"/>
      <c r="AG1171" s="86">
        <f t="shared" si="213"/>
        <v>24</v>
      </c>
      <c r="AH1171" s="86">
        <f t="shared" si="214"/>
        <v>0</v>
      </c>
      <c r="AI1171" s="86">
        <f t="shared" si="215"/>
        <v>0</v>
      </c>
      <c r="AJ1171" s="86">
        <f t="shared" si="216"/>
        <v>0</v>
      </c>
      <c r="AK1171" s="86">
        <f t="shared" si="217"/>
        <v>0</v>
      </c>
      <c r="AL1171" s="86">
        <f t="shared" si="218"/>
        <v>0</v>
      </c>
      <c r="AM1171" s="86">
        <f t="shared" si="219"/>
        <v>0</v>
      </c>
      <c r="AN1171" s="86">
        <f t="shared" si="220"/>
        <v>0</v>
      </c>
      <c r="AO1171" s="86">
        <f t="shared" si="221"/>
        <v>0</v>
      </c>
      <c r="AP1171" s="86">
        <f t="shared" si="222"/>
        <v>0</v>
      </c>
      <c r="AQ1171" s="86">
        <f t="shared" si="223"/>
        <v>0</v>
      </c>
    </row>
    <row r="1172" spans="1:43" ht="15" customHeight="1">
      <c r="A1172" s="107"/>
      <c r="B1172" s="93"/>
      <c r="C1172" s="110" t="s">
        <v>107</v>
      </c>
      <c r="D1172" s="329" t="str">
        <f t="shared" si="211"/>
        <v/>
      </c>
      <c r="E1172" s="331"/>
      <c r="F1172" s="236" t="str">
        <f t="shared" si="212"/>
        <v/>
      </c>
      <c r="G1172" s="398"/>
      <c r="H1172" s="398"/>
      <c r="I1172" s="398"/>
      <c r="J1172" s="398"/>
      <c r="K1172" s="398"/>
      <c r="L1172" s="398"/>
      <c r="M1172" s="399"/>
      <c r="N1172" s="399"/>
      <c r="O1172" s="399"/>
      <c r="P1172" s="399"/>
      <c r="Q1172" s="399"/>
      <c r="R1172" s="399"/>
      <c r="S1172" s="399"/>
      <c r="T1172" s="399"/>
      <c r="U1172" s="399"/>
      <c r="V1172" s="399"/>
      <c r="W1172" s="399"/>
      <c r="X1172" s="399"/>
      <c r="Y1172" s="399"/>
      <c r="Z1172" s="399"/>
      <c r="AA1172" s="399"/>
      <c r="AB1172" s="399"/>
      <c r="AC1172" s="399"/>
      <c r="AD1172" s="399"/>
      <c r="AG1172" s="86">
        <f t="shared" si="213"/>
        <v>24</v>
      </c>
      <c r="AH1172" s="86">
        <f t="shared" si="214"/>
        <v>0</v>
      </c>
      <c r="AI1172" s="86">
        <f t="shared" si="215"/>
        <v>0</v>
      </c>
      <c r="AJ1172" s="86">
        <f t="shared" si="216"/>
        <v>0</v>
      </c>
      <c r="AK1172" s="86">
        <f t="shared" si="217"/>
        <v>0</v>
      </c>
      <c r="AL1172" s="86">
        <f t="shared" si="218"/>
        <v>0</v>
      </c>
      <c r="AM1172" s="86">
        <f t="shared" si="219"/>
        <v>0</v>
      </c>
      <c r="AN1172" s="86">
        <f t="shared" si="220"/>
        <v>0</v>
      </c>
      <c r="AO1172" s="86">
        <f t="shared" si="221"/>
        <v>0</v>
      </c>
      <c r="AP1172" s="86">
        <f t="shared" si="222"/>
        <v>0</v>
      </c>
      <c r="AQ1172" s="86">
        <f t="shared" si="223"/>
        <v>0</v>
      </c>
    </row>
    <row r="1173" spans="1:43" ht="15" customHeight="1">
      <c r="A1173" s="107"/>
      <c r="B1173" s="93"/>
      <c r="C1173" s="110" t="s">
        <v>108</v>
      </c>
      <c r="D1173" s="329" t="str">
        <f t="shared" si="211"/>
        <v/>
      </c>
      <c r="E1173" s="331"/>
      <c r="F1173" s="236" t="str">
        <f t="shared" si="212"/>
        <v/>
      </c>
      <c r="G1173" s="398"/>
      <c r="H1173" s="398"/>
      <c r="I1173" s="398"/>
      <c r="J1173" s="398"/>
      <c r="K1173" s="398"/>
      <c r="L1173" s="398"/>
      <c r="M1173" s="399"/>
      <c r="N1173" s="399"/>
      <c r="O1173" s="399"/>
      <c r="P1173" s="399"/>
      <c r="Q1173" s="399"/>
      <c r="R1173" s="399"/>
      <c r="S1173" s="399"/>
      <c r="T1173" s="399"/>
      <c r="U1173" s="399"/>
      <c r="V1173" s="399"/>
      <c r="W1173" s="399"/>
      <c r="X1173" s="399"/>
      <c r="Y1173" s="399"/>
      <c r="Z1173" s="399"/>
      <c r="AA1173" s="399"/>
      <c r="AB1173" s="399"/>
      <c r="AC1173" s="399"/>
      <c r="AD1173" s="399"/>
      <c r="AG1173" s="86">
        <f t="shared" si="213"/>
        <v>24</v>
      </c>
      <c r="AH1173" s="86">
        <f t="shared" si="214"/>
        <v>0</v>
      </c>
      <c r="AI1173" s="86">
        <f t="shared" si="215"/>
        <v>0</v>
      </c>
      <c r="AJ1173" s="86">
        <f t="shared" si="216"/>
        <v>0</v>
      </c>
      <c r="AK1173" s="86">
        <f t="shared" si="217"/>
        <v>0</v>
      </c>
      <c r="AL1173" s="86">
        <f t="shared" si="218"/>
        <v>0</v>
      </c>
      <c r="AM1173" s="86">
        <f t="shared" si="219"/>
        <v>0</v>
      </c>
      <c r="AN1173" s="86">
        <f t="shared" si="220"/>
        <v>0</v>
      </c>
      <c r="AO1173" s="86">
        <f t="shared" si="221"/>
        <v>0</v>
      </c>
      <c r="AP1173" s="86">
        <f t="shared" si="222"/>
        <v>0</v>
      </c>
      <c r="AQ1173" s="86">
        <f t="shared" si="223"/>
        <v>0</v>
      </c>
    </row>
    <row r="1174" spans="1:43" ht="15" customHeight="1">
      <c r="A1174" s="107"/>
      <c r="B1174" s="93"/>
      <c r="C1174" s="110" t="s">
        <v>109</v>
      </c>
      <c r="D1174" s="329" t="str">
        <f t="shared" si="211"/>
        <v/>
      </c>
      <c r="E1174" s="331"/>
      <c r="F1174" s="236" t="str">
        <f t="shared" si="212"/>
        <v/>
      </c>
      <c r="G1174" s="398"/>
      <c r="H1174" s="398"/>
      <c r="I1174" s="398"/>
      <c r="J1174" s="398"/>
      <c r="K1174" s="398"/>
      <c r="L1174" s="398"/>
      <c r="M1174" s="399"/>
      <c r="N1174" s="399"/>
      <c r="O1174" s="399"/>
      <c r="P1174" s="399"/>
      <c r="Q1174" s="399"/>
      <c r="R1174" s="399"/>
      <c r="S1174" s="399"/>
      <c r="T1174" s="399"/>
      <c r="U1174" s="399"/>
      <c r="V1174" s="399"/>
      <c r="W1174" s="399"/>
      <c r="X1174" s="399"/>
      <c r="Y1174" s="399"/>
      <c r="Z1174" s="399"/>
      <c r="AA1174" s="399"/>
      <c r="AB1174" s="399"/>
      <c r="AC1174" s="399"/>
      <c r="AD1174" s="399"/>
      <c r="AG1174" s="86">
        <f t="shared" si="213"/>
        <v>24</v>
      </c>
      <c r="AH1174" s="86">
        <f t="shared" si="214"/>
        <v>0</v>
      </c>
      <c r="AI1174" s="86">
        <f t="shared" si="215"/>
        <v>0</v>
      </c>
      <c r="AJ1174" s="86">
        <f t="shared" si="216"/>
        <v>0</v>
      </c>
      <c r="AK1174" s="86">
        <f t="shared" si="217"/>
        <v>0</v>
      </c>
      <c r="AL1174" s="86">
        <f t="shared" si="218"/>
        <v>0</v>
      </c>
      <c r="AM1174" s="86">
        <f t="shared" si="219"/>
        <v>0</v>
      </c>
      <c r="AN1174" s="86">
        <f t="shared" si="220"/>
        <v>0</v>
      </c>
      <c r="AO1174" s="86">
        <f t="shared" si="221"/>
        <v>0</v>
      </c>
      <c r="AP1174" s="86">
        <f t="shared" si="222"/>
        <v>0</v>
      </c>
      <c r="AQ1174" s="86">
        <f t="shared" si="223"/>
        <v>0</v>
      </c>
    </row>
    <row r="1175" spans="1:43" ht="15" customHeight="1">
      <c r="A1175" s="107"/>
      <c r="B1175" s="93"/>
      <c r="C1175" s="110" t="s">
        <v>110</v>
      </c>
      <c r="D1175" s="329" t="str">
        <f t="shared" si="211"/>
        <v/>
      </c>
      <c r="E1175" s="331"/>
      <c r="F1175" s="236" t="str">
        <f t="shared" si="212"/>
        <v/>
      </c>
      <c r="G1175" s="398"/>
      <c r="H1175" s="398"/>
      <c r="I1175" s="398"/>
      <c r="J1175" s="398"/>
      <c r="K1175" s="398"/>
      <c r="L1175" s="398"/>
      <c r="M1175" s="399"/>
      <c r="N1175" s="399"/>
      <c r="O1175" s="399"/>
      <c r="P1175" s="399"/>
      <c r="Q1175" s="399"/>
      <c r="R1175" s="399"/>
      <c r="S1175" s="399"/>
      <c r="T1175" s="399"/>
      <c r="U1175" s="399"/>
      <c r="V1175" s="399"/>
      <c r="W1175" s="399"/>
      <c r="X1175" s="399"/>
      <c r="Y1175" s="399"/>
      <c r="Z1175" s="399"/>
      <c r="AA1175" s="399"/>
      <c r="AB1175" s="399"/>
      <c r="AC1175" s="399"/>
      <c r="AD1175" s="399"/>
      <c r="AG1175" s="86">
        <f t="shared" si="213"/>
        <v>24</v>
      </c>
      <c r="AH1175" s="86">
        <f t="shared" si="214"/>
        <v>0</v>
      </c>
      <c r="AI1175" s="86">
        <f t="shared" si="215"/>
        <v>0</v>
      </c>
      <c r="AJ1175" s="86">
        <f t="shared" si="216"/>
        <v>0</v>
      </c>
      <c r="AK1175" s="86">
        <f t="shared" si="217"/>
        <v>0</v>
      </c>
      <c r="AL1175" s="86">
        <f t="shared" si="218"/>
        <v>0</v>
      </c>
      <c r="AM1175" s="86">
        <f t="shared" si="219"/>
        <v>0</v>
      </c>
      <c r="AN1175" s="86">
        <f t="shared" si="220"/>
        <v>0</v>
      </c>
      <c r="AO1175" s="86">
        <f t="shared" si="221"/>
        <v>0</v>
      </c>
      <c r="AP1175" s="86">
        <f t="shared" si="222"/>
        <v>0</v>
      </c>
      <c r="AQ1175" s="86">
        <f t="shared" si="223"/>
        <v>0</v>
      </c>
    </row>
    <row r="1176" spans="1:43" ht="15" customHeight="1">
      <c r="A1176" s="107"/>
      <c r="B1176" s="93"/>
      <c r="C1176" s="110" t="s">
        <v>111</v>
      </c>
      <c r="D1176" s="329" t="str">
        <f t="shared" si="211"/>
        <v/>
      </c>
      <c r="E1176" s="331"/>
      <c r="F1176" s="236" t="str">
        <f t="shared" si="212"/>
        <v/>
      </c>
      <c r="G1176" s="398"/>
      <c r="H1176" s="398"/>
      <c r="I1176" s="398"/>
      <c r="J1176" s="398"/>
      <c r="K1176" s="398"/>
      <c r="L1176" s="398"/>
      <c r="M1176" s="399"/>
      <c r="N1176" s="399"/>
      <c r="O1176" s="399"/>
      <c r="P1176" s="399"/>
      <c r="Q1176" s="399"/>
      <c r="R1176" s="399"/>
      <c r="S1176" s="399"/>
      <c r="T1176" s="399"/>
      <c r="U1176" s="399"/>
      <c r="V1176" s="399"/>
      <c r="W1176" s="399"/>
      <c r="X1176" s="399"/>
      <c r="Y1176" s="399"/>
      <c r="Z1176" s="399"/>
      <c r="AA1176" s="399"/>
      <c r="AB1176" s="399"/>
      <c r="AC1176" s="399"/>
      <c r="AD1176" s="399"/>
      <c r="AG1176" s="86">
        <f t="shared" si="213"/>
        <v>24</v>
      </c>
      <c r="AH1176" s="86">
        <f t="shared" si="214"/>
        <v>0</v>
      </c>
      <c r="AI1176" s="86">
        <f t="shared" si="215"/>
        <v>0</v>
      </c>
      <c r="AJ1176" s="86">
        <f t="shared" si="216"/>
        <v>0</v>
      </c>
      <c r="AK1176" s="86">
        <f t="shared" si="217"/>
        <v>0</v>
      </c>
      <c r="AL1176" s="86">
        <f t="shared" si="218"/>
        <v>0</v>
      </c>
      <c r="AM1176" s="86">
        <f t="shared" si="219"/>
        <v>0</v>
      </c>
      <c r="AN1176" s="86">
        <f t="shared" si="220"/>
        <v>0</v>
      </c>
      <c r="AO1176" s="86">
        <f t="shared" si="221"/>
        <v>0</v>
      </c>
      <c r="AP1176" s="86">
        <f t="shared" si="222"/>
        <v>0</v>
      </c>
      <c r="AQ1176" s="86">
        <f t="shared" si="223"/>
        <v>0</v>
      </c>
    </row>
    <row r="1177" spans="1:43" ht="15" customHeight="1">
      <c r="A1177" s="107"/>
      <c r="B1177" s="93"/>
      <c r="C1177" s="110" t="s">
        <v>112</v>
      </c>
      <c r="D1177" s="329" t="str">
        <f t="shared" si="211"/>
        <v/>
      </c>
      <c r="E1177" s="331"/>
      <c r="F1177" s="236" t="str">
        <f t="shared" si="212"/>
        <v/>
      </c>
      <c r="G1177" s="398"/>
      <c r="H1177" s="398"/>
      <c r="I1177" s="398"/>
      <c r="J1177" s="398"/>
      <c r="K1177" s="398"/>
      <c r="L1177" s="398"/>
      <c r="M1177" s="399"/>
      <c r="N1177" s="399"/>
      <c r="O1177" s="399"/>
      <c r="P1177" s="399"/>
      <c r="Q1177" s="399"/>
      <c r="R1177" s="399"/>
      <c r="S1177" s="399"/>
      <c r="T1177" s="399"/>
      <c r="U1177" s="399"/>
      <c r="V1177" s="399"/>
      <c r="W1177" s="399"/>
      <c r="X1177" s="399"/>
      <c r="Y1177" s="399"/>
      <c r="Z1177" s="399"/>
      <c r="AA1177" s="399"/>
      <c r="AB1177" s="399"/>
      <c r="AC1177" s="399"/>
      <c r="AD1177" s="399"/>
      <c r="AG1177" s="86">
        <f t="shared" si="213"/>
        <v>24</v>
      </c>
      <c r="AH1177" s="86">
        <f t="shared" si="214"/>
        <v>0</v>
      </c>
      <c r="AI1177" s="86">
        <f t="shared" si="215"/>
        <v>0</v>
      </c>
      <c r="AJ1177" s="86">
        <f t="shared" si="216"/>
        <v>0</v>
      </c>
      <c r="AK1177" s="86">
        <f t="shared" si="217"/>
        <v>0</v>
      </c>
      <c r="AL1177" s="86">
        <f t="shared" si="218"/>
        <v>0</v>
      </c>
      <c r="AM1177" s="86">
        <f t="shared" si="219"/>
        <v>0</v>
      </c>
      <c r="AN1177" s="86">
        <f t="shared" si="220"/>
        <v>0</v>
      </c>
      <c r="AO1177" s="86">
        <f t="shared" si="221"/>
        <v>0</v>
      </c>
      <c r="AP1177" s="86">
        <f t="shared" si="222"/>
        <v>0</v>
      </c>
      <c r="AQ1177" s="86">
        <f t="shared" si="223"/>
        <v>0</v>
      </c>
    </row>
    <row r="1178" spans="1:43" ht="15" customHeight="1">
      <c r="A1178" s="107"/>
      <c r="B1178" s="93"/>
      <c r="C1178" s="110" t="s">
        <v>113</v>
      </c>
      <c r="D1178" s="329" t="str">
        <f t="shared" si="211"/>
        <v/>
      </c>
      <c r="E1178" s="331"/>
      <c r="F1178" s="236" t="str">
        <f t="shared" si="212"/>
        <v/>
      </c>
      <c r="G1178" s="398"/>
      <c r="H1178" s="398"/>
      <c r="I1178" s="398"/>
      <c r="J1178" s="398"/>
      <c r="K1178" s="398"/>
      <c r="L1178" s="398"/>
      <c r="M1178" s="399"/>
      <c r="N1178" s="399"/>
      <c r="O1178" s="399"/>
      <c r="P1178" s="399"/>
      <c r="Q1178" s="399"/>
      <c r="R1178" s="399"/>
      <c r="S1178" s="399"/>
      <c r="T1178" s="399"/>
      <c r="U1178" s="399"/>
      <c r="V1178" s="399"/>
      <c r="W1178" s="399"/>
      <c r="X1178" s="399"/>
      <c r="Y1178" s="399"/>
      <c r="Z1178" s="399"/>
      <c r="AA1178" s="399"/>
      <c r="AB1178" s="399"/>
      <c r="AC1178" s="399"/>
      <c r="AD1178" s="399"/>
      <c r="AG1178" s="86">
        <f t="shared" si="213"/>
        <v>24</v>
      </c>
      <c r="AH1178" s="86">
        <f t="shared" si="214"/>
        <v>0</v>
      </c>
      <c r="AI1178" s="86">
        <f t="shared" si="215"/>
        <v>0</v>
      </c>
      <c r="AJ1178" s="86">
        <f t="shared" si="216"/>
        <v>0</v>
      </c>
      <c r="AK1178" s="86">
        <f t="shared" si="217"/>
        <v>0</v>
      </c>
      <c r="AL1178" s="86">
        <f t="shared" si="218"/>
        <v>0</v>
      </c>
      <c r="AM1178" s="86">
        <f t="shared" si="219"/>
        <v>0</v>
      </c>
      <c r="AN1178" s="86">
        <f t="shared" si="220"/>
        <v>0</v>
      </c>
      <c r="AO1178" s="86">
        <f t="shared" si="221"/>
        <v>0</v>
      </c>
      <c r="AP1178" s="86">
        <f t="shared" si="222"/>
        <v>0</v>
      </c>
      <c r="AQ1178" s="86">
        <f t="shared" si="223"/>
        <v>0</v>
      </c>
    </row>
    <row r="1179" spans="1:43" ht="15" customHeight="1">
      <c r="A1179" s="107"/>
      <c r="B1179" s="93"/>
      <c r="C1179" s="110" t="s">
        <v>114</v>
      </c>
      <c r="D1179" s="329" t="str">
        <f t="shared" si="211"/>
        <v/>
      </c>
      <c r="E1179" s="331"/>
      <c r="F1179" s="236" t="str">
        <f t="shared" si="212"/>
        <v/>
      </c>
      <c r="G1179" s="398"/>
      <c r="H1179" s="398"/>
      <c r="I1179" s="398"/>
      <c r="J1179" s="398"/>
      <c r="K1179" s="398"/>
      <c r="L1179" s="398"/>
      <c r="M1179" s="399"/>
      <c r="N1179" s="399"/>
      <c r="O1179" s="399"/>
      <c r="P1179" s="399"/>
      <c r="Q1179" s="399"/>
      <c r="R1179" s="399"/>
      <c r="S1179" s="399"/>
      <c r="T1179" s="399"/>
      <c r="U1179" s="399"/>
      <c r="V1179" s="399"/>
      <c r="W1179" s="399"/>
      <c r="X1179" s="399"/>
      <c r="Y1179" s="399"/>
      <c r="Z1179" s="399"/>
      <c r="AA1179" s="399"/>
      <c r="AB1179" s="399"/>
      <c r="AC1179" s="399"/>
      <c r="AD1179" s="399"/>
      <c r="AG1179" s="86">
        <f t="shared" si="213"/>
        <v>24</v>
      </c>
      <c r="AH1179" s="86">
        <f t="shared" si="214"/>
        <v>0</v>
      </c>
      <c r="AI1179" s="86">
        <f t="shared" si="215"/>
        <v>0</v>
      </c>
      <c r="AJ1179" s="86">
        <f t="shared" si="216"/>
        <v>0</v>
      </c>
      <c r="AK1179" s="86">
        <f t="shared" si="217"/>
        <v>0</v>
      </c>
      <c r="AL1179" s="86">
        <f t="shared" si="218"/>
        <v>0</v>
      </c>
      <c r="AM1179" s="86">
        <f t="shared" si="219"/>
        <v>0</v>
      </c>
      <c r="AN1179" s="86">
        <f t="shared" si="220"/>
        <v>0</v>
      </c>
      <c r="AO1179" s="86">
        <f t="shared" si="221"/>
        <v>0</v>
      </c>
      <c r="AP1179" s="86">
        <f t="shared" si="222"/>
        <v>0</v>
      </c>
      <c r="AQ1179" s="86">
        <f t="shared" si="223"/>
        <v>0</v>
      </c>
    </row>
    <row r="1180" spans="1:43" ht="15" customHeight="1">
      <c r="A1180" s="107"/>
      <c r="B1180" s="93"/>
      <c r="C1180" s="110" t="s">
        <v>115</v>
      </c>
      <c r="D1180" s="329" t="str">
        <f t="shared" si="211"/>
        <v/>
      </c>
      <c r="E1180" s="331"/>
      <c r="F1180" s="236" t="str">
        <f t="shared" si="212"/>
        <v/>
      </c>
      <c r="G1180" s="398"/>
      <c r="H1180" s="398"/>
      <c r="I1180" s="398"/>
      <c r="J1180" s="398"/>
      <c r="K1180" s="398"/>
      <c r="L1180" s="398"/>
      <c r="M1180" s="399"/>
      <c r="N1180" s="399"/>
      <c r="O1180" s="399"/>
      <c r="P1180" s="399"/>
      <c r="Q1180" s="399"/>
      <c r="R1180" s="399"/>
      <c r="S1180" s="399"/>
      <c r="T1180" s="399"/>
      <c r="U1180" s="399"/>
      <c r="V1180" s="399"/>
      <c r="W1180" s="399"/>
      <c r="X1180" s="399"/>
      <c r="Y1180" s="399"/>
      <c r="Z1180" s="399"/>
      <c r="AA1180" s="399"/>
      <c r="AB1180" s="399"/>
      <c r="AC1180" s="399"/>
      <c r="AD1180" s="399"/>
      <c r="AG1180" s="86">
        <f t="shared" si="213"/>
        <v>24</v>
      </c>
      <c r="AH1180" s="86">
        <f t="shared" si="214"/>
        <v>0</v>
      </c>
      <c r="AI1180" s="86">
        <f t="shared" si="215"/>
        <v>0</v>
      </c>
      <c r="AJ1180" s="86">
        <f t="shared" si="216"/>
        <v>0</v>
      </c>
      <c r="AK1180" s="86">
        <f t="shared" si="217"/>
        <v>0</v>
      </c>
      <c r="AL1180" s="86">
        <f t="shared" si="218"/>
        <v>0</v>
      </c>
      <c r="AM1180" s="86">
        <f t="shared" si="219"/>
        <v>0</v>
      </c>
      <c r="AN1180" s="86">
        <f t="shared" si="220"/>
        <v>0</v>
      </c>
      <c r="AO1180" s="86">
        <f t="shared" si="221"/>
        <v>0</v>
      </c>
      <c r="AP1180" s="86">
        <f t="shared" si="222"/>
        <v>0</v>
      </c>
      <c r="AQ1180" s="86">
        <f t="shared" si="223"/>
        <v>0</v>
      </c>
    </row>
    <row r="1181" spans="1:43" ht="15" customHeight="1">
      <c r="A1181" s="107"/>
      <c r="B1181" s="93"/>
      <c r="C1181" s="110" t="s">
        <v>116</v>
      </c>
      <c r="D1181" s="329" t="str">
        <f t="shared" si="211"/>
        <v/>
      </c>
      <c r="E1181" s="331"/>
      <c r="F1181" s="236" t="str">
        <f t="shared" si="212"/>
        <v/>
      </c>
      <c r="G1181" s="398"/>
      <c r="H1181" s="398"/>
      <c r="I1181" s="398"/>
      <c r="J1181" s="398"/>
      <c r="K1181" s="398"/>
      <c r="L1181" s="398"/>
      <c r="M1181" s="399"/>
      <c r="N1181" s="399"/>
      <c r="O1181" s="399"/>
      <c r="P1181" s="399"/>
      <c r="Q1181" s="399"/>
      <c r="R1181" s="399"/>
      <c r="S1181" s="399"/>
      <c r="T1181" s="399"/>
      <c r="U1181" s="399"/>
      <c r="V1181" s="399"/>
      <c r="W1181" s="399"/>
      <c r="X1181" s="399"/>
      <c r="Y1181" s="399"/>
      <c r="Z1181" s="399"/>
      <c r="AA1181" s="399"/>
      <c r="AB1181" s="399"/>
      <c r="AC1181" s="399"/>
      <c r="AD1181" s="399"/>
      <c r="AG1181" s="86">
        <f t="shared" si="213"/>
        <v>24</v>
      </c>
      <c r="AH1181" s="86">
        <f t="shared" si="214"/>
        <v>0</v>
      </c>
      <c r="AI1181" s="86">
        <f t="shared" si="215"/>
        <v>0</v>
      </c>
      <c r="AJ1181" s="86">
        <f t="shared" si="216"/>
        <v>0</v>
      </c>
      <c r="AK1181" s="86">
        <f t="shared" si="217"/>
        <v>0</v>
      </c>
      <c r="AL1181" s="86">
        <f t="shared" si="218"/>
        <v>0</v>
      </c>
      <c r="AM1181" s="86">
        <f t="shared" si="219"/>
        <v>0</v>
      </c>
      <c r="AN1181" s="86">
        <f t="shared" si="220"/>
        <v>0</v>
      </c>
      <c r="AO1181" s="86">
        <f t="shared" si="221"/>
        <v>0</v>
      </c>
      <c r="AP1181" s="86">
        <f t="shared" si="222"/>
        <v>0</v>
      </c>
      <c r="AQ1181" s="86">
        <f t="shared" si="223"/>
        <v>0</v>
      </c>
    </row>
    <row r="1182" spans="1:43" ht="15" customHeight="1">
      <c r="A1182" s="107"/>
      <c r="B1182" s="93"/>
      <c r="C1182" s="110" t="s">
        <v>117</v>
      </c>
      <c r="D1182" s="329" t="str">
        <f t="shared" si="211"/>
        <v/>
      </c>
      <c r="E1182" s="331"/>
      <c r="F1182" s="236" t="str">
        <f t="shared" si="212"/>
        <v/>
      </c>
      <c r="G1182" s="398"/>
      <c r="H1182" s="398"/>
      <c r="I1182" s="398"/>
      <c r="J1182" s="398"/>
      <c r="K1182" s="398"/>
      <c r="L1182" s="398"/>
      <c r="M1182" s="399"/>
      <c r="N1182" s="399"/>
      <c r="O1182" s="399"/>
      <c r="P1182" s="399"/>
      <c r="Q1182" s="399"/>
      <c r="R1182" s="399"/>
      <c r="S1182" s="399"/>
      <c r="T1182" s="399"/>
      <c r="U1182" s="399"/>
      <c r="V1182" s="399"/>
      <c r="W1182" s="399"/>
      <c r="X1182" s="399"/>
      <c r="Y1182" s="399"/>
      <c r="Z1182" s="399"/>
      <c r="AA1182" s="399"/>
      <c r="AB1182" s="399"/>
      <c r="AC1182" s="399"/>
      <c r="AD1182" s="399"/>
      <c r="AG1182" s="86">
        <f t="shared" si="213"/>
        <v>24</v>
      </c>
      <c r="AH1182" s="86">
        <f t="shared" si="214"/>
        <v>0</v>
      </c>
      <c r="AI1182" s="86">
        <f t="shared" si="215"/>
        <v>0</v>
      </c>
      <c r="AJ1182" s="86">
        <f t="shared" si="216"/>
        <v>0</v>
      </c>
      <c r="AK1182" s="86">
        <f t="shared" si="217"/>
        <v>0</v>
      </c>
      <c r="AL1182" s="86">
        <f t="shared" si="218"/>
        <v>0</v>
      </c>
      <c r="AM1182" s="86">
        <f t="shared" si="219"/>
        <v>0</v>
      </c>
      <c r="AN1182" s="86">
        <f t="shared" si="220"/>
        <v>0</v>
      </c>
      <c r="AO1182" s="86">
        <f t="shared" si="221"/>
        <v>0</v>
      </c>
      <c r="AP1182" s="86">
        <f t="shared" si="222"/>
        <v>0</v>
      </c>
      <c r="AQ1182" s="86">
        <f t="shared" si="223"/>
        <v>0</v>
      </c>
    </row>
    <row r="1183" spans="1:43" ht="15" customHeight="1">
      <c r="A1183" s="107"/>
      <c r="B1183" s="93"/>
      <c r="C1183" s="110" t="s">
        <v>118</v>
      </c>
      <c r="D1183" s="329" t="str">
        <f t="shared" si="211"/>
        <v/>
      </c>
      <c r="E1183" s="331"/>
      <c r="F1183" s="236" t="str">
        <f t="shared" si="212"/>
        <v/>
      </c>
      <c r="G1183" s="398"/>
      <c r="H1183" s="398"/>
      <c r="I1183" s="398"/>
      <c r="J1183" s="398"/>
      <c r="K1183" s="398"/>
      <c r="L1183" s="398"/>
      <c r="M1183" s="399"/>
      <c r="N1183" s="399"/>
      <c r="O1183" s="399"/>
      <c r="P1183" s="399"/>
      <c r="Q1183" s="399"/>
      <c r="R1183" s="399"/>
      <c r="S1183" s="399"/>
      <c r="T1183" s="399"/>
      <c r="U1183" s="399"/>
      <c r="V1183" s="399"/>
      <c r="W1183" s="399"/>
      <c r="X1183" s="399"/>
      <c r="Y1183" s="399"/>
      <c r="Z1183" s="399"/>
      <c r="AA1183" s="399"/>
      <c r="AB1183" s="399"/>
      <c r="AC1183" s="399"/>
      <c r="AD1183" s="399"/>
      <c r="AG1183" s="86">
        <f t="shared" si="213"/>
        <v>24</v>
      </c>
      <c r="AH1183" s="86">
        <f t="shared" si="214"/>
        <v>0</v>
      </c>
      <c r="AI1183" s="86">
        <f t="shared" si="215"/>
        <v>0</v>
      </c>
      <c r="AJ1183" s="86">
        <f t="shared" si="216"/>
        <v>0</v>
      </c>
      <c r="AK1183" s="86">
        <f t="shared" si="217"/>
        <v>0</v>
      </c>
      <c r="AL1183" s="86">
        <f t="shared" si="218"/>
        <v>0</v>
      </c>
      <c r="AM1183" s="86">
        <f t="shared" si="219"/>
        <v>0</v>
      </c>
      <c r="AN1183" s="86">
        <f t="shared" si="220"/>
        <v>0</v>
      </c>
      <c r="AO1183" s="86">
        <f t="shared" si="221"/>
        <v>0</v>
      </c>
      <c r="AP1183" s="86">
        <f t="shared" si="222"/>
        <v>0</v>
      </c>
      <c r="AQ1183" s="86">
        <f t="shared" si="223"/>
        <v>0</v>
      </c>
    </row>
    <row r="1184" spans="1:43" ht="15" customHeight="1">
      <c r="A1184" s="107"/>
      <c r="B1184" s="93"/>
      <c r="C1184" s="110" t="s">
        <v>119</v>
      </c>
      <c r="D1184" s="329" t="str">
        <f t="shared" si="211"/>
        <v/>
      </c>
      <c r="E1184" s="331"/>
      <c r="F1184" s="236" t="str">
        <f t="shared" si="212"/>
        <v/>
      </c>
      <c r="G1184" s="398"/>
      <c r="H1184" s="398"/>
      <c r="I1184" s="398"/>
      <c r="J1184" s="398"/>
      <c r="K1184" s="398"/>
      <c r="L1184" s="398"/>
      <c r="M1184" s="399"/>
      <c r="N1184" s="399"/>
      <c r="O1184" s="399"/>
      <c r="P1184" s="399"/>
      <c r="Q1184" s="399"/>
      <c r="R1184" s="399"/>
      <c r="S1184" s="399"/>
      <c r="T1184" s="399"/>
      <c r="U1184" s="399"/>
      <c r="V1184" s="399"/>
      <c r="W1184" s="399"/>
      <c r="X1184" s="399"/>
      <c r="Y1184" s="399"/>
      <c r="Z1184" s="399"/>
      <c r="AA1184" s="399"/>
      <c r="AB1184" s="399"/>
      <c r="AC1184" s="399"/>
      <c r="AD1184" s="399"/>
      <c r="AG1184" s="86">
        <f t="shared" si="213"/>
        <v>24</v>
      </c>
      <c r="AH1184" s="86">
        <f t="shared" si="214"/>
        <v>0</v>
      </c>
      <c r="AI1184" s="86">
        <f t="shared" si="215"/>
        <v>0</v>
      </c>
      <c r="AJ1184" s="86">
        <f t="shared" si="216"/>
        <v>0</v>
      </c>
      <c r="AK1184" s="86">
        <f t="shared" si="217"/>
        <v>0</v>
      </c>
      <c r="AL1184" s="86">
        <f t="shared" si="218"/>
        <v>0</v>
      </c>
      <c r="AM1184" s="86">
        <f t="shared" si="219"/>
        <v>0</v>
      </c>
      <c r="AN1184" s="86">
        <f t="shared" si="220"/>
        <v>0</v>
      </c>
      <c r="AO1184" s="86">
        <f t="shared" si="221"/>
        <v>0</v>
      </c>
      <c r="AP1184" s="86">
        <f t="shared" si="222"/>
        <v>0</v>
      </c>
      <c r="AQ1184" s="86">
        <f t="shared" si="223"/>
        <v>0</v>
      </c>
    </row>
    <row r="1185" spans="1:43" ht="15" customHeight="1">
      <c r="A1185" s="107"/>
      <c r="B1185" s="93"/>
      <c r="C1185" s="110" t="s">
        <v>120</v>
      </c>
      <c r="D1185" s="329" t="str">
        <f t="shared" si="211"/>
        <v/>
      </c>
      <c r="E1185" s="331"/>
      <c r="F1185" s="236" t="str">
        <f t="shared" si="212"/>
        <v/>
      </c>
      <c r="G1185" s="398"/>
      <c r="H1185" s="398"/>
      <c r="I1185" s="398"/>
      <c r="J1185" s="398"/>
      <c r="K1185" s="398"/>
      <c r="L1185" s="398"/>
      <c r="M1185" s="399"/>
      <c r="N1185" s="399"/>
      <c r="O1185" s="399"/>
      <c r="P1185" s="399"/>
      <c r="Q1185" s="399"/>
      <c r="R1185" s="399"/>
      <c r="S1185" s="399"/>
      <c r="T1185" s="399"/>
      <c r="U1185" s="399"/>
      <c r="V1185" s="399"/>
      <c r="W1185" s="399"/>
      <c r="X1185" s="399"/>
      <c r="Y1185" s="399"/>
      <c r="Z1185" s="399"/>
      <c r="AA1185" s="399"/>
      <c r="AB1185" s="399"/>
      <c r="AC1185" s="399"/>
      <c r="AD1185" s="399"/>
      <c r="AG1185" s="86">
        <f t="shared" si="213"/>
        <v>24</v>
      </c>
      <c r="AH1185" s="86">
        <f t="shared" si="214"/>
        <v>0</v>
      </c>
      <c r="AI1185" s="86">
        <f t="shared" si="215"/>
        <v>0</v>
      </c>
      <c r="AJ1185" s="86">
        <f t="shared" si="216"/>
        <v>0</v>
      </c>
      <c r="AK1185" s="86">
        <f t="shared" si="217"/>
        <v>0</v>
      </c>
      <c r="AL1185" s="86">
        <f t="shared" si="218"/>
        <v>0</v>
      </c>
      <c r="AM1185" s="86">
        <f t="shared" si="219"/>
        <v>0</v>
      </c>
      <c r="AN1185" s="86">
        <f t="shared" si="220"/>
        <v>0</v>
      </c>
      <c r="AO1185" s="86">
        <f t="shared" si="221"/>
        <v>0</v>
      </c>
      <c r="AP1185" s="86">
        <f t="shared" si="222"/>
        <v>0</v>
      </c>
      <c r="AQ1185" s="86">
        <f t="shared" si="223"/>
        <v>0</v>
      </c>
    </row>
    <row r="1186" spans="1:43" ht="15" customHeight="1">
      <c r="A1186" s="107"/>
      <c r="B1186" s="93"/>
      <c r="C1186" s="110" t="s">
        <v>168</v>
      </c>
      <c r="D1186" s="329" t="str">
        <f t="shared" si="211"/>
        <v/>
      </c>
      <c r="E1186" s="331"/>
      <c r="F1186" s="236" t="str">
        <f t="shared" si="212"/>
        <v/>
      </c>
      <c r="G1186" s="398"/>
      <c r="H1186" s="398"/>
      <c r="I1186" s="398"/>
      <c r="J1186" s="398"/>
      <c r="K1186" s="398"/>
      <c r="L1186" s="398"/>
      <c r="M1186" s="399"/>
      <c r="N1186" s="399"/>
      <c r="O1186" s="399"/>
      <c r="P1186" s="399"/>
      <c r="Q1186" s="399"/>
      <c r="R1186" s="399"/>
      <c r="S1186" s="399"/>
      <c r="T1186" s="399"/>
      <c r="U1186" s="399"/>
      <c r="V1186" s="399"/>
      <c r="W1186" s="399"/>
      <c r="X1186" s="399"/>
      <c r="Y1186" s="399"/>
      <c r="Z1186" s="399"/>
      <c r="AA1186" s="399"/>
      <c r="AB1186" s="399"/>
      <c r="AC1186" s="399"/>
      <c r="AD1186" s="399"/>
      <c r="AG1186" s="86">
        <f t="shared" si="213"/>
        <v>24</v>
      </c>
      <c r="AH1186" s="86">
        <f t="shared" si="214"/>
        <v>0</v>
      </c>
      <c r="AI1186" s="86">
        <f t="shared" si="215"/>
        <v>0</v>
      </c>
      <c r="AJ1186" s="86">
        <f t="shared" si="216"/>
        <v>0</v>
      </c>
      <c r="AK1186" s="86">
        <f t="shared" si="217"/>
        <v>0</v>
      </c>
      <c r="AL1186" s="86">
        <f t="shared" si="218"/>
        <v>0</v>
      </c>
      <c r="AM1186" s="86">
        <f t="shared" si="219"/>
        <v>0</v>
      </c>
      <c r="AN1186" s="86">
        <f t="shared" si="220"/>
        <v>0</v>
      </c>
      <c r="AO1186" s="86">
        <f t="shared" si="221"/>
        <v>0</v>
      </c>
      <c r="AP1186" s="86">
        <f t="shared" si="222"/>
        <v>0</v>
      </c>
      <c r="AQ1186" s="86">
        <f t="shared" si="223"/>
        <v>0</v>
      </c>
    </row>
    <row r="1187" spans="1:43" ht="15" customHeight="1">
      <c r="A1187" s="107"/>
      <c r="B1187" s="93"/>
      <c r="C1187" s="110" t="s">
        <v>169</v>
      </c>
      <c r="D1187" s="329" t="str">
        <f t="shared" si="211"/>
        <v/>
      </c>
      <c r="E1187" s="331"/>
      <c r="F1187" s="236" t="str">
        <f t="shared" si="212"/>
        <v/>
      </c>
      <c r="G1187" s="398"/>
      <c r="H1187" s="398"/>
      <c r="I1187" s="398"/>
      <c r="J1187" s="398"/>
      <c r="K1187" s="398"/>
      <c r="L1187" s="398"/>
      <c r="M1187" s="399"/>
      <c r="N1187" s="399"/>
      <c r="O1187" s="399"/>
      <c r="P1187" s="399"/>
      <c r="Q1187" s="399"/>
      <c r="R1187" s="399"/>
      <c r="S1187" s="399"/>
      <c r="T1187" s="399"/>
      <c r="U1187" s="399"/>
      <c r="V1187" s="399"/>
      <c r="W1187" s="399"/>
      <c r="X1187" s="399"/>
      <c r="Y1187" s="399"/>
      <c r="Z1187" s="399"/>
      <c r="AA1187" s="399"/>
      <c r="AB1187" s="399"/>
      <c r="AC1187" s="399"/>
      <c r="AD1187" s="399"/>
      <c r="AG1187" s="86">
        <f t="shared" si="213"/>
        <v>24</v>
      </c>
      <c r="AH1187" s="86">
        <f t="shared" si="214"/>
        <v>0</v>
      </c>
      <c r="AI1187" s="86">
        <f t="shared" si="215"/>
        <v>0</v>
      </c>
      <c r="AJ1187" s="86">
        <f t="shared" si="216"/>
        <v>0</v>
      </c>
      <c r="AK1187" s="86">
        <f t="shared" si="217"/>
        <v>0</v>
      </c>
      <c r="AL1187" s="86">
        <f t="shared" si="218"/>
        <v>0</v>
      </c>
      <c r="AM1187" s="86">
        <f t="shared" si="219"/>
        <v>0</v>
      </c>
      <c r="AN1187" s="86">
        <f t="shared" si="220"/>
        <v>0</v>
      </c>
      <c r="AO1187" s="86">
        <f t="shared" si="221"/>
        <v>0</v>
      </c>
      <c r="AP1187" s="86">
        <f t="shared" si="222"/>
        <v>0</v>
      </c>
      <c r="AQ1187" s="86">
        <f t="shared" si="223"/>
        <v>0</v>
      </c>
    </row>
    <row r="1188" spans="1:43" ht="15" customHeight="1">
      <c r="A1188" s="107"/>
      <c r="B1188" s="93"/>
      <c r="C1188" s="110" t="s">
        <v>170</v>
      </c>
      <c r="D1188" s="329" t="str">
        <f t="shared" si="211"/>
        <v/>
      </c>
      <c r="E1188" s="331"/>
      <c r="F1188" s="236" t="str">
        <f t="shared" si="212"/>
        <v/>
      </c>
      <c r="G1188" s="398"/>
      <c r="H1188" s="398"/>
      <c r="I1188" s="398"/>
      <c r="J1188" s="398"/>
      <c r="K1188" s="398"/>
      <c r="L1188" s="398"/>
      <c r="M1188" s="399"/>
      <c r="N1188" s="399"/>
      <c r="O1188" s="399"/>
      <c r="P1188" s="399"/>
      <c r="Q1188" s="399"/>
      <c r="R1188" s="399"/>
      <c r="S1188" s="399"/>
      <c r="T1188" s="399"/>
      <c r="U1188" s="399"/>
      <c r="V1188" s="399"/>
      <c r="W1188" s="399"/>
      <c r="X1188" s="399"/>
      <c r="Y1188" s="399"/>
      <c r="Z1188" s="399"/>
      <c r="AA1188" s="399"/>
      <c r="AB1188" s="399"/>
      <c r="AC1188" s="399"/>
      <c r="AD1188" s="399"/>
      <c r="AG1188" s="86">
        <f t="shared" si="213"/>
        <v>24</v>
      </c>
      <c r="AH1188" s="86">
        <f t="shared" si="214"/>
        <v>0</v>
      </c>
      <c r="AI1188" s="86">
        <f t="shared" si="215"/>
        <v>0</v>
      </c>
      <c r="AJ1188" s="86">
        <f t="shared" si="216"/>
        <v>0</v>
      </c>
      <c r="AK1188" s="86">
        <f t="shared" si="217"/>
        <v>0</v>
      </c>
      <c r="AL1188" s="86">
        <f t="shared" si="218"/>
        <v>0</v>
      </c>
      <c r="AM1188" s="86">
        <f t="shared" si="219"/>
        <v>0</v>
      </c>
      <c r="AN1188" s="86">
        <f t="shared" si="220"/>
        <v>0</v>
      </c>
      <c r="AO1188" s="86">
        <f t="shared" si="221"/>
        <v>0</v>
      </c>
      <c r="AP1188" s="86">
        <f t="shared" si="222"/>
        <v>0</v>
      </c>
      <c r="AQ1188" s="86">
        <f t="shared" si="223"/>
        <v>0</v>
      </c>
    </row>
    <row r="1189" spans="1:43" ht="15" customHeight="1">
      <c r="A1189" s="107"/>
      <c r="B1189" s="93"/>
      <c r="C1189" s="110" t="s">
        <v>171</v>
      </c>
      <c r="D1189" s="329" t="str">
        <f t="shared" si="211"/>
        <v/>
      </c>
      <c r="E1189" s="331"/>
      <c r="F1189" s="236" t="str">
        <f t="shared" si="212"/>
        <v/>
      </c>
      <c r="G1189" s="398"/>
      <c r="H1189" s="398"/>
      <c r="I1189" s="398"/>
      <c r="J1189" s="398"/>
      <c r="K1189" s="398"/>
      <c r="L1189" s="398"/>
      <c r="M1189" s="399"/>
      <c r="N1189" s="399"/>
      <c r="O1189" s="399"/>
      <c r="P1189" s="399"/>
      <c r="Q1189" s="399"/>
      <c r="R1189" s="399"/>
      <c r="S1189" s="399"/>
      <c r="T1189" s="399"/>
      <c r="U1189" s="399"/>
      <c r="V1189" s="399"/>
      <c r="W1189" s="399"/>
      <c r="X1189" s="399"/>
      <c r="Y1189" s="399"/>
      <c r="Z1189" s="399"/>
      <c r="AA1189" s="399"/>
      <c r="AB1189" s="399"/>
      <c r="AC1189" s="399"/>
      <c r="AD1189" s="399"/>
      <c r="AG1189" s="86">
        <f t="shared" si="213"/>
        <v>24</v>
      </c>
      <c r="AH1189" s="86">
        <f t="shared" si="214"/>
        <v>0</v>
      </c>
      <c r="AI1189" s="86">
        <f t="shared" si="215"/>
        <v>0</v>
      </c>
      <c r="AJ1189" s="86">
        <f t="shared" si="216"/>
        <v>0</v>
      </c>
      <c r="AK1189" s="86">
        <f t="shared" si="217"/>
        <v>0</v>
      </c>
      <c r="AL1189" s="86">
        <f t="shared" si="218"/>
        <v>0</v>
      </c>
      <c r="AM1189" s="86">
        <f t="shared" si="219"/>
        <v>0</v>
      </c>
      <c r="AN1189" s="86">
        <f t="shared" si="220"/>
        <v>0</v>
      </c>
      <c r="AO1189" s="86">
        <f t="shared" si="221"/>
        <v>0</v>
      </c>
      <c r="AP1189" s="86">
        <f t="shared" si="222"/>
        <v>0</v>
      </c>
      <c r="AQ1189" s="86">
        <f t="shared" si="223"/>
        <v>0</v>
      </c>
    </row>
    <row r="1190" spans="1:43" ht="15" customHeight="1">
      <c r="A1190" s="107"/>
      <c r="B1190" s="93"/>
      <c r="C1190" s="110" t="s">
        <v>172</v>
      </c>
      <c r="D1190" s="329" t="str">
        <f t="shared" si="211"/>
        <v/>
      </c>
      <c r="E1190" s="331"/>
      <c r="F1190" s="236" t="str">
        <f t="shared" si="212"/>
        <v/>
      </c>
      <c r="G1190" s="398"/>
      <c r="H1190" s="398"/>
      <c r="I1190" s="398"/>
      <c r="J1190" s="398"/>
      <c r="K1190" s="398"/>
      <c r="L1190" s="398"/>
      <c r="M1190" s="399"/>
      <c r="N1190" s="399"/>
      <c r="O1190" s="399"/>
      <c r="P1190" s="399"/>
      <c r="Q1190" s="399"/>
      <c r="R1190" s="399"/>
      <c r="S1190" s="399"/>
      <c r="T1190" s="399"/>
      <c r="U1190" s="399"/>
      <c r="V1190" s="399"/>
      <c r="W1190" s="399"/>
      <c r="X1190" s="399"/>
      <c r="Y1190" s="399"/>
      <c r="Z1190" s="399"/>
      <c r="AA1190" s="399"/>
      <c r="AB1190" s="399"/>
      <c r="AC1190" s="399"/>
      <c r="AD1190" s="399"/>
      <c r="AG1190" s="86">
        <f t="shared" si="213"/>
        <v>24</v>
      </c>
      <c r="AH1190" s="86">
        <f t="shared" si="214"/>
        <v>0</v>
      </c>
      <c r="AI1190" s="86">
        <f t="shared" si="215"/>
        <v>0</v>
      </c>
      <c r="AJ1190" s="86">
        <f t="shared" si="216"/>
        <v>0</v>
      </c>
      <c r="AK1190" s="86">
        <f t="shared" si="217"/>
        <v>0</v>
      </c>
      <c r="AL1190" s="86">
        <f t="shared" si="218"/>
        <v>0</v>
      </c>
      <c r="AM1190" s="86">
        <f t="shared" si="219"/>
        <v>0</v>
      </c>
      <c r="AN1190" s="86">
        <f t="shared" si="220"/>
        <v>0</v>
      </c>
      <c r="AO1190" s="86">
        <f t="shared" si="221"/>
        <v>0</v>
      </c>
      <c r="AP1190" s="86">
        <f t="shared" si="222"/>
        <v>0</v>
      </c>
      <c r="AQ1190" s="86">
        <f t="shared" si="223"/>
        <v>0</v>
      </c>
    </row>
    <row r="1191" spans="1:43" ht="15" customHeight="1">
      <c r="A1191" s="107"/>
      <c r="B1191" s="93"/>
      <c r="C1191" s="110" t="s">
        <v>173</v>
      </c>
      <c r="D1191" s="329" t="str">
        <f t="shared" si="211"/>
        <v/>
      </c>
      <c r="E1191" s="331"/>
      <c r="F1191" s="236" t="str">
        <f t="shared" si="212"/>
        <v/>
      </c>
      <c r="G1191" s="398"/>
      <c r="H1191" s="398"/>
      <c r="I1191" s="398"/>
      <c r="J1191" s="398"/>
      <c r="K1191" s="398"/>
      <c r="L1191" s="398"/>
      <c r="M1191" s="399"/>
      <c r="N1191" s="399"/>
      <c r="O1191" s="399"/>
      <c r="P1191" s="399"/>
      <c r="Q1191" s="399"/>
      <c r="R1191" s="399"/>
      <c r="S1191" s="399"/>
      <c r="T1191" s="399"/>
      <c r="U1191" s="399"/>
      <c r="V1191" s="399"/>
      <c r="W1191" s="399"/>
      <c r="X1191" s="399"/>
      <c r="Y1191" s="399"/>
      <c r="Z1191" s="399"/>
      <c r="AA1191" s="399"/>
      <c r="AB1191" s="399"/>
      <c r="AC1191" s="399"/>
      <c r="AD1191" s="399"/>
      <c r="AG1191" s="86">
        <f t="shared" si="213"/>
        <v>24</v>
      </c>
      <c r="AH1191" s="86">
        <f t="shared" si="214"/>
        <v>0</v>
      </c>
      <c r="AI1191" s="86">
        <f t="shared" si="215"/>
        <v>0</v>
      </c>
      <c r="AJ1191" s="86">
        <f t="shared" si="216"/>
        <v>0</v>
      </c>
      <c r="AK1191" s="86">
        <f t="shared" si="217"/>
        <v>0</v>
      </c>
      <c r="AL1191" s="86">
        <f t="shared" si="218"/>
        <v>0</v>
      </c>
      <c r="AM1191" s="86">
        <f t="shared" si="219"/>
        <v>0</v>
      </c>
      <c r="AN1191" s="86">
        <f t="shared" si="220"/>
        <v>0</v>
      </c>
      <c r="AO1191" s="86">
        <f t="shared" si="221"/>
        <v>0</v>
      </c>
      <c r="AP1191" s="86">
        <f t="shared" si="222"/>
        <v>0</v>
      </c>
      <c r="AQ1191" s="86">
        <f t="shared" si="223"/>
        <v>0</v>
      </c>
    </row>
    <row r="1192" spans="1:43" ht="15" customHeight="1">
      <c r="A1192" s="107"/>
      <c r="B1192" s="93"/>
      <c r="C1192" s="110" t="s">
        <v>174</v>
      </c>
      <c r="D1192" s="329" t="str">
        <f t="shared" si="211"/>
        <v/>
      </c>
      <c r="E1192" s="331"/>
      <c r="F1192" s="236" t="str">
        <f t="shared" si="212"/>
        <v/>
      </c>
      <c r="G1192" s="398"/>
      <c r="H1192" s="398"/>
      <c r="I1192" s="398"/>
      <c r="J1192" s="398"/>
      <c r="K1192" s="398"/>
      <c r="L1192" s="398"/>
      <c r="M1192" s="399"/>
      <c r="N1192" s="399"/>
      <c r="O1192" s="399"/>
      <c r="P1192" s="399"/>
      <c r="Q1192" s="399"/>
      <c r="R1192" s="399"/>
      <c r="S1192" s="399"/>
      <c r="T1192" s="399"/>
      <c r="U1192" s="399"/>
      <c r="V1192" s="399"/>
      <c r="W1192" s="399"/>
      <c r="X1192" s="399"/>
      <c r="Y1192" s="399"/>
      <c r="Z1192" s="399"/>
      <c r="AA1192" s="399"/>
      <c r="AB1192" s="399"/>
      <c r="AC1192" s="399"/>
      <c r="AD1192" s="399"/>
      <c r="AG1192" s="86">
        <f t="shared" si="213"/>
        <v>24</v>
      </c>
      <c r="AH1192" s="86">
        <f t="shared" si="214"/>
        <v>0</v>
      </c>
      <c r="AI1192" s="86">
        <f t="shared" si="215"/>
        <v>0</v>
      </c>
      <c r="AJ1192" s="86">
        <f t="shared" si="216"/>
        <v>0</v>
      </c>
      <c r="AK1192" s="86">
        <f t="shared" si="217"/>
        <v>0</v>
      </c>
      <c r="AL1192" s="86">
        <f t="shared" si="218"/>
        <v>0</v>
      </c>
      <c r="AM1192" s="86">
        <f t="shared" si="219"/>
        <v>0</v>
      </c>
      <c r="AN1192" s="86">
        <f t="shared" si="220"/>
        <v>0</v>
      </c>
      <c r="AO1192" s="86">
        <f t="shared" si="221"/>
        <v>0</v>
      </c>
      <c r="AP1192" s="86">
        <f t="shared" si="222"/>
        <v>0</v>
      </c>
      <c r="AQ1192" s="86">
        <f t="shared" si="223"/>
        <v>0</v>
      </c>
    </row>
    <row r="1193" spans="1:43" ht="15" customHeight="1">
      <c r="A1193" s="107"/>
      <c r="B1193" s="93"/>
      <c r="C1193" s="110" t="s">
        <v>175</v>
      </c>
      <c r="D1193" s="329" t="str">
        <f t="shared" si="211"/>
        <v/>
      </c>
      <c r="E1193" s="331"/>
      <c r="F1193" s="236" t="str">
        <f t="shared" si="212"/>
        <v/>
      </c>
      <c r="G1193" s="398"/>
      <c r="H1193" s="398"/>
      <c r="I1193" s="398"/>
      <c r="J1193" s="398"/>
      <c r="K1193" s="398"/>
      <c r="L1193" s="398"/>
      <c r="M1193" s="399"/>
      <c r="N1193" s="399"/>
      <c r="O1193" s="399"/>
      <c r="P1193" s="399"/>
      <c r="Q1193" s="399"/>
      <c r="R1193" s="399"/>
      <c r="S1193" s="399"/>
      <c r="T1193" s="399"/>
      <c r="U1193" s="399"/>
      <c r="V1193" s="399"/>
      <c r="W1193" s="399"/>
      <c r="X1193" s="399"/>
      <c r="Y1193" s="399"/>
      <c r="Z1193" s="399"/>
      <c r="AA1193" s="399"/>
      <c r="AB1193" s="399"/>
      <c r="AC1193" s="399"/>
      <c r="AD1193" s="399"/>
      <c r="AG1193" s="86">
        <f t="shared" si="213"/>
        <v>24</v>
      </c>
      <c r="AH1193" s="86">
        <f t="shared" si="214"/>
        <v>0</v>
      </c>
      <c r="AI1193" s="86">
        <f t="shared" si="215"/>
        <v>0</v>
      </c>
      <c r="AJ1193" s="86">
        <f t="shared" si="216"/>
        <v>0</v>
      </c>
      <c r="AK1193" s="86">
        <f t="shared" si="217"/>
        <v>0</v>
      </c>
      <c r="AL1193" s="86">
        <f t="shared" si="218"/>
        <v>0</v>
      </c>
      <c r="AM1193" s="86">
        <f t="shared" si="219"/>
        <v>0</v>
      </c>
      <c r="AN1193" s="86">
        <f t="shared" si="220"/>
        <v>0</v>
      </c>
      <c r="AO1193" s="86">
        <f t="shared" si="221"/>
        <v>0</v>
      </c>
      <c r="AP1193" s="86">
        <f t="shared" si="222"/>
        <v>0</v>
      </c>
      <c r="AQ1193" s="86">
        <f t="shared" si="223"/>
        <v>0</v>
      </c>
    </row>
    <row r="1194" spans="1:43" ht="15" customHeight="1">
      <c r="A1194" s="107"/>
      <c r="B1194" s="93"/>
      <c r="C1194" s="110" t="s">
        <v>176</v>
      </c>
      <c r="D1194" s="329" t="str">
        <f t="shared" si="211"/>
        <v/>
      </c>
      <c r="E1194" s="331"/>
      <c r="F1194" s="236" t="str">
        <f t="shared" si="212"/>
        <v/>
      </c>
      <c r="G1194" s="398"/>
      <c r="H1194" s="398"/>
      <c r="I1194" s="398"/>
      <c r="J1194" s="398"/>
      <c r="K1194" s="398"/>
      <c r="L1194" s="398"/>
      <c r="M1194" s="399"/>
      <c r="N1194" s="399"/>
      <c r="O1194" s="399"/>
      <c r="P1194" s="399"/>
      <c r="Q1194" s="399"/>
      <c r="R1194" s="399"/>
      <c r="S1194" s="399"/>
      <c r="T1194" s="399"/>
      <c r="U1194" s="399"/>
      <c r="V1194" s="399"/>
      <c r="W1194" s="399"/>
      <c r="X1194" s="399"/>
      <c r="Y1194" s="399"/>
      <c r="Z1194" s="399"/>
      <c r="AA1194" s="399"/>
      <c r="AB1194" s="399"/>
      <c r="AC1194" s="399"/>
      <c r="AD1194" s="399"/>
      <c r="AG1194" s="86">
        <f t="shared" si="213"/>
        <v>24</v>
      </c>
      <c r="AH1194" s="86">
        <f t="shared" si="214"/>
        <v>0</v>
      </c>
      <c r="AI1194" s="86">
        <f t="shared" si="215"/>
        <v>0</v>
      </c>
      <c r="AJ1194" s="86">
        <f t="shared" si="216"/>
        <v>0</v>
      </c>
      <c r="AK1194" s="86">
        <f t="shared" si="217"/>
        <v>0</v>
      </c>
      <c r="AL1194" s="86">
        <f t="shared" si="218"/>
        <v>0</v>
      </c>
      <c r="AM1194" s="86">
        <f t="shared" si="219"/>
        <v>0</v>
      </c>
      <c r="AN1194" s="86">
        <f t="shared" si="220"/>
        <v>0</v>
      </c>
      <c r="AO1194" s="86">
        <f t="shared" si="221"/>
        <v>0</v>
      </c>
      <c r="AP1194" s="86">
        <f t="shared" si="222"/>
        <v>0</v>
      </c>
      <c r="AQ1194" s="86">
        <f t="shared" si="223"/>
        <v>0</v>
      </c>
    </row>
    <row r="1195" spans="1:43" ht="15" customHeight="1">
      <c r="A1195" s="107"/>
      <c r="B1195" s="93"/>
      <c r="C1195" s="110" t="s">
        <v>177</v>
      </c>
      <c r="D1195" s="329" t="str">
        <f t="shared" si="211"/>
        <v/>
      </c>
      <c r="E1195" s="331"/>
      <c r="F1195" s="236" t="str">
        <f t="shared" si="212"/>
        <v/>
      </c>
      <c r="G1195" s="398"/>
      <c r="H1195" s="398"/>
      <c r="I1195" s="398"/>
      <c r="J1195" s="398"/>
      <c r="K1195" s="398"/>
      <c r="L1195" s="398"/>
      <c r="M1195" s="399"/>
      <c r="N1195" s="399"/>
      <c r="O1195" s="399"/>
      <c r="P1195" s="399"/>
      <c r="Q1195" s="399"/>
      <c r="R1195" s="399"/>
      <c r="S1195" s="399"/>
      <c r="T1195" s="399"/>
      <c r="U1195" s="399"/>
      <c r="V1195" s="399"/>
      <c r="W1195" s="399"/>
      <c r="X1195" s="399"/>
      <c r="Y1195" s="399"/>
      <c r="Z1195" s="399"/>
      <c r="AA1195" s="399"/>
      <c r="AB1195" s="399"/>
      <c r="AC1195" s="399"/>
      <c r="AD1195" s="399"/>
      <c r="AG1195" s="86">
        <f t="shared" si="213"/>
        <v>24</v>
      </c>
      <c r="AH1195" s="86">
        <f t="shared" si="214"/>
        <v>0</v>
      </c>
      <c r="AI1195" s="86">
        <f t="shared" si="215"/>
        <v>0</v>
      </c>
      <c r="AJ1195" s="86">
        <f t="shared" si="216"/>
        <v>0</v>
      </c>
      <c r="AK1195" s="86">
        <f t="shared" si="217"/>
        <v>0</v>
      </c>
      <c r="AL1195" s="86">
        <f t="shared" si="218"/>
        <v>0</v>
      </c>
      <c r="AM1195" s="86">
        <f t="shared" si="219"/>
        <v>0</v>
      </c>
      <c r="AN1195" s="86">
        <f t="shared" si="220"/>
        <v>0</v>
      </c>
      <c r="AO1195" s="86">
        <f t="shared" si="221"/>
        <v>0</v>
      </c>
      <c r="AP1195" s="86">
        <f t="shared" si="222"/>
        <v>0</v>
      </c>
      <c r="AQ1195" s="86">
        <f t="shared" si="223"/>
        <v>0</v>
      </c>
    </row>
    <row r="1196" spans="1:43" ht="15" customHeight="1">
      <c r="A1196" s="107"/>
      <c r="B1196" s="93"/>
      <c r="C1196" s="110" t="s">
        <v>178</v>
      </c>
      <c r="D1196" s="329" t="str">
        <f t="shared" si="211"/>
        <v/>
      </c>
      <c r="E1196" s="331"/>
      <c r="F1196" s="236" t="str">
        <f t="shared" si="212"/>
        <v/>
      </c>
      <c r="G1196" s="398"/>
      <c r="H1196" s="398"/>
      <c r="I1196" s="398"/>
      <c r="J1196" s="398"/>
      <c r="K1196" s="398"/>
      <c r="L1196" s="398"/>
      <c r="M1196" s="399"/>
      <c r="N1196" s="399"/>
      <c r="O1196" s="399"/>
      <c r="P1196" s="399"/>
      <c r="Q1196" s="399"/>
      <c r="R1196" s="399"/>
      <c r="S1196" s="399"/>
      <c r="T1196" s="399"/>
      <c r="U1196" s="399"/>
      <c r="V1196" s="399"/>
      <c r="W1196" s="399"/>
      <c r="X1196" s="399"/>
      <c r="Y1196" s="399"/>
      <c r="Z1196" s="399"/>
      <c r="AA1196" s="399"/>
      <c r="AB1196" s="399"/>
      <c r="AC1196" s="399"/>
      <c r="AD1196" s="399"/>
      <c r="AG1196" s="86">
        <f t="shared" si="213"/>
        <v>24</v>
      </c>
      <c r="AH1196" s="86">
        <f t="shared" si="214"/>
        <v>0</v>
      </c>
      <c r="AI1196" s="86">
        <f t="shared" si="215"/>
        <v>0</v>
      </c>
      <c r="AJ1196" s="86">
        <f t="shared" si="216"/>
        <v>0</v>
      </c>
      <c r="AK1196" s="86">
        <f t="shared" si="217"/>
        <v>0</v>
      </c>
      <c r="AL1196" s="86">
        <f t="shared" si="218"/>
        <v>0</v>
      </c>
      <c r="AM1196" s="86">
        <f t="shared" si="219"/>
        <v>0</v>
      </c>
      <c r="AN1196" s="86">
        <f t="shared" si="220"/>
        <v>0</v>
      </c>
      <c r="AO1196" s="86">
        <f t="shared" si="221"/>
        <v>0</v>
      </c>
      <c r="AP1196" s="86">
        <f t="shared" si="222"/>
        <v>0</v>
      </c>
      <c r="AQ1196" s="86">
        <f t="shared" si="223"/>
        <v>0</v>
      </c>
    </row>
    <row r="1197" spans="1:43" ht="15" customHeight="1">
      <c r="A1197" s="107"/>
      <c r="B1197" s="93"/>
      <c r="C1197" s="110" t="s">
        <v>179</v>
      </c>
      <c r="D1197" s="329" t="str">
        <f t="shared" si="211"/>
        <v/>
      </c>
      <c r="E1197" s="331"/>
      <c r="F1197" s="236" t="str">
        <f t="shared" si="212"/>
        <v/>
      </c>
      <c r="G1197" s="398"/>
      <c r="H1197" s="398"/>
      <c r="I1197" s="398"/>
      <c r="J1197" s="398"/>
      <c r="K1197" s="398"/>
      <c r="L1197" s="398"/>
      <c r="M1197" s="399"/>
      <c r="N1197" s="399"/>
      <c r="O1197" s="399"/>
      <c r="P1197" s="399"/>
      <c r="Q1197" s="399"/>
      <c r="R1197" s="399"/>
      <c r="S1197" s="399"/>
      <c r="T1197" s="399"/>
      <c r="U1197" s="399"/>
      <c r="V1197" s="399"/>
      <c r="W1197" s="399"/>
      <c r="X1197" s="399"/>
      <c r="Y1197" s="399"/>
      <c r="Z1197" s="399"/>
      <c r="AA1197" s="399"/>
      <c r="AB1197" s="399"/>
      <c r="AC1197" s="399"/>
      <c r="AD1197" s="399"/>
      <c r="AG1197" s="86">
        <f t="shared" si="213"/>
        <v>24</v>
      </c>
      <c r="AH1197" s="86">
        <f t="shared" si="214"/>
        <v>0</v>
      </c>
      <c r="AI1197" s="86">
        <f t="shared" si="215"/>
        <v>0</v>
      </c>
      <c r="AJ1197" s="86">
        <f t="shared" si="216"/>
        <v>0</v>
      </c>
      <c r="AK1197" s="86">
        <f t="shared" si="217"/>
        <v>0</v>
      </c>
      <c r="AL1197" s="86">
        <f t="shared" si="218"/>
        <v>0</v>
      </c>
      <c r="AM1197" s="86">
        <f t="shared" si="219"/>
        <v>0</v>
      </c>
      <c r="AN1197" s="86">
        <f t="shared" si="220"/>
        <v>0</v>
      </c>
      <c r="AO1197" s="86">
        <f t="shared" si="221"/>
        <v>0</v>
      </c>
      <c r="AP1197" s="86">
        <f t="shared" si="222"/>
        <v>0</v>
      </c>
      <c r="AQ1197" s="86">
        <f t="shared" si="223"/>
        <v>0</v>
      </c>
    </row>
    <row r="1198" spans="1:43" ht="15" customHeight="1">
      <c r="A1198" s="107"/>
      <c r="B1198" s="93"/>
      <c r="C1198" s="110" t="s">
        <v>180</v>
      </c>
      <c r="D1198" s="329" t="str">
        <f t="shared" si="211"/>
        <v/>
      </c>
      <c r="E1198" s="331"/>
      <c r="F1198" s="236" t="str">
        <f t="shared" si="212"/>
        <v/>
      </c>
      <c r="G1198" s="398"/>
      <c r="H1198" s="398"/>
      <c r="I1198" s="398"/>
      <c r="J1198" s="398"/>
      <c r="K1198" s="398"/>
      <c r="L1198" s="398"/>
      <c r="M1198" s="399"/>
      <c r="N1198" s="399"/>
      <c r="O1198" s="399"/>
      <c r="P1198" s="399"/>
      <c r="Q1198" s="399"/>
      <c r="R1198" s="399"/>
      <c r="S1198" s="399"/>
      <c r="T1198" s="399"/>
      <c r="U1198" s="399"/>
      <c r="V1198" s="399"/>
      <c r="W1198" s="399"/>
      <c r="X1198" s="399"/>
      <c r="Y1198" s="399"/>
      <c r="Z1198" s="399"/>
      <c r="AA1198" s="399"/>
      <c r="AB1198" s="399"/>
      <c r="AC1198" s="399"/>
      <c r="AD1198" s="399"/>
      <c r="AG1198" s="86">
        <f t="shared" si="213"/>
        <v>24</v>
      </c>
      <c r="AH1198" s="86">
        <f t="shared" si="214"/>
        <v>0</v>
      </c>
      <c r="AI1198" s="86">
        <f t="shared" si="215"/>
        <v>0</v>
      </c>
      <c r="AJ1198" s="86">
        <f t="shared" si="216"/>
        <v>0</v>
      </c>
      <c r="AK1198" s="86">
        <f t="shared" si="217"/>
        <v>0</v>
      </c>
      <c r="AL1198" s="86">
        <f t="shared" si="218"/>
        <v>0</v>
      </c>
      <c r="AM1198" s="86">
        <f t="shared" si="219"/>
        <v>0</v>
      </c>
      <c r="AN1198" s="86">
        <f t="shared" si="220"/>
        <v>0</v>
      </c>
      <c r="AO1198" s="86">
        <f t="shared" si="221"/>
        <v>0</v>
      </c>
      <c r="AP1198" s="86">
        <f t="shared" si="222"/>
        <v>0</v>
      </c>
      <c r="AQ1198" s="86">
        <f t="shared" si="223"/>
        <v>0</v>
      </c>
    </row>
    <row r="1199" spans="1:43" ht="15" customHeight="1">
      <c r="A1199" s="107"/>
      <c r="B1199" s="93"/>
      <c r="C1199" s="110" t="s">
        <v>181</v>
      </c>
      <c r="D1199" s="329" t="str">
        <f t="shared" si="211"/>
        <v/>
      </c>
      <c r="E1199" s="331"/>
      <c r="F1199" s="236" t="str">
        <f t="shared" si="212"/>
        <v/>
      </c>
      <c r="G1199" s="398"/>
      <c r="H1199" s="398"/>
      <c r="I1199" s="398"/>
      <c r="J1199" s="398"/>
      <c r="K1199" s="398"/>
      <c r="L1199" s="398"/>
      <c r="M1199" s="399"/>
      <c r="N1199" s="399"/>
      <c r="O1199" s="399"/>
      <c r="P1199" s="399"/>
      <c r="Q1199" s="399"/>
      <c r="R1199" s="399"/>
      <c r="S1199" s="399"/>
      <c r="T1199" s="399"/>
      <c r="U1199" s="399"/>
      <c r="V1199" s="399"/>
      <c r="W1199" s="399"/>
      <c r="X1199" s="399"/>
      <c r="Y1199" s="399"/>
      <c r="Z1199" s="399"/>
      <c r="AA1199" s="399"/>
      <c r="AB1199" s="399"/>
      <c r="AC1199" s="399"/>
      <c r="AD1199" s="399"/>
      <c r="AG1199" s="86">
        <f t="shared" si="213"/>
        <v>24</v>
      </c>
      <c r="AH1199" s="86">
        <f t="shared" si="214"/>
        <v>0</v>
      </c>
      <c r="AI1199" s="86">
        <f t="shared" si="215"/>
        <v>0</v>
      </c>
      <c r="AJ1199" s="86">
        <f t="shared" si="216"/>
        <v>0</v>
      </c>
      <c r="AK1199" s="86">
        <f t="shared" si="217"/>
        <v>0</v>
      </c>
      <c r="AL1199" s="86">
        <f t="shared" si="218"/>
        <v>0</v>
      </c>
      <c r="AM1199" s="86">
        <f t="shared" si="219"/>
        <v>0</v>
      </c>
      <c r="AN1199" s="86">
        <f t="shared" si="220"/>
        <v>0</v>
      </c>
      <c r="AO1199" s="86">
        <f t="shared" si="221"/>
        <v>0</v>
      </c>
      <c r="AP1199" s="86">
        <f t="shared" si="222"/>
        <v>0</v>
      </c>
      <c r="AQ1199" s="86">
        <f t="shared" si="223"/>
        <v>0</v>
      </c>
    </row>
    <row r="1200" spans="1:43" ht="15" customHeight="1">
      <c r="A1200" s="107"/>
      <c r="B1200" s="93"/>
      <c r="C1200" s="110" t="s">
        <v>182</v>
      </c>
      <c r="D1200" s="329" t="str">
        <f t="shared" si="211"/>
        <v/>
      </c>
      <c r="E1200" s="331"/>
      <c r="F1200" s="236" t="str">
        <f t="shared" si="212"/>
        <v/>
      </c>
      <c r="G1200" s="398"/>
      <c r="H1200" s="398"/>
      <c r="I1200" s="398"/>
      <c r="J1200" s="398"/>
      <c r="K1200" s="398"/>
      <c r="L1200" s="398"/>
      <c r="M1200" s="399"/>
      <c r="N1200" s="399"/>
      <c r="O1200" s="399"/>
      <c r="P1200" s="399"/>
      <c r="Q1200" s="399"/>
      <c r="R1200" s="399"/>
      <c r="S1200" s="399"/>
      <c r="T1200" s="399"/>
      <c r="U1200" s="399"/>
      <c r="V1200" s="399"/>
      <c r="W1200" s="399"/>
      <c r="X1200" s="399"/>
      <c r="Y1200" s="399"/>
      <c r="Z1200" s="399"/>
      <c r="AA1200" s="399"/>
      <c r="AB1200" s="399"/>
      <c r="AC1200" s="399"/>
      <c r="AD1200" s="399"/>
      <c r="AG1200" s="86">
        <f t="shared" si="213"/>
        <v>24</v>
      </c>
      <c r="AH1200" s="86">
        <f t="shared" si="214"/>
        <v>0</v>
      </c>
      <c r="AI1200" s="86">
        <f t="shared" si="215"/>
        <v>0</v>
      </c>
      <c r="AJ1200" s="86">
        <f t="shared" si="216"/>
        <v>0</v>
      </c>
      <c r="AK1200" s="86">
        <f t="shared" si="217"/>
        <v>0</v>
      </c>
      <c r="AL1200" s="86">
        <f t="shared" si="218"/>
        <v>0</v>
      </c>
      <c r="AM1200" s="86">
        <f t="shared" si="219"/>
        <v>0</v>
      </c>
      <c r="AN1200" s="86">
        <f t="shared" si="220"/>
        <v>0</v>
      </c>
      <c r="AO1200" s="86">
        <f t="shared" si="221"/>
        <v>0</v>
      </c>
      <c r="AP1200" s="86">
        <f t="shared" si="222"/>
        <v>0</v>
      </c>
      <c r="AQ1200" s="86">
        <f t="shared" si="223"/>
        <v>0</v>
      </c>
    </row>
    <row r="1201" spans="1:43" ht="15" customHeight="1">
      <c r="A1201" s="107"/>
      <c r="B1201" s="93"/>
      <c r="C1201" s="110" t="s">
        <v>183</v>
      </c>
      <c r="D1201" s="329" t="str">
        <f t="shared" si="211"/>
        <v/>
      </c>
      <c r="E1201" s="331"/>
      <c r="F1201" s="236" t="str">
        <f t="shared" si="212"/>
        <v/>
      </c>
      <c r="G1201" s="398"/>
      <c r="H1201" s="398"/>
      <c r="I1201" s="398"/>
      <c r="J1201" s="398"/>
      <c r="K1201" s="398"/>
      <c r="L1201" s="398"/>
      <c r="M1201" s="399"/>
      <c r="N1201" s="399"/>
      <c r="O1201" s="399"/>
      <c r="P1201" s="399"/>
      <c r="Q1201" s="399"/>
      <c r="R1201" s="399"/>
      <c r="S1201" s="399"/>
      <c r="T1201" s="399"/>
      <c r="U1201" s="399"/>
      <c r="V1201" s="399"/>
      <c r="W1201" s="399"/>
      <c r="X1201" s="399"/>
      <c r="Y1201" s="399"/>
      <c r="Z1201" s="399"/>
      <c r="AA1201" s="399"/>
      <c r="AB1201" s="399"/>
      <c r="AC1201" s="399"/>
      <c r="AD1201" s="399"/>
      <c r="AG1201" s="86">
        <f t="shared" si="213"/>
        <v>24</v>
      </c>
      <c r="AH1201" s="86">
        <f t="shared" si="214"/>
        <v>0</v>
      </c>
      <c r="AI1201" s="86">
        <f t="shared" si="215"/>
        <v>0</v>
      </c>
      <c r="AJ1201" s="86">
        <f t="shared" si="216"/>
        <v>0</v>
      </c>
      <c r="AK1201" s="86">
        <f t="shared" si="217"/>
        <v>0</v>
      </c>
      <c r="AL1201" s="86">
        <f t="shared" si="218"/>
        <v>0</v>
      </c>
      <c r="AM1201" s="86">
        <f t="shared" si="219"/>
        <v>0</v>
      </c>
      <c r="AN1201" s="86">
        <f t="shared" si="220"/>
        <v>0</v>
      </c>
      <c r="AO1201" s="86">
        <f t="shared" si="221"/>
        <v>0</v>
      </c>
      <c r="AP1201" s="86">
        <f t="shared" si="222"/>
        <v>0</v>
      </c>
      <c r="AQ1201" s="86">
        <f t="shared" si="223"/>
        <v>0</v>
      </c>
    </row>
    <row r="1202" spans="1:43" ht="15" customHeight="1">
      <c r="A1202" s="107"/>
      <c r="B1202" s="93"/>
      <c r="C1202" s="110" t="s">
        <v>184</v>
      </c>
      <c r="D1202" s="329" t="str">
        <f t="shared" si="211"/>
        <v/>
      </c>
      <c r="E1202" s="331"/>
      <c r="F1202" s="236" t="str">
        <f t="shared" si="212"/>
        <v/>
      </c>
      <c r="G1202" s="398"/>
      <c r="H1202" s="398"/>
      <c r="I1202" s="398"/>
      <c r="J1202" s="398"/>
      <c r="K1202" s="398"/>
      <c r="L1202" s="398"/>
      <c r="M1202" s="399"/>
      <c r="N1202" s="399"/>
      <c r="O1202" s="399"/>
      <c r="P1202" s="399"/>
      <c r="Q1202" s="399"/>
      <c r="R1202" s="399"/>
      <c r="S1202" s="399"/>
      <c r="T1202" s="399"/>
      <c r="U1202" s="399"/>
      <c r="V1202" s="399"/>
      <c r="W1202" s="399"/>
      <c r="X1202" s="399"/>
      <c r="Y1202" s="399"/>
      <c r="Z1202" s="399"/>
      <c r="AA1202" s="399"/>
      <c r="AB1202" s="399"/>
      <c r="AC1202" s="399"/>
      <c r="AD1202" s="399"/>
      <c r="AG1202" s="86">
        <f t="shared" si="213"/>
        <v>24</v>
      </c>
      <c r="AH1202" s="86">
        <f t="shared" si="214"/>
        <v>0</v>
      </c>
      <c r="AI1202" s="86">
        <f t="shared" si="215"/>
        <v>0</v>
      </c>
      <c r="AJ1202" s="86">
        <f t="shared" si="216"/>
        <v>0</v>
      </c>
      <c r="AK1202" s="86">
        <f t="shared" si="217"/>
        <v>0</v>
      </c>
      <c r="AL1202" s="86">
        <f t="shared" si="218"/>
        <v>0</v>
      </c>
      <c r="AM1202" s="86">
        <f t="shared" si="219"/>
        <v>0</v>
      </c>
      <c r="AN1202" s="86">
        <f t="shared" si="220"/>
        <v>0</v>
      </c>
      <c r="AO1202" s="86">
        <f t="shared" si="221"/>
        <v>0</v>
      </c>
      <c r="AP1202" s="86">
        <f t="shared" si="222"/>
        <v>0</v>
      </c>
      <c r="AQ1202" s="86">
        <f t="shared" si="223"/>
        <v>0</v>
      </c>
    </row>
    <row r="1203" spans="1:43" ht="15" customHeight="1">
      <c r="A1203" s="107"/>
      <c r="B1203" s="93"/>
      <c r="C1203" s="110" t="s">
        <v>185</v>
      </c>
      <c r="D1203" s="329" t="str">
        <f t="shared" si="211"/>
        <v/>
      </c>
      <c r="E1203" s="331"/>
      <c r="F1203" s="236" t="str">
        <f t="shared" si="212"/>
        <v/>
      </c>
      <c r="G1203" s="398"/>
      <c r="H1203" s="398"/>
      <c r="I1203" s="398"/>
      <c r="J1203" s="398"/>
      <c r="K1203" s="398"/>
      <c r="L1203" s="398"/>
      <c r="M1203" s="399"/>
      <c r="N1203" s="399"/>
      <c r="O1203" s="399"/>
      <c r="P1203" s="399"/>
      <c r="Q1203" s="399"/>
      <c r="R1203" s="399"/>
      <c r="S1203" s="399"/>
      <c r="T1203" s="399"/>
      <c r="U1203" s="399"/>
      <c r="V1203" s="399"/>
      <c r="W1203" s="399"/>
      <c r="X1203" s="399"/>
      <c r="Y1203" s="399"/>
      <c r="Z1203" s="399"/>
      <c r="AA1203" s="399"/>
      <c r="AB1203" s="399"/>
      <c r="AC1203" s="399"/>
      <c r="AD1203" s="399"/>
      <c r="AG1203" s="86">
        <f t="shared" si="213"/>
        <v>24</v>
      </c>
      <c r="AH1203" s="86">
        <f t="shared" si="214"/>
        <v>0</v>
      </c>
      <c r="AI1203" s="86">
        <f t="shared" si="215"/>
        <v>0</v>
      </c>
      <c r="AJ1203" s="86">
        <f t="shared" si="216"/>
        <v>0</v>
      </c>
      <c r="AK1203" s="86">
        <f t="shared" si="217"/>
        <v>0</v>
      </c>
      <c r="AL1203" s="86">
        <f t="shared" si="218"/>
        <v>0</v>
      </c>
      <c r="AM1203" s="86">
        <f t="shared" si="219"/>
        <v>0</v>
      </c>
      <c r="AN1203" s="86">
        <f t="shared" si="220"/>
        <v>0</v>
      </c>
      <c r="AO1203" s="86">
        <f t="shared" si="221"/>
        <v>0</v>
      </c>
      <c r="AP1203" s="86">
        <f t="shared" si="222"/>
        <v>0</v>
      </c>
      <c r="AQ1203" s="86">
        <f t="shared" si="223"/>
        <v>0</v>
      </c>
    </row>
    <row r="1204" spans="1:43" ht="15" customHeight="1">
      <c r="A1204" s="107"/>
      <c r="B1204" s="93"/>
      <c r="C1204" s="110" t="s">
        <v>186</v>
      </c>
      <c r="D1204" s="329" t="str">
        <f t="shared" si="211"/>
        <v/>
      </c>
      <c r="E1204" s="331"/>
      <c r="F1204" s="236" t="str">
        <f t="shared" si="212"/>
        <v/>
      </c>
      <c r="G1204" s="398"/>
      <c r="H1204" s="398"/>
      <c r="I1204" s="398"/>
      <c r="J1204" s="398"/>
      <c r="K1204" s="398"/>
      <c r="L1204" s="398"/>
      <c r="M1204" s="399"/>
      <c r="N1204" s="399"/>
      <c r="O1204" s="399"/>
      <c r="P1204" s="399"/>
      <c r="Q1204" s="399"/>
      <c r="R1204" s="399"/>
      <c r="S1204" s="399"/>
      <c r="T1204" s="399"/>
      <c r="U1204" s="399"/>
      <c r="V1204" s="399"/>
      <c r="W1204" s="399"/>
      <c r="X1204" s="399"/>
      <c r="Y1204" s="399"/>
      <c r="Z1204" s="399"/>
      <c r="AA1204" s="399"/>
      <c r="AB1204" s="399"/>
      <c r="AC1204" s="399"/>
      <c r="AD1204" s="399"/>
      <c r="AG1204" s="86">
        <f t="shared" si="213"/>
        <v>24</v>
      </c>
      <c r="AH1204" s="86">
        <f t="shared" si="214"/>
        <v>0</v>
      </c>
      <c r="AI1204" s="86">
        <f t="shared" si="215"/>
        <v>0</v>
      </c>
      <c r="AJ1204" s="86">
        <f t="shared" si="216"/>
        <v>0</v>
      </c>
      <c r="AK1204" s="86">
        <f t="shared" si="217"/>
        <v>0</v>
      </c>
      <c r="AL1204" s="86">
        <f t="shared" si="218"/>
        <v>0</v>
      </c>
      <c r="AM1204" s="86">
        <f t="shared" si="219"/>
        <v>0</v>
      </c>
      <c r="AN1204" s="86">
        <f t="shared" si="220"/>
        <v>0</v>
      </c>
      <c r="AO1204" s="86">
        <f t="shared" si="221"/>
        <v>0</v>
      </c>
      <c r="AP1204" s="86">
        <f t="shared" si="222"/>
        <v>0</v>
      </c>
      <c r="AQ1204" s="86">
        <f t="shared" si="223"/>
        <v>0</v>
      </c>
    </row>
    <row r="1205" spans="1:43" ht="15" customHeight="1">
      <c r="A1205" s="107"/>
      <c r="B1205" s="93"/>
      <c r="C1205" s="110" t="s">
        <v>187</v>
      </c>
      <c r="D1205" s="329" t="str">
        <f t="shared" si="211"/>
        <v/>
      </c>
      <c r="E1205" s="331"/>
      <c r="F1205" s="236" t="str">
        <f t="shared" si="212"/>
        <v/>
      </c>
      <c r="G1205" s="398"/>
      <c r="H1205" s="398"/>
      <c r="I1205" s="398"/>
      <c r="J1205" s="398"/>
      <c r="K1205" s="398"/>
      <c r="L1205" s="398"/>
      <c r="M1205" s="399"/>
      <c r="N1205" s="399"/>
      <c r="O1205" s="399"/>
      <c r="P1205" s="399"/>
      <c r="Q1205" s="399"/>
      <c r="R1205" s="399"/>
      <c r="S1205" s="399"/>
      <c r="T1205" s="399"/>
      <c r="U1205" s="399"/>
      <c r="V1205" s="399"/>
      <c r="W1205" s="399"/>
      <c r="X1205" s="399"/>
      <c r="Y1205" s="399"/>
      <c r="Z1205" s="399"/>
      <c r="AA1205" s="399"/>
      <c r="AB1205" s="399"/>
      <c r="AC1205" s="399"/>
      <c r="AD1205" s="399"/>
      <c r="AG1205" s="86">
        <f t="shared" si="213"/>
        <v>24</v>
      </c>
      <c r="AH1205" s="86">
        <f t="shared" si="214"/>
        <v>0</v>
      </c>
      <c r="AI1205" s="86">
        <f t="shared" si="215"/>
        <v>0</v>
      </c>
      <c r="AJ1205" s="86">
        <f t="shared" si="216"/>
        <v>0</v>
      </c>
      <c r="AK1205" s="86">
        <f t="shared" si="217"/>
        <v>0</v>
      </c>
      <c r="AL1205" s="86">
        <f t="shared" si="218"/>
        <v>0</v>
      </c>
      <c r="AM1205" s="86">
        <f t="shared" si="219"/>
        <v>0</v>
      </c>
      <c r="AN1205" s="86">
        <f t="shared" si="220"/>
        <v>0</v>
      </c>
      <c r="AO1205" s="86">
        <f t="shared" si="221"/>
        <v>0</v>
      </c>
      <c r="AP1205" s="86">
        <f t="shared" si="222"/>
        <v>0</v>
      </c>
      <c r="AQ1205" s="86">
        <f t="shared" si="223"/>
        <v>0</v>
      </c>
    </row>
    <row r="1206" spans="1:43" ht="15" customHeight="1">
      <c r="A1206" s="107"/>
      <c r="B1206" s="93"/>
      <c r="C1206" s="110" t="s">
        <v>188</v>
      </c>
      <c r="D1206" s="329" t="str">
        <f t="shared" si="211"/>
        <v/>
      </c>
      <c r="E1206" s="331"/>
      <c r="F1206" s="236" t="str">
        <f t="shared" si="212"/>
        <v/>
      </c>
      <c r="G1206" s="398"/>
      <c r="H1206" s="398"/>
      <c r="I1206" s="398"/>
      <c r="J1206" s="398"/>
      <c r="K1206" s="398"/>
      <c r="L1206" s="398"/>
      <c r="M1206" s="399"/>
      <c r="N1206" s="399"/>
      <c r="O1206" s="399"/>
      <c r="P1206" s="399"/>
      <c r="Q1206" s="399"/>
      <c r="R1206" s="399"/>
      <c r="S1206" s="399"/>
      <c r="T1206" s="399"/>
      <c r="U1206" s="399"/>
      <c r="V1206" s="399"/>
      <c r="W1206" s="399"/>
      <c r="X1206" s="399"/>
      <c r="Y1206" s="399"/>
      <c r="Z1206" s="399"/>
      <c r="AA1206" s="399"/>
      <c r="AB1206" s="399"/>
      <c r="AC1206" s="399"/>
      <c r="AD1206" s="399"/>
      <c r="AG1206" s="86">
        <f t="shared" si="213"/>
        <v>24</v>
      </c>
      <c r="AH1206" s="86">
        <f t="shared" si="214"/>
        <v>0</v>
      </c>
      <c r="AI1206" s="86">
        <f t="shared" si="215"/>
        <v>0</v>
      </c>
      <c r="AJ1206" s="86">
        <f t="shared" si="216"/>
        <v>0</v>
      </c>
      <c r="AK1206" s="86">
        <f t="shared" si="217"/>
        <v>0</v>
      </c>
      <c r="AL1206" s="86">
        <f t="shared" si="218"/>
        <v>0</v>
      </c>
      <c r="AM1206" s="86">
        <f t="shared" si="219"/>
        <v>0</v>
      </c>
      <c r="AN1206" s="86">
        <f t="shared" si="220"/>
        <v>0</v>
      </c>
      <c r="AO1206" s="86">
        <f t="shared" si="221"/>
        <v>0</v>
      </c>
      <c r="AP1206" s="86">
        <f t="shared" si="222"/>
        <v>0</v>
      </c>
      <c r="AQ1206" s="86">
        <f t="shared" si="223"/>
        <v>0</v>
      </c>
    </row>
    <row r="1207" spans="1:43" ht="15" customHeight="1">
      <c r="A1207" s="107"/>
      <c r="B1207" s="93"/>
      <c r="C1207" s="110" t="s">
        <v>189</v>
      </c>
      <c r="D1207" s="329" t="str">
        <f t="shared" si="211"/>
        <v/>
      </c>
      <c r="E1207" s="331"/>
      <c r="F1207" s="236" t="str">
        <f t="shared" si="212"/>
        <v/>
      </c>
      <c r="G1207" s="398"/>
      <c r="H1207" s="398"/>
      <c r="I1207" s="398"/>
      <c r="J1207" s="398"/>
      <c r="K1207" s="398"/>
      <c r="L1207" s="398"/>
      <c r="M1207" s="399"/>
      <c r="N1207" s="399"/>
      <c r="O1207" s="399"/>
      <c r="P1207" s="399"/>
      <c r="Q1207" s="399"/>
      <c r="R1207" s="399"/>
      <c r="S1207" s="399"/>
      <c r="T1207" s="399"/>
      <c r="U1207" s="399"/>
      <c r="V1207" s="399"/>
      <c r="W1207" s="399"/>
      <c r="X1207" s="399"/>
      <c r="Y1207" s="399"/>
      <c r="Z1207" s="399"/>
      <c r="AA1207" s="399"/>
      <c r="AB1207" s="399"/>
      <c r="AC1207" s="399"/>
      <c r="AD1207" s="399"/>
      <c r="AG1207" s="86">
        <f t="shared" si="213"/>
        <v>24</v>
      </c>
      <c r="AH1207" s="86">
        <f t="shared" si="214"/>
        <v>0</v>
      </c>
      <c r="AI1207" s="86">
        <f t="shared" si="215"/>
        <v>0</v>
      </c>
      <c r="AJ1207" s="86">
        <f t="shared" si="216"/>
        <v>0</v>
      </c>
      <c r="AK1207" s="86">
        <f t="shared" si="217"/>
        <v>0</v>
      </c>
      <c r="AL1207" s="86">
        <f t="shared" si="218"/>
        <v>0</v>
      </c>
      <c r="AM1207" s="86">
        <f t="shared" si="219"/>
        <v>0</v>
      </c>
      <c r="AN1207" s="86">
        <f t="shared" si="220"/>
        <v>0</v>
      </c>
      <c r="AO1207" s="86">
        <f t="shared" si="221"/>
        <v>0</v>
      </c>
      <c r="AP1207" s="86">
        <f t="shared" si="222"/>
        <v>0</v>
      </c>
      <c r="AQ1207" s="86">
        <f t="shared" si="223"/>
        <v>0</v>
      </c>
    </row>
    <row r="1208" spans="1:43" ht="15" customHeight="1">
      <c r="A1208" s="107"/>
      <c r="B1208" s="93"/>
      <c r="C1208" s="110" t="s">
        <v>190</v>
      </c>
      <c r="D1208" s="329" t="str">
        <f t="shared" si="211"/>
        <v/>
      </c>
      <c r="E1208" s="331"/>
      <c r="F1208" s="236" t="str">
        <f t="shared" si="212"/>
        <v/>
      </c>
      <c r="G1208" s="398"/>
      <c r="H1208" s="398"/>
      <c r="I1208" s="398"/>
      <c r="J1208" s="398"/>
      <c r="K1208" s="398"/>
      <c r="L1208" s="398"/>
      <c r="M1208" s="399"/>
      <c r="N1208" s="399"/>
      <c r="O1208" s="399"/>
      <c r="P1208" s="399"/>
      <c r="Q1208" s="399"/>
      <c r="R1208" s="399"/>
      <c r="S1208" s="399"/>
      <c r="T1208" s="399"/>
      <c r="U1208" s="399"/>
      <c r="V1208" s="399"/>
      <c r="W1208" s="399"/>
      <c r="X1208" s="399"/>
      <c r="Y1208" s="399"/>
      <c r="Z1208" s="399"/>
      <c r="AA1208" s="399"/>
      <c r="AB1208" s="399"/>
      <c r="AC1208" s="399"/>
      <c r="AD1208" s="399"/>
      <c r="AG1208" s="86">
        <f t="shared" si="213"/>
        <v>24</v>
      </c>
      <c r="AH1208" s="86">
        <f t="shared" si="214"/>
        <v>0</v>
      </c>
      <c r="AI1208" s="86">
        <f t="shared" si="215"/>
        <v>0</v>
      </c>
      <c r="AJ1208" s="86">
        <f t="shared" si="216"/>
        <v>0</v>
      </c>
      <c r="AK1208" s="86">
        <f t="shared" si="217"/>
        <v>0</v>
      </c>
      <c r="AL1208" s="86">
        <f t="shared" si="218"/>
        <v>0</v>
      </c>
      <c r="AM1208" s="86">
        <f t="shared" si="219"/>
        <v>0</v>
      </c>
      <c r="AN1208" s="86">
        <f t="shared" si="220"/>
        <v>0</v>
      </c>
      <c r="AO1208" s="86">
        <f t="shared" si="221"/>
        <v>0</v>
      </c>
      <c r="AP1208" s="86">
        <f t="shared" si="222"/>
        <v>0</v>
      </c>
      <c r="AQ1208" s="86">
        <f t="shared" si="223"/>
        <v>0</v>
      </c>
    </row>
    <row r="1209" spans="1:43" ht="15" customHeight="1">
      <c r="A1209" s="107"/>
      <c r="B1209" s="93"/>
      <c r="C1209" s="110" t="s">
        <v>191</v>
      </c>
      <c r="D1209" s="329" t="str">
        <f t="shared" si="211"/>
        <v/>
      </c>
      <c r="E1209" s="331"/>
      <c r="F1209" s="236" t="str">
        <f t="shared" si="212"/>
        <v/>
      </c>
      <c r="G1209" s="398"/>
      <c r="H1209" s="398"/>
      <c r="I1209" s="398"/>
      <c r="J1209" s="398"/>
      <c r="K1209" s="398"/>
      <c r="L1209" s="398"/>
      <c r="M1209" s="399"/>
      <c r="N1209" s="399"/>
      <c r="O1209" s="399"/>
      <c r="P1209" s="399"/>
      <c r="Q1209" s="399"/>
      <c r="R1209" s="399"/>
      <c r="S1209" s="399"/>
      <c r="T1209" s="399"/>
      <c r="U1209" s="399"/>
      <c r="V1209" s="399"/>
      <c r="W1209" s="399"/>
      <c r="X1209" s="399"/>
      <c r="Y1209" s="399"/>
      <c r="Z1209" s="399"/>
      <c r="AA1209" s="399"/>
      <c r="AB1209" s="399"/>
      <c r="AC1209" s="399"/>
      <c r="AD1209" s="399"/>
      <c r="AG1209" s="86">
        <f t="shared" si="213"/>
        <v>24</v>
      </c>
      <c r="AH1209" s="86">
        <f t="shared" si="214"/>
        <v>0</v>
      </c>
      <c r="AI1209" s="86">
        <f t="shared" si="215"/>
        <v>0</v>
      </c>
      <c r="AJ1209" s="86">
        <f t="shared" si="216"/>
        <v>0</v>
      </c>
      <c r="AK1209" s="86">
        <f t="shared" si="217"/>
        <v>0</v>
      </c>
      <c r="AL1209" s="86">
        <f t="shared" si="218"/>
        <v>0</v>
      </c>
      <c r="AM1209" s="86">
        <f t="shared" si="219"/>
        <v>0</v>
      </c>
      <c r="AN1209" s="86">
        <f t="shared" si="220"/>
        <v>0</v>
      </c>
      <c r="AO1209" s="86">
        <f t="shared" si="221"/>
        <v>0</v>
      </c>
      <c r="AP1209" s="86">
        <f t="shared" si="222"/>
        <v>0</v>
      </c>
      <c r="AQ1209" s="86">
        <f t="shared" si="223"/>
        <v>0</v>
      </c>
    </row>
    <row r="1210" spans="1:43" ht="15" customHeight="1">
      <c r="A1210" s="107"/>
      <c r="B1210" s="93"/>
      <c r="C1210" s="110" t="s">
        <v>192</v>
      </c>
      <c r="D1210" s="329" t="str">
        <f t="shared" si="211"/>
        <v/>
      </c>
      <c r="E1210" s="331"/>
      <c r="F1210" s="236" t="str">
        <f t="shared" si="212"/>
        <v/>
      </c>
      <c r="G1210" s="398"/>
      <c r="H1210" s="398"/>
      <c r="I1210" s="398"/>
      <c r="J1210" s="398"/>
      <c r="K1210" s="398"/>
      <c r="L1210" s="398"/>
      <c r="M1210" s="399"/>
      <c r="N1210" s="399"/>
      <c r="O1210" s="399"/>
      <c r="P1210" s="399"/>
      <c r="Q1210" s="399"/>
      <c r="R1210" s="399"/>
      <c r="S1210" s="399"/>
      <c r="T1210" s="399"/>
      <c r="U1210" s="399"/>
      <c r="V1210" s="399"/>
      <c r="W1210" s="399"/>
      <c r="X1210" s="399"/>
      <c r="Y1210" s="399"/>
      <c r="Z1210" s="399"/>
      <c r="AA1210" s="399"/>
      <c r="AB1210" s="399"/>
      <c r="AC1210" s="399"/>
      <c r="AD1210" s="399"/>
      <c r="AG1210" s="86">
        <f t="shared" si="213"/>
        <v>24</v>
      </c>
      <c r="AH1210" s="86">
        <f t="shared" si="214"/>
        <v>0</v>
      </c>
      <c r="AI1210" s="86">
        <f t="shared" si="215"/>
        <v>0</v>
      </c>
      <c r="AJ1210" s="86">
        <f t="shared" si="216"/>
        <v>0</v>
      </c>
      <c r="AK1210" s="86">
        <f t="shared" si="217"/>
        <v>0</v>
      </c>
      <c r="AL1210" s="86">
        <f t="shared" si="218"/>
        <v>0</v>
      </c>
      <c r="AM1210" s="86">
        <f t="shared" si="219"/>
        <v>0</v>
      </c>
      <c r="AN1210" s="86">
        <f t="shared" si="220"/>
        <v>0</v>
      </c>
      <c r="AO1210" s="86">
        <f t="shared" si="221"/>
        <v>0</v>
      </c>
      <c r="AP1210" s="86">
        <f t="shared" si="222"/>
        <v>0</v>
      </c>
      <c r="AQ1210" s="86">
        <f t="shared" si="223"/>
        <v>0</v>
      </c>
    </row>
    <row r="1211" spans="1:43" ht="15" customHeight="1">
      <c r="A1211" s="107"/>
      <c r="B1211" s="93"/>
      <c r="C1211" s="110" t="s">
        <v>193</v>
      </c>
      <c r="D1211" s="329" t="str">
        <f t="shared" si="211"/>
        <v/>
      </c>
      <c r="E1211" s="331"/>
      <c r="F1211" s="236" t="str">
        <f t="shared" si="212"/>
        <v/>
      </c>
      <c r="G1211" s="398"/>
      <c r="H1211" s="398"/>
      <c r="I1211" s="398"/>
      <c r="J1211" s="398"/>
      <c r="K1211" s="398"/>
      <c r="L1211" s="398"/>
      <c r="M1211" s="399"/>
      <c r="N1211" s="399"/>
      <c r="O1211" s="399"/>
      <c r="P1211" s="399"/>
      <c r="Q1211" s="399"/>
      <c r="R1211" s="399"/>
      <c r="S1211" s="399"/>
      <c r="T1211" s="399"/>
      <c r="U1211" s="399"/>
      <c r="V1211" s="399"/>
      <c r="W1211" s="399"/>
      <c r="X1211" s="399"/>
      <c r="Y1211" s="399"/>
      <c r="Z1211" s="399"/>
      <c r="AA1211" s="399"/>
      <c r="AB1211" s="399"/>
      <c r="AC1211" s="399"/>
      <c r="AD1211" s="399"/>
      <c r="AG1211" s="86">
        <f t="shared" si="213"/>
        <v>24</v>
      </c>
      <c r="AH1211" s="86">
        <f t="shared" si="214"/>
        <v>0</v>
      </c>
      <c r="AI1211" s="86">
        <f t="shared" si="215"/>
        <v>0</v>
      </c>
      <c r="AJ1211" s="86">
        <f t="shared" si="216"/>
        <v>0</v>
      </c>
      <c r="AK1211" s="86">
        <f t="shared" si="217"/>
        <v>0</v>
      </c>
      <c r="AL1211" s="86">
        <f t="shared" si="218"/>
        <v>0</v>
      </c>
      <c r="AM1211" s="86">
        <f t="shared" si="219"/>
        <v>0</v>
      </c>
      <c r="AN1211" s="86">
        <f t="shared" si="220"/>
        <v>0</v>
      </c>
      <c r="AO1211" s="86">
        <f t="shared" si="221"/>
        <v>0</v>
      </c>
      <c r="AP1211" s="86">
        <f t="shared" si="222"/>
        <v>0</v>
      </c>
      <c r="AQ1211" s="86">
        <f t="shared" si="223"/>
        <v>0</v>
      </c>
    </row>
    <row r="1212" spans="1:43" ht="15" customHeight="1">
      <c r="A1212" s="107"/>
      <c r="B1212" s="93"/>
      <c r="C1212" s="110" t="s">
        <v>194</v>
      </c>
      <c r="D1212" s="329" t="str">
        <f t="shared" si="211"/>
        <v/>
      </c>
      <c r="E1212" s="331"/>
      <c r="F1212" s="236" t="str">
        <f t="shared" si="212"/>
        <v/>
      </c>
      <c r="G1212" s="398"/>
      <c r="H1212" s="398"/>
      <c r="I1212" s="398"/>
      <c r="J1212" s="398"/>
      <c r="K1212" s="398"/>
      <c r="L1212" s="398"/>
      <c r="M1212" s="399"/>
      <c r="N1212" s="399"/>
      <c r="O1212" s="399"/>
      <c r="P1212" s="399"/>
      <c r="Q1212" s="399"/>
      <c r="R1212" s="399"/>
      <c r="S1212" s="399"/>
      <c r="T1212" s="399"/>
      <c r="U1212" s="399"/>
      <c r="V1212" s="399"/>
      <c r="W1212" s="399"/>
      <c r="X1212" s="399"/>
      <c r="Y1212" s="399"/>
      <c r="Z1212" s="399"/>
      <c r="AA1212" s="399"/>
      <c r="AB1212" s="399"/>
      <c r="AC1212" s="399"/>
      <c r="AD1212" s="399"/>
      <c r="AG1212" s="86">
        <f t="shared" si="213"/>
        <v>24</v>
      </c>
      <c r="AH1212" s="86">
        <f t="shared" si="214"/>
        <v>0</v>
      </c>
      <c r="AI1212" s="86">
        <f t="shared" si="215"/>
        <v>0</v>
      </c>
      <c r="AJ1212" s="86">
        <f t="shared" si="216"/>
        <v>0</v>
      </c>
      <c r="AK1212" s="86">
        <f t="shared" si="217"/>
        <v>0</v>
      </c>
      <c r="AL1212" s="86">
        <f t="shared" si="218"/>
        <v>0</v>
      </c>
      <c r="AM1212" s="86">
        <f t="shared" si="219"/>
        <v>0</v>
      </c>
      <c r="AN1212" s="86">
        <f t="shared" si="220"/>
        <v>0</v>
      </c>
      <c r="AO1212" s="86">
        <f t="shared" si="221"/>
        <v>0</v>
      </c>
      <c r="AP1212" s="86">
        <f t="shared" si="222"/>
        <v>0</v>
      </c>
      <c r="AQ1212" s="86">
        <f t="shared" si="223"/>
        <v>0</v>
      </c>
    </row>
    <row r="1213" spans="1:43" ht="15" customHeight="1">
      <c r="A1213" s="107"/>
      <c r="B1213" s="93"/>
      <c r="C1213" s="110" t="s">
        <v>195</v>
      </c>
      <c r="D1213" s="329" t="str">
        <f t="shared" si="211"/>
        <v/>
      </c>
      <c r="E1213" s="331"/>
      <c r="F1213" s="236" t="str">
        <f t="shared" si="212"/>
        <v/>
      </c>
      <c r="G1213" s="398"/>
      <c r="H1213" s="398"/>
      <c r="I1213" s="398"/>
      <c r="J1213" s="398"/>
      <c r="K1213" s="398"/>
      <c r="L1213" s="398"/>
      <c r="M1213" s="399"/>
      <c r="N1213" s="399"/>
      <c r="O1213" s="399"/>
      <c r="P1213" s="399"/>
      <c r="Q1213" s="399"/>
      <c r="R1213" s="399"/>
      <c r="S1213" s="399"/>
      <c r="T1213" s="399"/>
      <c r="U1213" s="399"/>
      <c r="V1213" s="399"/>
      <c r="W1213" s="399"/>
      <c r="X1213" s="399"/>
      <c r="Y1213" s="399"/>
      <c r="Z1213" s="399"/>
      <c r="AA1213" s="399"/>
      <c r="AB1213" s="399"/>
      <c r="AC1213" s="399"/>
      <c r="AD1213" s="399"/>
      <c r="AG1213" s="86">
        <f t="shared" si="213"/>
        <v>24</v>
      </c>
      <c r="AH1213" s="86">
        <f t="shared" si="214"/>
        <v>0</v>
      </c>
      <c r="AI1213" s="86">
        <f t="shared" si="215"/>
        <v>0</v>
      </c>
      <c r="AJ1213" s="86">
        <f t="shared" si="216"/>
        <v>0</v>
      </c>
      <c r="AK1213" s="86">
        <f t="shared" si="217"/>
        <v>0</v>
      </c>
      <c r="AL1213" s="86">
        <f t="shared" si="218"/>
        <v>0</v>
      </c>
      <c r="AM1213" s="86">
        <f t="shared" si="219"/>
        <v>0</v>
      </c>
      <c r="AN1213" s="86">
        <f t="shared" si="220"/>
        <v>0</v>
      </c>
      <c r="AO1213" s="86">
        <f t="shared" si="221"/>
        <v>0</v>
      </c>
      <c r="AP1213" s="86">
        <f t="shared" si="222"/>
        <v>0</v>
      </c>
      <c r="AQ1213" s="86">
        <f t="shared" si="223"/>
        <v>0</v>
      </c>
    </row>
    <row r="1214" spans="1:43" ht="15" customHeight="1">
      <c r="A1214" s="107"/>
      <c r="B1214" s="93"/>
      <c r="C1214" s="110" t="s">
        <v>196</v>
      </c>
      <c r="D1214" s="329" t="str">
        <f t="shared" si="211"/>
        <v/>
      </c>
      <c r="E1214" s="331"/>
      <c r="F1214" s="236" t="str">
        <f t="shared" si="212"/>
        <v/>
      </c>
      <c r="G1214" s="398"/>
      <c r="H1214" s="398"/>
      <c r="I1214" s="398"/>
      <c r="J1214" s="398"/>
      <c r="K1214" s="398"/>
      <c r="L1214" s="398"/>
      <c r="M1214" s="399"/>
      <c r="N1214" s="399"/>
      <c r="O1214" s="399"/>
      <c r="P1214" s="399"/>
      <c r="Q1214" s="399"/>
      <c r="R1214" s="399"/>
      <c r="S1214" s="399"/>
      <c r="T1214" s="399"/>
      <c r="U1214" s="399"/>
      <c r="V1214" s="399"/>
      <c r="W1214" s="399"/>
      <c r="X1214" s="399"/>
      <c r="Y1214" s="399"/>
      <c r="Z1214" s="399"/>
      <c r="AA1214" s="399"/>
      <c r="AB1214" s="399"/>
      <c r="AC1214" s="399"/>
      <c r="AD1214" s="399"/>
      <c r="AG1214" s="86">
        <f t="shared" si="213"/>
        <v>24</v>
      </c>
      <c r="AH1214" s="86">
        <f t="shared" si="214"/>
        <v>0</v>
      </c>
      <c r="AI1214" s="86">
        <f t="shared" si="215"/>
        <v>0</v>
      </c>
      <c r="AJ1214" s="86">
        <f t="shared" si="216"/>
        <v>0</v>
      </c>
      <c r="AK1214" s="86">
        <f t="shared" si="217"/>
        <v>0</v>
      </c>
      <c r="AL1214" s="86">
        <f t="shared" si="218"/>
        <v>0</v>
      </c>
      <c r="AM1214" s="86">
        <f t="shared" si="219"/>
        <v>0</v>
      </c>
      <c r="AN1214" s="86">
        <f t="shared" si="220"/>
        <v>0</v>
      </c>
      <c r="AO1214" s="86">
        <f t="shared" si="221"/>
        <v>0</v>
      </c>
      <c r="AP1214" s="86">
        <f t="shared" si="222"/>
        <v>0</v>
      </c>
      <c r="AQ1214" s="86">
        <f t="shared" si="223"/>
        <v>0</v>
      </c>
    </row>
    <row r="1215" spans="1:43" ht="15" customHeight="1">
      <c r="A1215" s="107"/>
      <c r="B1215" s="93"/>
      <c r="C1215" s="110" t="s">
        <v>197</v>
      </c>
      <c r="D1215" s="329" t="str">
        <f t="shared" si="211"/>
        <v/>
      </c>
      <c r="E1215" s="331"/>
      <c r="F1215" s="236" t="str">
        <f t="shared" si="212"/>
        <v/>
      </c>
      <c r="G1215" s="398"/>
      <c r="H1215" s="398"/>
      <c r="I1215" s="398"/>
      <c r="J1215" s="398"/>
      <c r="K1215" s="398"/>
      <c r="L1215" s="398"/>
      <c r="M1215" s="399"/>
      <c r="N1215" s="399"/>
      <c r="O1215" s="399"/>
      <c r="P1215" s="399"/>
      <c r="Q1215" s="399"/>
      <c r="R1215" s="399"/>
      <c r="S1215" s="399"/>
      <c r="T1215" s="399"/>
      <c r="U1215" s="399"/>
      <c r="V1215" s="399"/>
      <c r="W1215" s="399"/>
      <c r="X1215" s="399"/>
      <c r="Y1215" s="399"/>
      <c r="Z1215" s="399"/>
      <c r="AA1215" s="399"/>
      <c r="AB1215" s="399"/>
      <c r="AC1215" s="399"/>
      <c r="AD1215" s="399"/>
      <c r="AG1215" s="86">
        <f t="shared" si="213"/>
        <v>24</v>
      </c>
      <c r="AH1215" s="86">
        <f t="shared" si="214"/>
        <v>0</v>
      </c>
      <c r="AI1215" s="86">
        <f t="shared" si="215"/>
        <v>0</v>
      </c>
      <c r="AJ1215" s="86">
        <f t="shared" si="216"/>
        <v>0</v>
      </c>
      <c r="AK1215" s="86">
        <f t="shared" si="217"/>
        <v>0</v>
      </c>
      <c r="AL1215" s="86">
        <f t="shared" si="218"/>
        <v>0</v>
      </c>
      <c r="AM1215" s="86">
        <f t="shared" si="219"/>
        <v>0</v>
      </c>
      <c r="AN1215" s="86">
        <f t="shared" si="220"/>
        <v>0</v>
      </c>
      <c r="AO1215" s="86">
        <f t="shared" si="221"/>
        <v>0</v>
      </c>
      <c r="AP1215" s="86">
        <f t="shared" si="222"/>
        <v>0</v>
      </c>
      <c r="AQ1215" s="86">
        <f t="shared" si="223"/>
        <v>0</v>
      </c>
    </row>
    <row r="1216" spans="1:43" ht="15" customHeight="1">
      <c r="A1216" s="107"/>
      <c r="B1216" s="93"/>
      <c r="C1216" s="110" t="s">
        <v>198</v>
      </c>
      <c r="D1216" s="329" t="str">
        <f t="shared" ref="D1216:D1270" si="224">IF(D103="","",D103)</f>
        <v/>
      </c>
      <c r="E1216" s="331"/>
      <c r="F1216" s="236" t="str">
        <f t="shared" ref="F1216:F1270" si="225">IF(D1216="", "", IF(M523="", "X", ""))</f>
        <v/>
      </c>
      <c r="G1216" s="398"/>
      <c r="H1216" s="398"/>
      <c r="I1216" s="398"/>
      <c r="J1216" s="398"/>
      <c r="K1216" s="398"/>
      <c r="L1216" s="398"/>
      <c r="M1216" s="399"/>
      <c r="N1216" s="399"/>
      <c r="O1216" s="399"/>
      <c r="P1216" s="399"/>
      <c r="Q1216" s="399"/>
      <c r="R1216" s="399"/>
      <c r="S1216" s="399"/>
      <c r="T1216" s="399"/>
      <c r="U1216" s="399"/>
      <c r="V1216" s="399"/>
      <c r="W1216" s="399"/>
      <c r="X1216" s="399"/>
      <c r="Y1216" s="399"/>
      <c r="Z1216" s="399"/>
      <c r="AA1216" s="399"/>
      <c r="AB1216" s="399"/>
      <c r="AC1216" s="399"/>
      <c r="AD1216" s="399"/>
      <c r="AG1216" s="86">
        <f t="shared" ref="AG1216:AG1270" si="226">COUNTBLANK(G1216:AD1216)</f>
        <v>24</v>
      </c>
      <c r="AH1216" s="86">
        <f t="shared" ref="AH1216:AH1270" si="227">IF(
OR(
AND(G1216="", OR(I1216&lt;&gt;"", K1216&lt;&gt;"")),
AND(G1216=1, OR(I1216="", K1216="")),
AND(M1216="", OR(O1216&lt;&gt;"", Q1216&lt;&gt;"")),
AND(M1216=1, OR(O1216="", Q1216="")),
AND(S1216="", OR(U1216&lt;&gt;"", W1216&lt;&gt;"")),
AND(S1216=1, OR(U1216="", W1216="")),
AND(Y1216="", OR(AA1216&lt;&gt;"", AC1216&lt;&gt;"")),
AND(Y1216=1, OR(AA1216="", AC1216="")),
), 1, 0
)</f>
        <v>0</v>
      </c>
      <c r="AI1216" s="86">
        <f t="shared" ref="AI1216:AI1270" si="228">IF(
OR(
AND(D1216&lt;&gt;"", F1216="", AG1216=$AG$1149),
AND(D1216&lt;&gt;"", F1216="", OR(G1216="", M1216="", S1216="",Y1216="")),
AND(D1216="", AG1216&lt;$AG$1149),
), 1, 0
)</f>
        <v>0</v>
      </c>
      <c r="AJ1216" s="86">
        <f t="shared" ref="AJ1216:AJ1270" si="229">IF(AND(F1216="X", AG1216&lt;$AG$1149),1,0)</f>
        <v>0</v>
      </c>
      <c r="AK1216" s="86">
        <f t="shared" ref="AK1216:AK1270" si="230">IF(AND(OR(G1216=2, G1216=8, G1216=9), OR(I1216&lt;&gt;"", K1216&lt;&gt;"")), 1, 0)</f>
        <v>0</v>
      </c>
      <c r="AL1216" s="86">
        <f t="shared" ref="AL1216:AL1270" si="231">IF(AND(OR(M1216=2, M1216=9), OR(O1216&lt;&gt;"", Q1216&lt;&gt;"")), 1, 0)</f>
        <v>0</v>
      </c>
      <c r="AM1216" s="86">
        <f t="shared" ref="AM1216:AM1270" si="232">IF(AND(OR(S1216=2, S1216=9), OR(U1216&lt;&gt;"", W1216&lt;&gt;"")), 1, 0)</f>
        <v>0</v>
      </c>
      <c r="AN1216" s="86">
        <f t="shared" ref="AN1216:AN1270" si="233">IF(AND(OR(Y1216=2, Y1216=9), OR(AA1216&lt;&gt;"", AC1216&lt;&gt;"")), 1, 0)</f>
        <v>0</v>
      </c>
      <c r="AO1216" s="86">
        <f t="shared" ref="AO1216:AO1270" si="234">H103</f>
        <v>0</v>
      </c>
      <c r="AP1216" s="86">
        <f t="shared" ref="AP1216:AP1270" si="235">IF(OR(AND(F1216="", OR(AO1216=2, AO1216=3,AO1216=9,), G1216&lt;&gt;8),AND(F1216="", AO1216=1, G1216=8)),1, 0)</f>
        <v>0</v>
      </c>
      <c r="AQ1216" s="86">
        <f t="shared" ref="AQ1216:AQ1270" si="236">IF(
OR(
AND(G1216=1, I1216=0),
AND(M1216=1, O1216=0),
AND(S1216=1, U1216=0),
AND(Y1216=1, AA1216=0)
), 1, 0
)</f>
        <v>0</v>
      </c>
    </row>
    <row r="1217" spans="1:43" ht="15" customHeight="1">
      <c r="A1217" s="107"/>
      <c r="B1217" s="93"/>
      <c r="C1217" s="110" t="s">
        <v>199</v>
      </c>
      <c r="D1217" s="329" t="str">
        <f t="shared" si="224"/>
        <v/>
      </c>
      <c r="E1217" s="331"/>
      <c r="F1217" s="236" t="str">
        <f t="shared" si="225"/>
        <v/>
      </c>
      <c r="G1217" s="398"/>
      <c r="H1217" s="398"/>
      <c r="I1217" s="398"/>
      <c r="J1217" s="398"/>
      <c r="K1217" s="398"/>
      <c r="L1217" s="398"/>
      <c r="M1217" s="399"/>
      <c r="N1217" s="399"/>
      <c r="O1217" s="399"/>
      <c r="P1217" s="399"/>
      <c r="Q1217" s="399"/>
      <c r="R1217" s="399"/>
      <c r="S1217" s="399"/>
      <c r="T1217" s="399"/>
      <c r="U1217" s="399"/>
      <c r="V1217" s="399"/>
      <c r="W1217" s="399"/>
      <c r="X1217" s="399"/>
      <c r="Y1217" s="399"/>
      <c r="Z1217" s="399"/>
      <c r="AA1217" s="399"/>
      <c r="AB1217" s="399"/>
      <c r="AC1217" s="399"/>
      <c r="AD1217" s="399"/>
      <c r="AG1217" s="86">
        <f t="shared" si="226"/>
        <v>24</v>
      </c>
      <c r="AH1217" s="86">
        <f t="shared" si="227"/>
        <v>0</v>
      </c>
      <c r="AI1217" s="86">
        <f t="shared" si="228"/>
        <v>0</v>
      </c>
      <c r="AJ1217" s="86">
        <f t="shared" si="229"/>
        <v>0</v>
      </c>
      <c r="AK1217" s="86">
        <f t="shared" si="230"/>
        <v>0</v>
      </c>
      <c r="AL1217" s="86">
        <f t="shared" si="231"/>
        <v>0</v>
      </c>
      <c r="AM1217" s="86">
        <f t="shared" si="232"/>
        <v>0</v>
      </c>
      <c r="AN1217" s="86">
        <f t="shared" si="233"/>
        <v>0</v>
      </c>
      <c r="AO1217" s="86">
        <f t="shared" si="234"/>
        <v>0</v>
      </c>
      <c r="AP1217" s="86">
        <f t="shared" si="235"/>
        <v>0</v>
      </c>
      <c r="AQ1217" s="86">
        <f t="shared" si="236"/>
        <v>0</v>
      </c>
    </row>
    <row r="1218" spans="1:43" ht="15" customHeight="1">
      <c r="A1218" s="107"/>
      <c r="B1218" s="93"/>
      <c r="C1218" s="110" t="s">
        <v>200</v>
      </c>
      <c r="D1218" s="329" t="str">
        <f t="shared" si="224"/>
        <v/>
      </c>
      <c r="E1218" s="331"/>
      <c r="F1218" s="236" t="str">
        <f t="shared" si="225"/>
        <v/>
      </c>
      <c r="G1218" s="398"/>
      <c r="H1218" s="398"/>
      <c r="I1218" s="398"/>
      <c r="J1218" s="398"/>
      <c r="K1218" s="398"/>
      <c r="L1218" s="398"/>
      <c r="M1218" s="399"/>
      <c r="N1218" s="399"/>
      <c r="O1218" s="399"/>
      <c r="P1218" s="399"/>
      <c r="Q1218" s="399"/>
      <c r="R1218" s="399"/>
      <c r="S1218" s="399"/>
      <c r="T1218" s="399"/>
      <c r="U1218" s="399"/>
      <c r="V1218" s="399"/>
      <c r="W1218" s="399"/>
      <c r="X1218" s="399"/>
      <c r="Y1218" s="399"/>
      <c r="Z1218" s="399"/>
      <c r="AA1218" s="399"/>
      <c r="AB1218" s="399"/>
      <c r="AC1218" s="399"/>
      <c r="AD1218" s="399"/>
      <c r="AG1218" s="86">
        <f t="shared" si="226"/>
        <v>24</v>
      </c>
      <c r="AH1218" s="86">
        <f t="shared" si="227"/>
        <v>0</v>
      </c>
      <c r="AI1218" s="86">
        <f t="shared" si="228"/>
        <v>0</v>
      </c>
      <c r="AJ1218" s="86">
        <f t="shared" si="229"/>
        <v>0</v>
      </c>
      <c r="AK1218" s="86">
        <f t="shared" si="230"/>
        <v>0</v>
      </c>
      <c r="AL1218" s="86">
        <f t="shared" si="231"/>
        <v>0</v>
      </c>
      <c r="AM1218" s="86">
        <f t="shared" si="232"/>
        <v>0</v>
      </c>
      <c r="AN1218" s="86">
        <f t="shared" si="233"/>
        <v>0</v>
      </c>
      <c r="AO1218" s="86">
        <f t="shared" si="234"/>
        <v>0</v>
      </c>
      <c r="AP1218" s="86">
        <f t="shared" si="235"/>
        <v>0</v>
      </c>
      <c r="AQ1218" s="86">
        <f t="shared" si="236"/>
        <v>0</v>
      </c>
    </row>
    <row r="1219" spans="1:43" ht="15" customHeight="1">
      <c r="A1219" s="107"/>
      <c r="B1219" s="93"/>
      <c r="C1219" s="110" t="s">
        <v>201</v>
      </c>
      <c r="D1219" s="329" t="str">
        <f t="shared" si="224"/>
        <v/>
      </c>
      <c r="E1219" s="331"/>
      <c r="F1219" s="236" t="str">
        <f t="shared" si="225"/>
        <v/>
      </c>
      <c r="G1219" s="398"/>
      <c r="H1219" s="398"/>
      <c r="I1219" s="398"/>
      <c r="J1219" s="398"/>
      <c r="K1219" s="398"/>
      <c r="L1219" s="398"/>
      <c r="M1219" s="399"/>
      <c r="N1219" s="399"/>
      <c r="O1219" s="399"/>
      <c r="P1219" s="399"/>
      <c r="Q1219" s="399"/>
      <c r="R1219" s="399"/>
      <c r="S1219" s="399"/>
      <c r="T1219" s="399"/>
      <c r="U1219" s="399"/>
      <c r="V1219" s="399"/>
      <c r="W1219" s="399"/>
      <c r="X1219" s="399"/>
      <c r="Y1219" s="399"/>
      <c r="Z1219" s="399"/>
      <c r="AA1219" s="399"/>
      <c r="AB1219" s="399"/>
      <c r="AC1219" s="399"/>
      <c r="AD1219" s="399"/>
      <c r="AG1219" s="86">
        <f t="shared" si="226"/>
        <v>24</v>
      </c>
      <c r="AH1219" s="86">
        <f t="shared" si="227"/>
        <v>0</v>
      </c>
      <c r="AI1219" s="86">
        <f t="shared" si="228"/>
        <v>0</v>
      </c>
      <c r="AJ1219" s="86">
        <f t="shared" si="229"/>
        <v>0</v>
      </c>
      <c r="AK1219" s="86">
        <f t="shared" si="230"/>
        <v>0</v>
      </c>
      <c r="AL1219" s="86">
        <f t="shared" si="231"/>
        <v>0</v>
      </c>
      <c r="AM1219" s="86">
        <f t="shared" si="232"/>
        <v>0</v>
      </c>
      <c r="AN1219" s="86">
        <f t="shared" si="233"/>
        <v>0</v>
      </c>
      <c r="AO1219" s="86">
        <f t="shared" si="234"/>
        <v>0</v>
      </c>
      <c r="AP1219" s="86">
        <f t="shared" si="235"/>
        <v>0</v>
      </c>
      <c r="AQ1219" s="86">
        <f t="shared" si="236"/>
        <v>0</v>
      </c>
    </row>
    <row r="1220" spans="1:43" ht="15" customHeight="1">
      <c r="A1220" s="107"/>
      <c r="B1220" s="93"/>
      <c r="C1220" s="110" t="s">
        <v>202</v>
      </c>
      <c r="D1220" s="329" t="str">
        <f t="shared" si="224"/>
        <v/>
      </c>
      <c r="E1220" s="331"/>
      <c r="F1220" s="236" t="str">
        <f t="shared" si="225"/>
        <v/>
      </c>
      <c r="G1220" s="398"/>
      <c r="H1220" s="398"/>
      <c r="I1220" s="398"/>
      <c r="J1220" s="398"/>
      <c r="K1220" s="398"/>
      <c r="L1220" s="398"/>
      <c r="M1220" s="399"/>
      <c r="N1220" s="399"/>
      <c r="O1220" s="399"/>
      <c r="P1220" s="399"/>
      <c r="Q1220" s="399"/>
      <c r="R1220" s="399"/>
      <c r="S1220" s="399"/>
      <c r="T1220" s="399"/>
      <c r="U1220" s="399"/>
      <c r="V1220" s="399"/>
      <c r="W1220" s="399"/>
      <c r="X1220" s="399"/>
      <c r="Y1220" s="399"/>
      <c r="Z1220" s="399"/>
      <c r="AA1220" s="399"/>
      <c r="AB1220" s="399"/>
      <c r="AC1220" s="399"/>
      <c r="AD1220" s="399"/>
      <c r="AG1220" s="86">
        <f t="shared" si="226"/>
        <v>24</v>
      </c>
      <c r="AH1220" s="86">
        <f t="shared" si="227"/>
        <v>0</v>
      </c>
      <c r="AI1220" s="86">
        <f t="shared" si="228"/>
        <v>0</v>
      </c>
      <c r="AJ1220" s="86">
        <f t="shared" si="229"/>
        <v>0</v>
      </c>
      <c r="AK1220" s="86">
        <f t="shared" si="230"/>
        <v>0</v>
      </c>
      <c r="AL1220" s="86">
        <f t="shared" si="231"/>
        <v>0</v>
      </c>
      <c r="AM1220" s="86">
        <f t="shared" si="232"/>
        <v>0</v>
      </c>
      <c r="AN1220" s="86">
        <f t="shared" si="233"/>
        <v>0</v>
      </c>
      <c r="AO1220" s="86">
        <f t="shared" si="234"/>
        <v>0</v>
      </c>
      <c r="AP1220" s="86">
        <f t="shared" si="235"/>
        <v>0</v>
      </c>
      <c r="AQ1220" s="86">
        <f t="shared" si="236"/>
        <v>0</v>
      </c>
    </row>
    <row r="1221" spans="1:43" ht="15" customHeight="1">
      <c r="A1221" s="107"/>
      <c r="B1221" s="93"/>
      <c r="C1221" s="110" t="s">
        <v>203</v>
      </c>
      <c r="D1221" s="329" t="str">
        <f t="shared" si="224"/>
        <v/>
      </c>
      <c r="E1221" s="331"/>
      <c r="F1221" s="236" t="str">
        <f t="shared" si="225"/>
        <v/>
      </c>
      <c r="G1221" s="398"/>
      <c r="H1221" s="398"/>
      <c r="I1221" s="398"/>
      <c r="J1221" s="398"/>
      <c r="K1221" s="398"/>
      <c r="L1221" s="398"/>
      <c r="M1221" s="399"/>
      <c r="N1221" s="399"/>
      <c r="O1221" s="399"/>
      <c r="P1221" s="399"/>
      <c r="Q1221" s="399"/>
      <c r="R1221" s="399"/>
      <c r="S1221" s="399"/>
      <c r="T1221" s="399"/>
      <c r="U1221" s="399"/>
      <c r="V1221" s="399"/>
      <c r="W1221" s="399"/>
      <c r="X1221" s="399"/>
      <c r="Y1221" s="399"/>
      <c r="Z1221" s="399"/>
      <c r="AA1221" s="399"/>
      <c r="AB1221" s="399"/>
      <c r="AC1221" s="399"/>
      <c r="AD1221" s="399"/>
      <c r="AG1221" s="86">
        <f t="shared" si="226"/>
        <v>24</v>
      </c>
      <c r="AH1221" s="86">
        <f t="shared" si="227"/>
        <v>0</v>
      </c>
      <c r="AI1221" s="86">
        <f t="shared" si="228"/>
        <v>0</v>
      </c>
      <c r="AJ1221" s="86">
        <f t="shared" si="229"/>
        <v>0</v>
      </c>
      <c r="AK1221" s="86">
        <f t="shared" si="230"/>
        <v>0</v>
      </c>
      <c r="AL1221" s="86">
        <f t="shared" si="231"/>
        <v>0</v>
      </c>
      <c r="AM1221" s="86">
        <f t="shared" si="232"/>
        <v>0</v>
      </c>
      <c r="AN1221" s="86">
        <f t="shared" si="233"/>
        <v>0</v>
      </c>
      <c r="AO1221" s="86">
        <f t="shared" si="234"/>
        <v>0</v>
      </c>
      <c r="AP1221" s="86">
        <f t="shared" si="235"/>
        <v>0</v>
      </c>
      <c r="AQ1221" s="86">
        <f t="shared" si="236"/>
        <v>0</v>
      </c>
    </row>
    <row r="1222" spans="1:43" ht="15" customHeight="1">
      <c r="A1222" s="107"/>
      <c r="B1222" s="93"/>
      <c r="C1222" s="110" t="s">
        <v>204</v>
      </c>
      <c r="D1222" s="329" t="str">
        <f t="shared" si="224"/>
        <v/>
      </c>
      <c r="E1222" s="331"/>
      <c r="F1222" s="236" t="str">
        <f t="shared" si="225"/>
        <v/>
      </c>
      <c r="G1222" s="398"/>
      <c r="H1222" s="398"/>
      <c r="I1222" s="398"/>
      <c r="J1222" s="398"/>
      <c r="K1222" s="398"/>
      <c r="L1222" s="398"/>
      <c r="M1222" s="399"/>
      <c r="N1222" s="399"/>
      <c r="O1222" s="399"/>
      <c r="P1222" s="399"/>
      <c r="Q1222" s="399"/>
      <c r="R1222" s="399"/>
      <c r="S1222" s="399"/>
      <c r="T1222" s="399"/>
      <c r="U1222" s="399"/>
      <c r="V1222" s="399"/>
      <c r="W1222" s="399"/>
      <c r="X1222" s="399"/>
      <c r="Y1222" s="399"/>
      <c r="Z1222" s="399"/>
      <c r="AA1222" s="399"/>
      <c r="AB1222" s="399"/>
      <c r="AC1222" s="399"/>
      <c r="AD1222" s="399"/>
      <c r="AG1222" s="86">
        <f t="shared" si="226"/>
        <v>24</v>
      </c>
      <c r="AH1222" s="86">
        <f t="shared" si="227"/>
        <v>0</v>
      </c>
      <c r="AI1222" s="86">
        <f t="shared" si="228"/>
        <v>0</v>
      </c>
      <c r="AJ1222" s="86">
        <f t="shared" si="229"/>
        <v>0</v>
      </c>
      <c r="AK1222" s="86">
        <f t="shared" si="230"/>
        <v>0</v>
      </c>
      <c r="AL1222" s="86">
        <f t="shared" si="231"/>
        <v>0</v>
      </c>
      <c r="AM1222" s="86">
        <f t="shared" si="232"/>
        <v>0</v>
      </c>
      <c r="AN1222" s="86">
        <f t="shared" si="233"/>
        <v>0</v>
      </c>
      <c r="AO1222" s="86">
        <f t="shared" si="234"/>
        <v>0</v>
      </c>
      <c r="AP1222" s="86">
        <f t="shared" si="235"/>
        <v>0</v>
      </c>
      <c r="AQ1222" s="86">
        <f t="shared" si="236"/>
        <v>0</v>
      </c>
    </row>
    <row r="1223" spans="1:43" ht="15" customHeight="1">
      <c r="A1223" s="107"/>
      <c r="B1223" s="93"/>
      <c r="C1223" s="110" t="s">
        <v>205</v>
      </c>
      <c r="D1223" s="329" t="str">
        <f t="shared" si="224"/>
        <v/>
      </c>
      <c r="E1223" s="331"/>
      <c r="F1223" s="236" t="str">
        <f t="shared" si="225"/>
        <v/>
      </c>
      <c r="G1223" s="398"/>
      <c r="H1223" s="398"/>
      <c r="I1223" s="398"/>
      <c r="J1223" s="398"/>
      <c r="K1223" s="398"/>
      <c r="L1223" s="398"/>
      <c r="M1223" s="399"/>
      <c r="N1223" s="399"/>
      <c r="O1223" s="399"/>
      <c r="P1223" s="399"/>
      <c r="Q1223" s="399"/>
      <c r="R1223" s="399"/>
      <c r="S1223" s="399"/>
      <c r="T1223" s="399"/>
      <c r="U1223" s="399"/>
      <c r="V1223" s="399"/>
      <c r="W1223" s="399"/>
      <c r="X1223" s="399"/>
      <c r="Y1223" s="399"/>
      <c r="Z1223" s="399"/>
      <c r="AA1223" s="399"/>
      <c r="AB1223" s="399"/>
      <c r="AC1223" s="399"/>
      <c r="AD1223" s="399"/>
      <c r="AG1223" s="86">
        <f t="shared" si="226"/>
        <v>24</v>
      </c>
      <c r="AH1223" s="86">
        <f t="shared" si="227"/>
        <v>0</v>
      </c>
      <c r="AI1223" s="86">
        <f t="shared" si="228"/>
        <v>0</v>
      </c>
      <c r="AJ1223" s="86">
        <f t="shared" si="229"/>
        <v>0</v>
      </c>
      <c r="AK1223" s="86">
        <f t="shared" si="230"/>
        <v>0</v>
      </c>
      <c r="AL1223" s="86">
        <f t="shared" si="231"/>
        <v>0</v>
      </c>
      <c r="AM1223" s="86">
        <f t="shared" si="232"/>
        <v>0</v>
      </c>
      <c r="AN1223" s="86">
        <f t="shared" si="233"/>
        <v>0</v>
      </c>
      <c r="AO1223" s="86">
        <f t="shared" si="234"/>
        <v>0</v>
      </c>
      <c r="AP1223" s="86">
        <f t="shared" si="235"/>
        <v>0</v>
      </c>
      <c r="AQ1223" s="86">
        <f t="shared" si="236"/>
        <v>0</v>
      </c>
    </row>
    <row r="1224" spans="1:43" ht="15" customHeight="1">
      <c r="A1224" s="107"/>
      <c r="B1224" s="93"/>
      <c r="C1224" s="110" t="s">
        <v>206</v>
      </c>
      <c r="D1224" s="329" t="str">
        <f t="shared" si="224"/>
        <v/>
      </c>
      <c r="E1224" s="331"/>
      <c r="F1224" s="236" t="str">
        <f t="shared" si="225"/>
        <v/>
      </c>
      <c r="G1224" s="398"/>
      <c r="H1224" s="398"/>
      <c r="I1224" s="398"/>
      <c r="J1224" s="398"/>
      <c r="K1224" s="398"/>
      <c r="L1224" s="398"/>
      <c r="M1224" s="399"/>
      <c r="N1224" s="399"/>
      <c r="O1224" s="399"/>
      <c r="P1224" s="399"/>
      <c r="Q1224" s="399"/>
      <c r="R1224" s="399"/>
      <c r="S1224" s="399"/>
      <c r="T1224" s="399"/>
      <c r="U1224" s="399"/>
      <c r="V1224" s="399"/>
      <c r="W1224" s="399"/>
      <c r="X1224" s="399"/>
      <c r="Y1224" s="399"/>
      <c r="Z1224" s="399"/>
      <c r="AA1224" s="399"/>
      <c r="AB1224" s="399"/>
      <c r="AC1224" s="399"/>
      <c r="AD1224" s="399"/>
      <c r="AG1224" s="86">
        <f t="shared" si="226"/>
        <v>24</v>
      </c>
      <c r="AH1224" s="86">
        <f t="shared" si="227"/>
        <v>0</v>
      </c>
      <c r="AI1224" s="86">
        <f t="shared" si="228"/>
        <v>0</v>
      </c>
      <c r="AJ1224" s="86">
        <f t="shared" si="229"/>
        <v>0</v>
      </c>
      <c r="AK1224" s="86">
        <f t="shared" si="230"/>
        <v>0</v>
      </c>
      <c r="AL1224" s="86">
        <f t="shared" si="231"/>
        <v>0</v>
      </c>
      <c r="AM1224" s="86">
        <f t="shared" si="232"/>
        <v>0</v>
      </c>
      <c r="AN1224" s="86">
        <f t="shared" si="233"/>
        <v>0</v>
      </c>
      <c r="AO1224" s="86">
        <f t="shared" si="234"/>
        <v>0</v>
      </c>
      <c r="AP1224" s="86">
        <f t="shared" si="235"/>
        <v>0</v>
      </c>
      <c r="AQ1224" s="86">
        <f t="shared" si="236"/>
        <v>0</v>
      </c>
    </row>
    <row r="1225" spans="1:43" ht="15" customHeight="1">
      <c r="A1225" s="107"/>
      <c r="B1225" s="93"/>
      <c r="C1225" s="110" t="s">
        <v>207</v>
      </c>
      <c r="D1225" s="329" t="str">
        <f t="shared" si="224"/>
        <v/>
      </c>
      <c r="E1225" s="331"/>
      <c r="F1225" s="236" t="str">
        <f t="shared" si="225"/>
        <v/>
      </c>
      <c r="G1225" s="398"/>
      <c r="H1225" s="398"/>
      <c r="I1225" s="398"/>
      <c r="J1225" s="398"/>
      <c r="K1225" s="398"/>
      <c r="L1225" s="398"/>
      <c r="M1225" s="399"/>
      <c r="N1225" s="399"/>
      <c r="O1225" s="399"/>
      <c r="P1225" s="399"/>
      <c r="Q1225" s="399"/>
      <c r="R1225" s="399"/>
      <c r="S1225" s="399"/>
      <c r="T1225" s="399"/>
      <c r="U1225" s="399"/>
      <c r="V1225" s="399"/>
      <c r="W1225" s="399"/>
      <c r="X1225" s="399"/>
      <c r="Y1225" s="399"/>
      <c r="Z1225" s="399"/>
      <c r="AA1225" s="399"/>
      <c r="AB1225" s="399"/>
      <c r="AC1225" s="399"/>
      <c r="AD1225" s="399"/>
      <c r="AG1225" s="86">
        <f t="shared" si="226"/>
        <v>24</v>
      </c>
      <c r="AH1225" s="86">
        <f t="shared" si="227"/>
        <v>0</v>
      </c>
      <c r="AI1225" s="86">
        <f t="shared" si="228"/>
        <v>0</v>
      </c>
      <c r="AJ1225" s="86">
        <f t="shared" si="229"/>
        <v>0</v>
      </c>
      <c r="AK1225" s="86">
        <f t="shared" si="230"/>
        <v>0</v>
      </c>
      <c r="AL1225" s="86">
        <f t="shared" si="231"/>
        <v>0</v>
      </c>
      <c r="AM1225" s="86">
        <f t="shared" si="232"/>
        <v>0</v>
      </c>
      <c r="AN1225" s="86">
        <f t="shared" si="233"/>
        <v>0</v>
      </c>
      <c r="AO1225" s="86">
        <f t="shared" si="234"/>
        <v>0</v>
      </c>
      <c r="AP1225" s="86">
        <f t="shared" si="235"/>
        <v>0</v>
      </c>
      <c r="AQ1225" s="86">
        <f t="shared" si="236"/>
        <v>0</v>
      </c>
    </row>
    <row r="1226" spans="1:43" ht="15" customHeight="1">
      <c r="A1226" s="107"/>
      <c r="B1226" s="93"/>
      <c r="C1226" s="110" t="s">
        <v>208</v>
      </c>
      <c r="D1226" s="329" t="str">
        <f t="shared" si="224"/>
        <v/>
      </c>
      <c r="E1226" s="331"/>
      <c r="F1226" s="236" t="str">
        <f t="shared" si="225"/>
        <v/>
      </c>
      <c r="G1226" s="398"/>
      <c r="H1226" s="398"/>
      <c r="I1226" s="398"/>
      <c r="J1226" s="398"/>
      <c r="K1226" s="398"/>
      <c r="L1226" s="398"/>
      <c r="M1226" s="399"/>
      <c r="N1226" s="399"/>
      <c r="O1226" s="399"/>
      <c r="P1226" s="399"/>
      <c r="Q1226" s="399"/>
      <c r="R1226" s="399"/>
      <c r="S1226" s="399"/>
      <c r="T1226" s="399"/>
      <c r="U1226" s="399"/>
      <c r="V1226" s="399"/>
      <c r="W1226" s="399"/>
      <c r="X1226" s="399"/>
      <c r="Y1226" s="399"/>
      <c r="Z1226" s="399"/>
      <c r="AA1226" s="399"/>
      <c r="AB1226" s="399"/>
      <c r="AC1226" s="399"/>
      <c r="AD1226" s="399"/>
      <c r="AG1226" s="86">
        <f t="shared" si="226"/>
        <v>24</v>
      </c>
      <c r="AH1226" s="86">
        <f t="shared" si="227"/>
        <v>0</v>
      </c>
      <c r="AI1226" s="86">
        <f t="shared" si="228"/>
        <v>0</v>
      </c>
      <c r="AJ1226" s="86">
        <f t="shared" si="229"/>
        <v>0</v>
      </c>
      <c r="AK1226" s="86">
        <f t="shared" si="230"/>
        <v>0</v>
      </c>
      <c r="AL1226" s="86">
        <f t="shared" si="231"/>
        <v>0</v>
      </c>
      <c r="AM1226" s="86">
        <f t="shared" si="232"/>
        <v>0</v>
      </c>
      <c r="AN1226" s="86">
        <f t="shared" si="233"/>
        <v>0</v>
      </c>
      <c r="AO1226" s="86">
        <f t="shared" si="234"/>
        <v>0</v>
      </c>
      <c r="AP1226" s="86">
        <f t="shared" si="235"/>
        <v>0</v>
      </c>
      <c r="AQ1226" s="86">
        <f t="shared" si="236"/>
        <v>0</v>
      </c>
    </row>
    <row r="1227" spans="1:43" ht="15" customHeight="1">
      <c r="A1227" s="107"/>
      <c r="B1227" s="93"/>
      <c r="C1227" s="110" t="s">
        <v>209</v>
      </c>
      <c r="D1227" s="329" t="str">
        <f t="shared" si="224"/>
        <v/>
      </c>
      <c r="E1227" s="331"/>
      <c r="F1227" s="236" t="str">
        <f t="shared" si="225"/>
        <v/>
      </c>
      <c r="G1227" s="398"/>
      <c r="H1227" s="398"/>
      <c r="I1227" s="398"/>
      <c r="J1227" s="398"/>
      <c r="K1227" s="398"/>
      <c r="L1227" s="398"/>
      <c r="M1227" s="399"/>
      <c r="N1227" s="399"/>
      <c r="O1227" s="399"/>
      <c r="P1227" s="399"/>
      <c r="Q1227" s="399"/>
      <c r="R1227" s="399"/>
      <c r="S1227" s="399"/>
      <c r="T1227" s="399"/>
      <c r="U1227" s="399"/>
      <c r="V1227" s="399"/>
      <c r="W1227" s="399"/>
      <c r="X1227" s="399"/>
      <c r="Y1227" s="399"/>
      <c r="Z1227" s="399"/>
      <c r="AA1227" s="399"/>
      <c r="AB1227" s="399"/>
      <c r="AC1227" s="399"/>
      <c r="AD1227" s="399"/>
      <c r="AG1227" s="86">
        <f t="shared" si="226"/>
        <v>24</v>
      </c>
      <c r="AH1227" s="86">
        <f t="shared" si="227"/>
        <v>0</v>
      </c>
      <c r="AI1227" s="86">
        <f t="shared" si="228"/>
        <v>0</v>
      </c>
      <c r="AJ1227" s="86">
        <f t="shared" si="229"/>
        <v>0</v>
      </c>
      <c r="AK1227" s="86">
        <f t="shared" si="230"/>
        <v>0</v>
      </c>
      <c r="AL1227" s="86">
        <f t="shared" si="231"/>
        <v>0</v>
      </c>
      <c r="AM1227" s="86">
        <f t="shared" si="232"/>
        <v>0</v>
      </c>
      <c r="AN1227" s="86">
        <f t="shared" si="233"/>
        <v>0</v>
      </c>
      <c r="AO1227" s="86">
        <f t="shared" si="234"/>
        <v>0</v>
      </c>
      <c r="AP1227" s="86">
        <f t="shared" si="235"/>
        <v>0</v>
      </c>
      <c r="AQ1227" s="86">
        <f t="shared" si="236"/>
        <v>0</v>
      </c>
    </row>
    <row r="1228" spans="1:43" ht="15" customHeight="1">
      <c r="A1228" s="107"/>
      <c r="B1228" s="93"/>
      <c r="C1228" s="110" t="s">
        <v>210</v>
      </c>
      <c r="D1228" s="329" t="str">
        <f t="shared" si="224"/>
        <v/>
      </c>
      <c r="E1228" s="331"/>
      <c r="F1228" s="236" t="str">
        <f t="shared" si="225"/>
        <v/>
      </c>
      <c r="G1228" s="398"/>
      <c r="H1228" s="398"/>
      <c r="I1228" s="398"/>
      <c r="J1228" s="398"/>
      <c r="K1228" s="398"/>
      <c r="L1228" s="398"/>
      <c r="M1228" s="399"/>
      <c r="N1228" s="399"/>
      <c r="O1228" s="399"/>
      <c r="P1228" s="399"/>
      <c r="Q1228" s="399"/>
      <c r="R1228" s="399"/>
      <c r="S1228" s="399"/>
      <c r="T1228" s="399"/>
      <c r="U1228" s="399"/>
      <c r="V1228" s="399"/>
      <c r="W1228" s="399"/>
      <c r="X1228" s="399"/>
      <c r="Y1228" s="399"/>
      <c r="Z1228" s="399"/>
      <c r="AA1228" s="399"/>
      <c r="AB1228" s="399"/>
      <c r="AC1228" s="399"/>
      <c r="AD1228" s="399"/>
      <c r="AG1228" s="86">
        <f t="shared" si="226"/>
        <v>24</v>
      </c>
      <c r="AH1228" s="86">
        <f t="shared" si="227"/>
        <v>0</v>
      </c>
      <c r="AI1228" s="86">
        <f t="shared" si="228"/>
        <v>0</v>
      </c>
      <c r="AJ1228" s="86">
        <f t="shared" si="229"/>
        <v>0</v>
      </c>
      <c r="AK1228" s="86">
        <f t="shared" si="230"/>
        <v>0</v>
      </c>
      <c r="AL1228" s="86">
        <f t="shared" si="231"/>
        <v>0</v>
      </c>
      <c r="AM1228" s="86">
        <f t="shared" si="232"/>
        <v>0</v>
      </c>
      <c r="AN1228" s="86">
        <f t="shared" si="233"/>
        <v>0</v>
      </c>
      <c r="AO1228" s="86">
        <f t="shared" si="234"/>
        <v>0</v>
      </c>
      <c r="AP1228" s="86">
        <f t="shared" si="235"/>
        <v>0</v>
      </c>
      <c r="AQ1228" s="86">
        <f t="shared" si="236"/>
        <v>0</v>
      </c>
    </row>
    <row r="1229" spans="1:43" ht="15" customHeight="1">
      <c r="A1229" s="107"/>
      <c r="B1229" s="93"/>
      <c r="C1229" s="111" t="s">
        <v>211</v>
      </c>
      <c r="D1229" s="329" t="str">
        <f t="shared" si="224"/>
        <v/>
      </c>
      <c r="E1229" s="331"/>
      <c r="F1229" s="236" t="str">
        <f t="shared" si="225"/>
        <v/>
      </c>
      <c r="G1229" s="398"/>
      <c r="H1229" s="398"/>
      <c r="I1229" s="398"/>
      <c r="J1229" s="398"/>
      <c r="K1229" s="398"/>
      <c r="L1229" s="398"/>
      <c r="M1229" s="399"/>
      <c r="N1229" s="399"/>
      <c r="O1229" s="399"/>
      <c r="P1229" s="399"/>
      <c r="Q1229" s="399"/>
      <c r="R1229" s="399"/>
      <c r="S1229" s="399"/>
      <c r="T1229" s="399"/>
      <c r="U1229" s="399"/>
      <c r="V1229" s="399"/>
      <c r="W1229" s="399"/>
      <c r="X1229" s="399"/>
      <c r="Y1229" s="399"/>
      <c r="Z1229" s="399"/>
      <c r="AA1229" s="399"/>
      <c r="AB1229" s="399"/>
      <c r="AC1229" s="399"/>
      <c r="AD1229" s="399"/>
      <c r="AG1229" s="86">
        <f t="shared" si="226"/>
        <v>24</v>
      </c>
      <c r="AH1229" s="86">
        <f t="shared" si="227"/>
        <v>0</v>
      </c>
      <c r="AI1229" s="86">
        <f t="shared" si="228"/>
        <v>0</v>
      </c>
      <c r="AJ1229" s="86">
        <f t="shared" si="229"/>
        <v>0</v>
      </c>
      <c r="AK1229" s="86">
        <f t="shared" si="230"/>
        <v>0</v>
      </c>
      <c r="AL1229" s="86">
        <f t="shared" si="231"/>
        <v>0</v>
      </c>
      <c r="AM1229" s="86">
        <f t="shared" si="232"/>
        <v>0</v>
      </c>
      <c r="AN1229" s="86">
        <f t="shared" si="233"/>
        <v>0</v>
      </c>
      <c r="AO1229" s="86">
        <f t="shared" si="234"/>
        <v>0</v>
      </c>
      <c r="AP1229" s="86">
        <f t="shared" si="235"/>
        <v>0</v>
      </c>
      <c r="AQ1229" s="86">
        <f t="shared" si="236"/>
        <v>0</v>
      </c>
    </row>
    <row r="1230" spans="1:43" ht="15" customHeight="1">
      <c r="A1230" s="107"/>
      <c r="B1230" s="93"/>
      <c r="C1230" s="110" t="s">
        <v>212</v>
      </c>
      <c r="D1230" s="329" t="str">
        <f t="shared" si="224"/>
        <v/>
      </c>
      <c r="E1230" s="331"/>
      <c r="F1230" s="236" t="str">
        <f t="shared" si="225"/>
        <v/>
      </c>
      <c r="G1230" s="398"/>
      <c r="H1230" s="398"/>
      <c r="I1230" s="398"/>
      <c r="J1230" s="398"/>
      <c r="K1230" s="398"/>
      <c r="L1230" s="398"/>
      <c r="M1230" s="399"/>
      <c r="N1230" s="399"/>
      <c r="O1230" s="399"/>
      <c r="P1230" s="399"/>
      <c r="Q1230" s="399"/>
      <c r="R1230" s="399"/>
      <c r="S1230" s="399"/>
      <c r="T1230" s="399"/>
      <c r="U1230" s="399"/>
      <c r="V1230" s="399"/>
      <c r="W1230" s="399"/>
      <c r="X1230" s="399"/>
      <c r="Y1230" s="399"/>
      <c r="Z1230" s="399"/>
      <c r="AA1230" s="399"/>
      <c r="AB1230" s="399"/>
      <c r="AC1230" s="399"/>
      <c r="AD1230" s="399"/>
      <c r="AG1230" s="86">
        <f t="shared" si="226"/>
        <v>24</v>
      </c>
      <c r="AH1230" s="86">
        <f t="shared" si="227"/>
        <v>0</v>
      </c>
      <c r="AI1230" s="86">
        <f t="shared" si="228"/>
        <v>0</v>
      </c>
      <c r="AJ1230" s="86">
        <f t="shared" si="229"/>
        <v>0</v>
      </c>
      <c r="AK1230" s="86">
        <f t="shared" si="230"/>
        <v>0</v>
      </c>
      <c r="AL1230" s="86">
        <f t="shared" si="231"/>
        <v>0</v>
      </c>
      <c r="AM1230" s="86">
        <f t="shared" si="232"/>
        <v>0</v>
      </c>
      <c r="AN1230" s="86">
        <f t="shared" si="233"/>
        <v>0</v>
      </c>
      <c r="AO1230" s="86">
        <f t="shared" si="234"/>
        <v>0</v>
      </c>
      <c r="AP1230" s="86">
        <f t="shared" si="235"/>
        <v>0</v>
      </c>
      <c r="AQ1230" s="86">
        <f t="shared" si="236"/>
        <v>0</v>
      </c>
    </row>
    <row r="1231" spans="1:43" ht="15" customHeight="1">
      <c r="A1231" s="107"/>
      <c r="B1231" s="93"/>
      <c r="C1231" s="110" t="s">
        <v>213</v>
      </c>
      <c r="D1231" s="329" t="str">
        <f t="shared" si="224"/>
        <v/>
      </c>
      <c r="E1231" s="331"/>
      <c r="F1231" s="236" t="str">
        <f t="shared" si="225"/>
        <v/>
      </c>
      <c r="G1231" s="398"/>
      <c r="H1231" s="398"/>
      <c r="I1231" s="398"/>
      <c r="J1231" s="398"/>
      <c r="K1231" s="398"/>
      <c r="L1231" s="398"/>
      <c r="M1231" s="399"/>
      <c r="N1231" s="399"/>
      <c r="O1231" s="399"/>
      <c r="P1231" s="399"/>
      <c r="Q1231" s="399"/>
      <c r="R1231" s="399"/>
      <c r="S1231" s="399"/>
      <c r="T1231" s="399"/>
      <c r="U1231" s="399"/>
      <c r="V1231" s="399"/>
      <c r="W1231" s="399"/>
      <c r="X1231" s="399"/>
      <c r="Y1231" s="399"/>
      <c r="Z1231" s="399"/>
      <c r="AA1231" s="399"/>
      <c r="AB1231" s="399"/>
      <c r="AC1231" s="399"/>
      <c r="AD1231" s="399"/>
      <c r="AG1231" s="86">
        <f t="shared" si="226"/>
        <v>24</v>
      </c>
      <c r="AH1231" s="86">
        <f t="shared" si="227"/>
        <v>0</v>
      </c>
      <c r="AI1231" s="86">
        <f t="shared" si="228"/>
        <v>0</v>
      </c>
      <c r="AJ1231" s="86">
        <f t="shared" si="229"/>
        <v>0</v>
      </c>
      <c r="AK1231" s="86">
        <f t="shared" si="230"/>
        <v>0</v>
      </c>
      <c r="AL1231" s="86">
        <f t="shared" si="231"/>
        <v>0</v>
      </c>
      <c r="AM1231" s="86">
        <f t="shared" si="232"/>
        <v>0</v>
      </c>
      <c r="AN1231" s="86">
        <f t="shared" si="233"/>
        <v>0</v>
      </c>
      <c r="AO1231" s="86">
        <f t="shared" si="234"/>
        <v>0</v>
      </c>
      <c r="AP1231" s="86">
        <f t="shared" si="235"/>
        <v>0</v>
      </c>
      <c r="AQ1231" s="86">
        <f t="shared" si="236"/>
        <v>0</v>
      </c>
    </row>
    <row r="1232" spans="1:43" ht="15" customHeight="1">
      <c r="A1232" s="107"/>
      <c r="B1232" s="93"/>
      <c r="C1232" s="110" t="s">
        <v>214</v>
      </c>
      <c r="D1232" s="329" t="str">
        <f t="shared" si="224"/>
        <v/>
      </c>
      <c r="E1232" s="331"/>
      <c r="F1232" s="236" t="str">
        <f t="shared" si="225"/>
        <v/>
      </c>
      <c r="G1232" s="398"/>
      <c r="H1232" s="398"/>
      <c r="I1232" s="398"/>
      <c r="J1232" s="398"/>
      <c r="K1232" s="398"/>
      <c r="L1232" s="398"/>
      <c r="M1232" s="399"/>
      <c r="N1232" s="399"/>
      <c r="O1232" s="399"/>
      <c r="P1232" s="399"/>
      <c r="Q1232" s="399"/>
      <c r="R1232" s="399"/>
      <c r="S1232" s="399"/>
      <c r="T1232" s="399"/>
      <c r="U1232" s="399"/>
      <c r="V1232" s="399"/>
      <c r="W1232" s="399"/>
      <c r="X1232" s="399"/>
      <c r="Y1232" s="399"/>
      <c r="Z1232" s="399"/>
      <c r="AA1232" s="399"/>
      <c r="AB1232" s="399"/>
      <c r="AC1232" s="399"/>
      <c r="AD1232" s="399"/>
      <c r="AG1232" s="86">
        <f t="shared" si="226"/>
        <v>24</v>
      </c>
      <c r="AH1232" s="86">
        <f t="shared" si="227"/>
        <v>0</v>
      </c>
      <c r="AI1232" s="86">
        <f t="shared" si="228"/>
        <v>0</v>
      </c>
      <c r="AJ1232" s="86">
        <f t="shared" si="229"/>
        <v>0</v>
      </c>
      <c r="AK1232" s="86">
        <f t="shared" si="230"/>
        <v>0</v>
      </c>
      <c r="AL1232" s="86">
        <f t="shared" si="231"/>
        <v>0</v>
      </c>
      <c r="AM1232" s="86">
        <f t="shared" si="232"/>
        <v>0</v>
      </c>
      <c r="AN1232" s="86">
        <f t="shared" si="233"/>
        <v>0</v>
      </c>
      <c r="AO1232" s="86">
        <f t="shared" si="234"/>
        <v>0</v>
      </c>
      <c r="AP1232" s="86">
        <f t="shared" si="235"/>
        <v>0</v>
      </c>
      <c r="AQ1232" s="86">
        <f t="shared" si="236"/>
        <v>0</v>
      </c>
    </row>
    <row r="1233" spans="1:43" ht="15" customHeight="1">
      <c r="A1233" s="107"/>
      <c r="B1233" s="93"/>
      <c r="C1233" s="110" t="s">
        <v>215</v>
      </c>
      <c r="D1233" s="329" t="str">
        <f t="shared" si="224"/>
        <v/>
      </c>
      <c r="E1233" s="331"/>
      <c r="F1233" s="236" t="str">
        <f t="shared" si="225"/>
        <v/>
      </c>
      <c r="G1233" s="398"/>
      <c r="H1233" s="398"/>
      <c r="I1233" s="398"/>
      <c r="J1233" s="398"/>
      <c r="K1233" s="398"/>
      <c r="L1233" s="398"/>
      <c r="M1233" s="399"/>
      <c r="N1233" s="399"/>
      <c r="O1233" s="399"/>
      <c r="P1233" s="399"/>
      <c r="Q1233" s="399"/>
      <c r="R1233" s="399"/>
      <c r="S1233" s="399"/>
      <c r="T1233" s="399"/>
      <c r="U1233" s="399"/>
      <c r="V1233" s="399"/>
      <c r="W1233" s="399"/>
      <c r="X1233" s="399"/>
      <c r="Y1233" s="399"/>
      <c r="Z1233" s="399"/>
      <c r="AA1233" s="399"/>
      <c r="AB1233" s="399"/>
      <c r="AC1233" s="399"/>
      <c r="AD1233" s="399"/>
      <c r="AG1233" s="86">
        <f t="shared" si="226"/>
        <v>24</v>
      </c>
      <c r="AH1233" s="86">
        <f t="shared" si="227"/>
        <v>0</v>
      </c>
      <c r="AI1233" s="86">
        <f t="shared" si="228"/>
        <v>0</v>
      </c>
      <c r="AJ1233" s="86">
        <f t="shared" si="229"/>
        <v>0</v>
      </c>
      <c r="AK1233" s="86">
        <f t="shared" si="230"/>
        <v>0</v>
      </c>
      <c r="AL1233" s="86">
        <f t="shared" si="231"/>
        <v>0</v>
      </c>
      <c r="AM1233" s="86">
        <f t="shared" si="232"/>
        <v>0</v>
      </c>
      <c r="AN1233" s="86">
        <f t="shared" si="233"/>
        <v>0</v>
      </c>
      <c r="AO1233" s="86">
        <f t="shared" si="234"/>
        <v>0</v>
      </c>
      <c r="AP1233" s="86">
        <f t="shared" si="235"/>
        <v>0</v>
      </c>
      <c r="AQ1233" s="86">
        <f t="shared" si="236"/>
        <v>0</v>
      </c>
    </row>
    <row r="1234" spans="1:43" ht="15" customHeight="1">
      <c r="A1234" s="107"/>
      <c r="B1234" s="93"/>
      <c r="C1234" s="110" t="s">
        <v>216</v>
      </c>
      <c r="D1234" s="329" t="str">
        <f t="shared" si="224"/>
        <v/>
      </c>
      <c r="E1234" s="331"/>
      <c r="F1234" s="236" t="str">
        <f t="shared" si="225"/>
        <v/>
      </c>
      <c r="G1234" s="398"/>
      <c r="H1234" s="398"/>
      <c r="I1234" s="398"/>
      <c r="J1234" s="398"/>
      <c r="K1234" s="398"/>
      <c r="L1234" s="398"/>
      <c r="M1234" s="399"/>
      <c r="N1234" s="399"/>
      <c r="O1234" s="399"/>
      <c r="P1234" s="399"/>
      <c r="Q1234" s="399"/>
      <c r="R1234" s="399"/>
      <c r="S1234" s="399"/>
      <c r="T1234" s="399"/>
      <c r="U1234" s="399"/>
      <c r="V1234" s="399"/>
      <c r="W1234" s="399"/>
      <c r="X1234" s="399"/>
      <c r="Y1234" s="399"/>
      <c r="Z1234" s="399"/>
      <c r="AA1234" s="399"/>
      <c r="AB1234" s="399"/>
      <c r="AC1234" s="399"/>
      <c r="AD1234" s="399"/>
      <c r="AG1234" s="86">
        <f t="shared" si="226"/>
        <v>24</v>
      </c>
      <c r="AH1234" s="86">
        <f t="shared" si="227"/>
        <v>0</v>
      </c>
      <c r="AI1234" s="86">
        <f t="shared" si="228"/>
        <v>0</v>
      </c>
      <c r="AJ1234" s="86">
        <f t="shared" si="229"/>
        <v>0</v>
      </c>
      <c r="AK1234" s="86">
        <f t="shared" si="230"/>
        <v>0</v>
      </c>
      <c r="AL1234" s="86">
        <f t="shared" si="231"/>
        <v>0</v>
      </c>
      <c r="AM1234" s="86">
        <f t="shared" si="232"/>
        <v>0</v>
      </c>
      <c r="AN1234" s="86">
        <f t="shared" si="233"/>
        <v>0</v>
      </c>
      <c r="AO1234" s="86">
        <f t="shared" si="234"/>
        <v>0</v>
      </c>
      <c r="AP1234" s="86">
        <f t="shared" si="235"/>
        <v>0</v>
      </c>
      <c r="AQ1234" s="86">
        <f t="shared" si="236"/>
        <v>0</v>
      </c>
    </row>
    <row r="1235" spans="1:43" ht="15" customHeight="1">
      <c r="A1235" s="107"/>
      <c r="B1235" s="93"/>
      <c r="C1235" s="110" t="s">
        <v>217</v>
      </c>
      <c r="D1235" s="329" t="str">
        <f t="shared" si="224"/>
        <v/>
      </c>
      <c r="E1235" s="331"/>
      <c r="F1235" s="236" t="str">
        <f t="shared" si="225"/>
        <v/>
      </c>
      <c r="G1235" s="398"/>
      <c r="H1235" s="398"/>
      <c r="I1235" s="398"/>
      <c r="J1235" s="398"/>
      <c r="K1235" s="398"/>
      <c r="L1235" s="398"/>
      <c r="M1235" s="399"/>
      <c r="N1235" s="399"/>
      <c r="O1235" s="399"/>
      <c r="P1235" s="399"/>
      <c r="Q1235" s="399"/>
      <c r="R1235" s="399"/>
      <c r="S1235" s="399"/>
      <c r="T1235" s="399"/>
      <c r="U1235" s="399"/>
      <c r="V1235" s="399"/>
      <c r="W1235" s="399"/>
      <c r="X1235" s="399"/>
      <c r="Y1235" s="399"/>
      <c r="Z1235" s="399"/>
      <c r="AA1235" s="399"/>
      <c r="AB1235" s="399"/>
      <c r="AC1235" s="399"/>
      <c r="AD1235" s="399"/>
      <c r="AG1235" s="86">
        <f t="shared" si="226"/>
        <v>24</v>
      </c>
      <c r="AH1235" s="86">
        <f t="shared" si="227"/>
        <v>0</v>
      </c>
      <c r="AI1235" s="86">
        <f t="shared" si="228"/>
        <v>0</v>
      </c>
      <c r="AJ1235" s="86">
        <f t="shared" si="229"/>
        <v>0</v>
      </c>
      <c r="AK1235" s="86">
        <f t="shared" si="230"/>
        <v>0</v>
      </c>
      <c r="AL1235" s="86">
        <f t="shared" si="231"/>
        <v>0</v>
      </c>
      <c r="AM1235" s="86">
        <f t="shared" si="232"/>
        <v>0</v>
      </c>
      <c r="AN1235" s="86">
        <f t="shared" si="233"/>
        <v>0</v>
      </c>
      <c r="AO1235" s="86">
        <f t="shared" si="234"/>
        <v>0</v>
      </c>
      <c r="AP1235" s="86">
        <f t="shared" si="235"/>
        <v>0</v>
      </c>
      <c r="AQ1235" s="86">
        <f t="shared" si="236"/>
        <v>0</v>
      </c>
    </row>
    <row r="1236" spans="1:43" ht="15" customHeight="1">
      <c r="A1236" s="107"/>
      <c r="B1236" s="93"/>
      <c r="C1236" s="110" t="s">
        <v>218</v>
      </c>
      <c r="D1236" s="329" t="str">
        <f t="shared" si="224"/>
        <v/>
      </c>
      <c r="E1236" s="331"/>
      <c r="F1236" s="236" t="str">
        <f t="shared" si="225"/>
        <v/>
      </c>
      <c r="G1236" s="398"/>
      <c r="H1236" s="398"/>
      <c r="I1236" s="398"/>
      <c r="J1236" s="398"/>
      <c r="K1236" s="398"/>
      <c r="L1236" s="398"/>
      <c r="M1236" s="399"/>
      <c r="N1236" s="399"/>
      <c r="O1236" s="399"/>
      <c r="P1236" s="399"/>
      <c r="Q1236" s="399"/>
      <c r="R1236" s="399"/>
      <c r="S1236" s="399"/>
      <c r="T1236" s="399"/>
      <c r="U1236" s="399"/>
      <c r="V1236" s="399"/>
      <c r="W1236" s="399"/>
      <c r="X1236" s="399"/>
      <c r="Y1236" s="399"/>
      <c r="Z1236" s="399"/>
      <c r="AA1236" s="399"/>
      <c r="AB1236" s="399"/>
      <c r="AC1236" s="399"/>
      <c r="AD1236" s="399"/>
      <c r="AG1236" s="86">
        <f t="shared" si="226"/>
        <v>24</v>
      </c>
      <c r="AH1236" s="86">
        <f t="shared" si="227"/>
        <v>0</v>
      </c>
      <c r="AI1236" s="86">
        <f t="shared" si="228"/>
        <v>0</v>
      </c>
      <c r="AJ1236" s="86">
        <f t="shared" si="229"/>
        <v>0</v>
      </c>
      <c r="AK1236" s="86">
        <f t="shared" si="230"/>
        <v>0</v>
      </c>
      <c r="AL1236" s="86">
        <f t="shared" si="231"/>
        <v>0</v>
      </c>
      <c r="AM1236" s="86">
        <f t="shared" si="232"/>
        <v>0</v>
      </c>
      <c r="AN1236" s="86">
        <f t="shared" si="233"/>
        <v>0</v>
      </c>
      <c r="AO1236" s="86">
        <f t="shared" si="234"/>
        <v>0</v>
      </c>
      <c r="AP1236" s="86">
        <f t="shared" si="235"/>
        <v>0</v>
      </c>
      <c r="AQ1236" s="86">
        <f t="shared" si="236"/>
        <v>0</v>
      </c>
    </row>
    <row r="1237" spans="1:43" ht="15" customHeight="1">
      <c r="A1237" s="107"/>
      <c r="B1237" s="93"/>
      <c r="C1237" s="110" t="s">
        <v>219</v>
      </c>
      <c r="D1237" s="329" t="str">
        <f t="shared" si="224"/>
        <v/>
      </c>
      <c r="E1237" s="331"/>
      <c r="F1237" s="236" t="str">
        <f t="shared" si="225"/>
        <v/>
      </c>
      <c r="G1237" s="398"/>
      <c r="H1237" s="398"/>
      <c r="I1237" s="398"/>
      <c r="J1237" s="398"/>
      <c r="K1237" s="398"/>
      <c r="L1237" s="398"/>
      <c r="M1237" s="399"/>
      <c r="N1237" s="399"/>
      <c r="O1237" s="399"/>
      <c r="P1237" s="399"/>
      <c r="Q1237" s="399"/>
      <c r="R1237" s="399"/>
      <c r="S1237" s="399"/>
      <c r="T1237" s="399"/>
      <c r="U1237" s="399"/>
      <c r="V1237" s="399"/>
      <c r="W1237" s="399"/>
      <c r="X1237" s="399"/>
      <c r="Y1237" s="399"/>
      <c r="Z1237" s="399"/>
      <c r="AA1237" s="399"/>
      <c r="AB1237" s="399"/>
      <c r="AC1237" s="399"/>
      <c r="AD1237" s="399"/>
      <c r="AG1237" s="86">
        <f t="shared" si="226"/>
        <v>24</v>
      </c>
      <c r="AH1237" s="86">
        <f t="shared" si="227"/>
        <v>0</v>
      </c>
      <c r="AI1237" s="86">
        <f t="shared" si="228"/>
        <v>0</v>
      </c>
      <c r="AJ1237" s="86">
        <f t="shared" si="229"/>
        <v>0</v>
      </c>
      <c r="AK1237" s="86">
        <f t="shared" si="230"/>
        <v>0</v>
      </c>
      <c r="AL1237" s="86">
        <f t="shared" si="231"/>
        <v>0</v>
      </c>
      <c r="AM1237" s="86">
        <f t="shared" si="232"/>
        <v>0</v>
      </c>
      <c r="AN1237" s="86">
        <f t="shared" si="233"/>
        <v>0</v>
      </c>
      <c r="AO1237" s="86">
        <f t="shared" si="234"/>
        <v>0</v>
      </c>
      <c r="AP1237" s="86">
        <f t="shared" si="235"/>
        <v>0</v>
      </c>
      <c r="AQ1237" s="86">
        <f t="shared" si="236"/>
        <v>0</v>
      </c>
    </row>
    <row r="1238" spans="1:43" ht="15" customHeight="1">
      <c r="A1238" s="107"/>
      <c r="B1238" s="93"/>
      <c r="C1238" s="110" t="s">
        <v>220</v>
      </c>
      <c r="D1238" s="329" t="str">
        <f t="shared" si="224"/>
        <v/>
      </c>
      <c r="E1238" s="331"/>
      <c r="F1238" s="236" t="str">
        <f t="shared" si="225"/>
        <v/>
      </c>
      <c r="G1238" s="398"/>
      <c r="H1238" s="398"/>
      <c r="I1238" s="398"/>
      <c r="J1238" s="398"/>
      <c r="K1238" s="398"/>
      <c r="L1238" s="398"/>
      <c r="M1238" s="399"/>
      <c r="N1238" s="399"/>
      <c r="O1238" s="399"/>
      <c r="P1238" s="399"/>
      <c r="Q1238" s="399"/>
      <c r="R1238" s="399"/>
      <c r="S1238" s="399"/>
      <c r="T1238" s="399"/>
      <c r="U1238" s="399"/>
      <c r="V1238" s="399"/>
      <c r="W1238" s="399"/>
      <c r="X1238" s="399"/>
      <c r="Y1238" s="399"/>
      <c r="Z1238" s="399"/>
      <c r="AA1238" s="399"/>
      <c r="AB1238" s="399"/>
      <c r="AC1238" s="399"/>
      <c r="AD1238" s="399"/>
      <c r="AG1238" s="86">
        <f t="shared" si="226"/>
        <v>24</v>
      </c>
      <c r="AH1238" s="86">
        <f t="shared" si="227"/>
        <v>0</v>
      </c>
      <c r="AI1238" s="86">
        <f t="shared" si="228"/>
        <v>0</v>
      </c>
      <c r="AJ1238" s="86">
        <f t="shared" si="229"/>
        <v>0</v>
      </c>
      <c r="AK1238" s="86">
        <f t="shared" si="230"/>
        <v>0</v>
      </c>
      <c r="AL1238" s="86">
        <f t="shared" si="231"/>
        <v>0</v>
      </c>
      <c r="AM1238" s="86">
        <f t="shared" si="232"/>
        <v>0</v>
      </c>
      <c r="AN1238" s="86">
        <f t="shared" si="233"/>
        <v>0</v>
      </c>
      <c r="AO1238" s="86">
        <f t="shared" si="234"/>
        <v>0</v>
      </c>
      <c r="AP1238" s="86">
        <f t="shared" si="235"/>
        <v>0</v>
      </c>
      <c r="AQ1238" s="86">
        <f t="shared" si="236"/>
        <v>0</v>
      </c>
    </row>
    <row r="1239" spans="1:43" ht="15" customHeight="1">
      <c r="A1239" s="107"/>
      <c r="B1239" s="93"/>
      <c r="C1239" s="110" t="s">
        <v>221</v>
      </c>
      <c r="D1239" s="329" t="str">
        <f t="shared" si="224"/>
        <v/>
      </c>
      <c r="E1239" s="331"/>
      <c r="F1239" s="236" t="str">
        <f t="shared" si="225"/>
        <v/>
      </c>
      <c r="G1239" s="398"/>
      <c r="H1239" s="398"/>
      <c r="I1239" s="398"/>
      <c r="J1239" s="398"/>
      <c r="K1239" s="398"/>
      <c r="L1239" s="398"/>
      <c r="M1239" s="399"/>
      <c r="N1239" s="399"/>
      <c r="O1239" s="399"/>
      <c r="P1239" s="399"/>
      <c r="Q1239" s="399"/>
      <c r="R1239" s="399"/>
      <c r="S1239" s="399"/>
      <c r="T1239" s="399"/>
      <c r="U1239" s="399"/>
      <c r="V1239" s="399"/>
      <c r="W1239" s="399"/>
      <c r="X1239" s="399"/>
      <c r="Y1239" s="399"/>
      <c r="Z1239" s="399"/>
      <c r="AA1239" s="399"/>
      <c r="AB1239" s="399"/>
      <c r="AC1239" s="399"/>
      <c r="AD1239" s="399"/>
      <c r="AG1239" s="86">
        <f t="shared" si="226"/>
        <v>24</v>
      </c>
      <c r="AH1239" s="86">
        <f t="shared" si="227"/>
        <v>0</v>
      </c>
      <c r="AI1239" s="86">
        <f t="shared" si="228"/>
        <v>0</v>
      </c>
      <c r="AJ1239" s="86">
        <f t="shared" si="229"/>
        <v>0</v>
      </c>
      <c r="AK1239" s="86">
        <f t="shared" si="230"/>
        <v>0</v>
      </c>
      <c r="AL1239" s="86">
        <f t="shared" si="231"/>
        <v>0</v>
      </c>
      <c r="AM1239" s="86">
        <f t="shared" si="232"/>
        <v>0</v>
      </c>
      <c r="AN1239" s="86">
        <f t="shared" si="233"/>
        <v>0</v>
      </c>
      <c r="AO1239" s="86">
        <f t="shared" si="234"/>
        <v>0</v>
      </c>
      <c r="AP1239" s="86">
        <f t="shared" si="235"/>
        <v>0</v>
      </c>
      <c r="AQ1239" s="86">
        <f t="shared" si="236"/>
        <v>0</v>
      </c>
    </row>
    <row r="1240" spans="1:43" ht="15" customHeight="1">
      <c r="A1240" s="107"/>
      <c r="B1240" s="93"/>
      <c r="C1240" s="110" t="s">
        <v>222</v>
      </c>
      <c r="D1240" s="329" t="str">
        <f t="shared" si="224"/>
        <v/>
      </c>
      <c r="E1240" s="331"/>
      <c r="F1240" s="236" t="str">
        <f t="shared" si="225"/>
        <v/>
      </c>
      <c r="G1240" s="398"/>
      <c r="H1240" s="398"/>
      <c r="I1240" s="398"/>
      <c r="J1240" s="398"/>
      <c r="K1240" s="398"/>
      <c r="L1240" s="398"/>
      <c r="M1240" s="399"/>
      <c r="N1240" s="399"/>
      <c r="O1240" s="399"/>
      <c r="P1240" s="399"/>
      <c r="Q1240" s="399"/>
      <c r="R1240" s="399"/>
      <c r="S1240" s="399"/>
      <c r="T1240" s="399"/>
      <c r="U1240" s="399"/>
      <c r="V1240" s="399"/>
      <c r="W1240" s="399"/>
      <c r="X1240" s="399"/>
      <c r="Y1240" s="399"/>
      <c r="Z1240" s="399"/>
      <c r="AA1240" s="399"/>
      <c r="AB1240" s="399"/>
      <c r="AC1240" s="399"/>
      <c r="AD1240" s="399"/>
      <c r="AG1240" s="86">
        <f t="shared" si="226"/>
        <v>24</v>
      </c>
      <c r="AH1240" s="86">
        <f t="shared" si="227"/>
        <v>0</v>
      </c>
      <c r="AI1240" s="86">
        <f t="shared" si="228"/>
        <v>0</v>
      </c>
      <c r="AJ1240" s="86">
        <f t="shared" si="229"/>
        <v>0</v>
      </c>
      <c r="AK1240" s="86">
        <f t="shared" si="230"/>
        <v>0</v>
      </c>
      <c r="AL1240" s="86">
        <f t="shared" si="231"/>
        <v>0</v>
      </c>
      <c r="AM1240" s="86">
        <f t="shared" si="232"/>
        <v>0</v>
      </c>
      <c r="AN1240" s="86">
        <f t="shared" si="233"/>
        <v>0</v>
      </c>
      <c r="AO1240" s="86">
        <f t="shared" si="234"/>
        <v>0</v>
      </c>
      <c r="AP1240" s="86">
        <f t="shared" si="235"/>
        <v>0</v>
      </c>
      <c r="AQ1240" s="86">
        <f t="shared" si="236"/>
        <v>0</v>
      </c>
    </row>
    <row r="1241" spans="1:43" ht="15" customHeight="1">
      <c r="A1241" s="107"/>
      <c r="B1241" s="93"/>
      <c r="C1241" s="110" t="s">
        <v>223</v>
      </c>
      <c r="D1241" s="329" t="str">
        <f t="shared" si="224"/>
        <v/>
      </c>
      <c r="E1241" s="331"/>
      <c r="F1241" s="236" t="str">
        <f t="shared" si="225"/>
        <v/>
      </c>
      <c r="G1241" s="398"/>
      <c r="H1241" s="398"/>
      <c r="I1241" s="398"/>
      <c r="J1241" s="398"/>
      <c r="K1241" s="398"/>
      <c r="L1241" s="398"/>
      <c r="M1241" s="399"/>
      <c r="N1241" s="399"/>
      <c r="O1241" s="399"/>
      <c r="P1241" s="399"/>
      <c r="Q1241" s="399"/>
      <c r="R1241" s="399"/>
      <c r="S1241" s="399"/>
      <c r="T1241" s="399"/>
      <c r="U1241" s="399"/>
      <c r="V1241" s="399"/>
      <c r="W1241" s="399"/>
      <c r="X1241" s="399"/>
      <c r="Y1241" s="399"/>
      <c r="Z1241" s="399"/>
      <c r="AA1241" s="399"/>
      <c r="AB1241" s="399"/>
      <c r="AC1241" s="399"/>
      <c r="AD1241" s="399"/>
      <c r="AG1241" s="86">
        <f t="shared" si="226"/>
        <v>24</v>
      </c>
      <c r="AH1241" s="86">
        <f t="shared" si="227"/>
        <v>0</v>
      </c>
      <c r="AI1241" s="86">
        <f t="shared" si="228"/>
        <v>0</v>
      </c>
      <c r="AJ1241" s="86">
        <f t="shared" si="229"/>
        <v>0</v>
      </c>
      <c r="AK1241" s="86">
        <f t="shared" si="230"/>
        <v>0</v>
      </c>
      <c r="AL1241" s="86">
        <f t="shared" si="231"/>
        <v>0</v>
      </c>
      <c r="AM1241" s="86">
        <f t="shared" si="232"/>
        <v>0</v>
      </c>
      <c r="AN1241" s="86">
        <f t="shared" si="233"/>
        <v>0</v>
      </c>
      <c r="AO1241" s="86">
        <f t="shared" si="234"/>
        <v>0</v>
      </c>
      <c r="AP1241" s="86">
        <f t="shared" si="235"/>
        <v>0</v>
      </c>
      <c r="AQ1241" s="86">
        <f t="shared" si="236"/>
        <v>0</v>
      </c>
    </row>
    <row r="1242" spans="1:43" ht="15" customHeight="1">
      <c r="A1242" s="107"/>
      <c r="B1242" s="93"/>
      <c r="C1242" s="110" t="s">
        <v>224</v>
      </c>
      <c r="D1242" s="329" t="str">
        <f t="shared" si="224"/>
        <v/>
      </c>
      <c r="E1242" s="331"/>
      <c r="F1242" s="236" t="str">
        <f t="shared" si="225"/>
        <v/>
      </c>
      <c r="G1242" s="398"/>
      <c r="H1242" s="398"/>
      <c r="I1242" s="398"/>
      <c r="J1242" s="398"/>
      <c r="K1242" s="398"/>
      <c r="L1242" s="398"/>
      <c r="M1242" s="399"/>
      <c r="N1242" s="399"/>
      <c r="O1242" s="399"/>
      <c r="P1242" s="399"/>
      <c r="Q1242" s="399"/>
      <c r="R1242" s="399"/>
      <c r="S1242" s="399"/>
      <c r="T1242" s="399"/>
      <c r="U1242" s="399"/>
      <c r="V1242" s="399"/>
      <c r="W1242" s="399"/>
      <c r="X1242" s="399"/>
      <c r="Y1242" s="399"/>
      <c r="Z1242" s="399"/>
      <c r="AA1242" s="399"/>
      <c r="AB1242" s="399"/>
      <c r="AC1242" s="399"/>
      <c r="AD1242" s="399"/>
      <c r="AG1242" s="86">
        <f t="shared" si="226"/>
        <v>24</v>
      </c>
      <c r="AH1242" s="86">
        <f t="shared" si="227"/>
        <v>0</v>
      </c>
      <c r="AI1242" s="86">
        <f t="shared" si="228"/>
        <v>0</v>
      </c>
      <c r="AJ1242" s="86">
        <f t="shared" si="229"/>
        <v>0</v>
      </c>
      <c r="AK1242" s="86">
        <f t="shared" si="230"/>
        <v>0</v>
      </c>
      <c r="AL1242" s="86">
        <f t="shared" si="231"/>
        <v>0</v>
      </c>
      <c r="AM1242" s="86">
        <f t="shared" si="232"/>
        <v>0</v>
      </c>
      <c r="AN1242" s="86">
        <f t="shared" si="233"/>
        <v>0</v>
      </c>
      <c r="AO1242" s="86">
        <f t="shared" si="234"/>
        <v>0</v>
      </c>
      <c r="AP1242" s="86">
        <f t="shared" si="235"/>
        <v>0</v>
      </c>
      <c r="AQ1242" s="86">
        <f t="shared" si="236"/>
        <v>0</v>
      </c>
    </row>
    <row r="1243" spans="1:43" ht="15" customHeight="1">
      <c r="A1243" s="107"/>
      <c r="B1243" s="93"/>
      <c r="C1243" s="110" t="s">
        <v>225</v>
      </c>
      <c r="D1243" s="329" t="str">
        <f t="shared" si="224"/>
        <v/>
      </c>
      <c r="E1243" s="331"/>
      <c r="F1243" s="236" t="str">
        <f t="shared" si="225"/>
        <v/>
      </c>
      <c r="G1243" s="398"/>
      <c r="H1243" s="398"/>
      <c r="I1243" s="398"/>
      <c r="J1243" s="398"/>
      <c r="K1243" s="398"/>
      <c r="L1243" s="398"/>
      <c r="M1243" s="399"/>
      <c r="N1243" s="399"/>
      <c r="O1243" s="399"/>
      <c r="P1243" s="399"/>
      <c r="Q1243" s="399"/>
      <c r="R1243" s="399"/>
      <c r="S1243" s="399"/>
      <c r="T1243" s="399"/>
      <c r="U1243" s="399"/>
      <c r="V1243" s="399"/>
      <c r="W1243" s="399"/>
      <c r="X1243" s="399"/>
      <c r="Y1243" s="399"/>
      <c r="Z1243" s="399"/>
      <c r="AA1243" s="399"/>
      <c r="AB1243" s="399"/>
      <c r="AC1243" s="399"/>
      <c r="AD1243" s="399"/>
      <c r="AG1243" s="86">
        <f t="shared" si="226"/>
        <v>24</v>
      </c>
      <c r="AH1243" s="86">
        <f t="shared" si="227"/>
        <v>0</v>
      </c>
      <c r="AI1243" s="86">
        <f t="shared" si="228"/>
        <v>0</v>
      </c>
      <c r="AJ1243" s="86">
        <f t="shared" si="229"/>
        <v>0</v>
      </c>
      <c r="AK1243" s="86">
        <f t="shared" si="230"/>
        <v>0</v>
      </c>
      <c r="AL1243" s="86">
        <f t="shared" si="231"/>
        <v>0</v>
      </c>
      <c r="AM1243" s="86">
        <f t="shared" si="232"/>
        <v>0</v>
      </c>
      <c r="AN1243" s="86">
        <f t="shared" si="233"/>
        <v>0</v>
      </c>
      <c r="AO1243" s="86">
        <f t="shared" si="234"/>
        <v>0</v>
      </c>
      <c r="AP1243" s="86">
        <f t="shared" si="235"/>
        <v>0</v>
      </c>
      <c r="AQ1243" s="86">
        <f t="shared" si="236"/>
        <v>0</v>
      </c>
    </row>
    <row r="1244" spans="1:43" ht="15" customHeight="1">
      <c r="A1244" s="107"/>
      <c r="B1244" s="93"/>
      <c r="C1244" s="110" t="s">
        <v>226</v>
      </c>
      <c r="D1244" s="329" t="str">
        <f t="shared" si="224"/>
        <v/>
      </c>
      <c r="E1244" s="331"/>
      <c r="F1244" s="236" t="str">
        <f t="shared" si="225"/>
        <v/>
      </c>
      <c r="G1244" s="398"/>
      <c r="H1244" s="398"/>
      <c r="I1244" s="398"/>
      <c r="J1244" s="398"/>
      <c r="K1244" s="398"/>
      <c r="L1244" s="398"/>
      <c r="M1244" s="399"/>
      <c r="N1244" s="399"/>
      <c r="O1244" s="399"/>
      <c r="P1244" s="399"/>
      <c r="Q1244" s="399"/>
      <c r="R1244" s="399"/>
      <c r="S1244" s="399"/>
      <c r="T1244" s="399"/>
      <c r="U1244" s="399"/>
      <c r="V1244" s="399"/>
      <c r="W1244" s="399"/>
      <c r="X1244" s="399"/>
      <c r="Y1244" s="399"/>
      <c r="Z1244" s="399"/>
      <c r="AA1244" s="399"/>
      <c r="AB1244" s="399"/>
      <c r="AC1244" s="399"/>
      <c r="AD1244" s="399"/>
      <c r="AG1244" s="86">
        <f t="shared" si="226"/>
        <v>24</v>
      </c>
      <c r="AH1244" s="86">
        <f t="shared" si="227"/>
        <v>0</v>
      </c>
      <c r="AI1244" s="86">
        <f t="shared" si="228"/>
        <v>0</v>
      </c>
      <c r="AJ1244" s="86">
        <f t="shared" si="229"/>
        <v>0</v>
      </c>
      <c r="AK1244" s="86">
        <f t="shared" si="230"/>
        <v>0</v>
      </c>
      <c r="AL1244" s="86">
        <f t="shared" si="231"/>
        <v>0</v>
      </c>
      <c r="AM1244" s="86">
        <f t="shared" si="232"/>
        <v>0</v>
      </c>
      <c r="AN1244" s="86">
        <f t="shared" si="233"/>
        <v>0</v>
      </c>
      <c r="AO1244" s="86">
        <f t="shared" si="234"/>
        <v>0</v>
      </c>
      <c r="AP1244" s="86">
        <f t="shared" si="235"/>
        <v>0</v>
      </c>
      <c r="AQ1244" s="86">
        <f t="shared" si="236"/>
        <v>0</v>
      </c>
    </row>
    <row r="1245" spans="1:43" ht="15" customHeight="1">
      <c r="A1245" s="107"/>
      <c r="B1245" s="93"/>
      <c r="C1245" s="110" t="s">
        <v>227</v>
      </c>
      <c r="D1245" s="329" t="str">
        <f t="shared" si="224"/>
        <v/>
      </c>
      <c r="E1245" s="331"/>
      <c r="F1245" s="236" t="str">
        <f t="shared" si="225"/>
        <v/>
      </c>
      <c r="G1245" s="398"/>
      <c r="H1245" s="398"/>
      <c r="I1245" s="398"/>
      <c r="J1245" s="398"/>
      <c r="K1245" s="398"/>
      <c r="L1245" s="398"/>
      <c r="M1245" s="399"/>
      <c r="N1245" s="399"/>
      <c r="O1245" s="399"/>
      <c r="P1245" s="399"/>
      <c r="Q1245" s="399"/>
      <c r="R1245" s="399"/>
      <c r="S1245" s="399"/>
      <c r="T1245" s="399"/>
      <c r="U1245" s="399"/>
      <c r="V1245" s="399"/>
      <c r="W1245" s="399"/>
      <c r="X1245" s="399"/>
      <c r="Y1245" s="399"/>
      <c r="Z1245" s="399"/>
      <c r="AA1245" s="399"/>
      <c r="AB1245" s="399"/>
      <c r="AC1245" s="399"/>
      <c r="AD1245" s="399"/>
      <c r="AG1245" s="86">
        <f t="shared" si="226"/>
        <v>24</v>
      </c>
      <c r="AH1245" s="86">
        <f t="shared" si="227"/>
        <v>0</v>
      </c>
      <c r="AI1245" s="86">
        <f t="shared" si="228"/>
        <v>0</v>
      </c>
      <c r="AJ1245" s="86">
        <f t="shared" si="229"/>
        <v>0</v>
      </c>
      <c r="AK1245" s="86">
        <f t="shared" si="230"/>
        <v>0</v>
      </c>
      <c r="AL1245" s="86">
        <f t="shared" si="231"/>
        <v>0</v>
      </c>
      <c r="AM1245" s="86">
        <f t="shared" si="232"/>
        <v>0</v>
      </c>
      <c r="AN1245" s="86">
        <f t="shared" si="233"/>
        <v>0</v>
      </c>
      <c r="AO1245" s="86">
        <f t="shared" si="234"/>
        <v>0</v>
      </c>
      <c r="AP1245" s="86">
        <f t="shared" si="235"/>
        <v>0</v>
      </c>
      <c r="AQ1245" s="86">
        <f t="shared" si="236"/>
        <v>0</v>
      </c>
    </row>
    <row r="1246" spans="1:43" ht="15" customHeight="1">
      <c r="A1246" s="107"/>
      <c r="B1246" s="93"/>
      <c r="C1246" s="110" t="s">
        <v>228</v>
      </c>
      <c r="D1246" s="329" t="str">
        <f t="shared" si="224"/>
        <v/>
      </c>
      <c r="E1246" s="331"/>
      <c r="F1246" s="236" t="str">
        <f t="shared" si="225"/>
        <v/>
      </c>
      <c r="G1246" s="398"/>
      <c r="H1246" s="398"/>
      <c r="I1246" s="398"/>
      <c r="J1246" s="398"/>
      <c r="K1246" s="398"/>
      <c r="L1246" s="398"/>
      <c r="M1246" s="399"/>
      <c r="N1246" s="399"/>
      <c r="O1246" s="399"/>
      <c r="P1246" s="399"/>
      <c r="Q1246" s="399"/>
      <c r="R1246" s="399"/>
      <c r="S1246" s="399"/>
      <c r="T1246" s="399"/>
      <c r="U1246" s="399"/>
      <c r="V1246" s="399"/>
      <c r="W1246" s="399"/>
      <c r="X1246" s="399"/>
      <c r="Y1246" s="399"/>
      <c r="Z1246" s="399"/>
      <c r="AA1246" s="399"/>
      <c r="AB1246" s="399"/>
      <c r="AC1246" s="399"/>
      <c r="AD1246" s="399"/>
      <c r="AG1246" s="86">
        <f t="shared" si="226"/>
        <v>24</v>
      </c>
      <c r="AH1246" s="86">
        <f t="shared" si="227"/>
        <v>0</v>
      </c>
      <c r="AI1246" s="86">
        <f t="shared" si="228"/>
        <v>0</v>
      </c>
      <c r="AJ1246" s="86">
        <f t="shared" si="229"/>
        <v>0</v>
      </c>
      <c r="AK1246" s="86">
        <f t="shared" si="230"/>
        <v>0</v>
      </c>
      <c r="AL1246" s="86">
        <f t="shared" si="231"/>
        <v>0</v>
      </c>
      <c r="AM1246" s="86">
        <f t="shared" si="232"/>
        <v>0</v>
      </c>
      <c r="AN1246" s="86">
        <f t="shared" si="233"/>
        <v>0</v>
      </c>
      <c r="AO1246" s="86">
        <f t="shared" si="234"/>
        <v>0</v>
      </c>
      <c r="AP1246" s="86">
        <f t="shared" si="235"/>
        <v>0</v>
      </c>
      <c r="AQ1246" s="86">
        <f t="shared" si="236"/>
        <v>0</v>
      </c>
    </row>
    <row r="1247" spans="1:43" ht="15" customHeight="1">
      <c r="A1247" s="107"/>
      <c r="B1247" s="93"/>
      <c r="C1247" s="110" t="s">
        <v>229</v>
      </c>
      <c r="D1247" s="329" t="str">
        <f t="shared" si="224"/>
        <v/>
      </c>
      <c r="E1247" s="331"/>
      <c r="F1247" s="236" t="str">
        <f t="shared" si="225"/>
        <v/>
      </c>
      <c r="G1247" s="398"/>
      <c r="H1247" s="398"/>
      <c r="I1247" s="398"/>
      <c r="J1247" s="398"/>
      <c r="K1247" s="398"/>
      <c r="L1247" s="398"/>
      <c r="M1247" s="399"/>
      <c r="N1247" s="399"/>
      <c r="O1247" s="399"/>
      <c r="P1247" s="399"/>
      <c r="Q1247" s="399"/>
      <c r="R1247" s="399"/>
      <c r="S1247" s="399"/>
      <c r="T1247" s="399"/>
      <c r="U1247" s="399"/>
      <c r="V1247" s="399"/>
      <c r="W1247" s="399"/>
      <c r="X1247" s="399"/>
      <c r="Y1247" s="399"/>
      <c r="Z1247" s="399"/>
      <c r="AA1247" s="399"/>
      <c r="AB1247" s="399"/>
      <c r="AC1247" s="399"/>
      <c r="AD1247" s="399"/>
      <c r="AG1247" s="86">
        <f t="shared" si="226"/>
        <v>24</v>
      </c>
      <c r="AH1247" s="86">
        <f t="shared" si="227"/>
        <v>0</v>
      </c>
      <c r="AI1247" s="86">
        <f t="shared" si="228"/>
        <v>0</v>
      </c>
      <c r="AJ1247" s="86">
        <f t="shared" si="229"/>
        <v>0</v>
      </c>
      <c r="AK1247" s="86">
        <f t="shared" si="230"/>
        <v>0</v>
      </c>
      <c r="AL1247" s="86">
        <f t="shared" si="231"/>
        <v>0</v>
      </c>
      <c r="AM1247" s="86">
        <f t="shared" si="232"/>
        <v>0</v>
      </c>
      <c r="AN1247" s="86">
        <f t="shared" si="233"/>
        <v>0</v>
      </c>
      <c r="AO1247" s="86">
        <f t="shared" si="234"/>
        <v>0</v>
      </c>
      <c r="AP1247" s="86">
        <f t="shared" si="235"/>
        <v>0</v>
      </c>
      <c r="AQ1247" s="86">
        <f t="shared" si="236"/>
        <v>0</v>
      </c>
    </row>
    <row r="1248" spans="1:43" ht="15" customHeight="1">
      <c r="A1248" s="107"/>
      <c r="B1248" s="93"/>
      <c r="C1248" s="110" t="s">
        <v>230</v>
      </c>
      <c r="D1248" s="329" t="str">
        <f t="shared" si="224"/>
        <v/>
      </c>
      <c r="E1248" s="331"/>
      <c r="F1248" s="236" t="str">
        <f t="shared" si="225"/>
        <v/>
      </c>
      <c r="G1248" s="398"/>
      <c r="H1248" s="398"/>
      <c r="I1248" s="398"/>
      <c r="J1248" s="398"/>
      <c r="K1248" s="398"/>
      <c r="L1248" s="398"/>
      <c r="M1248" s="399"/>
      <c r="N1248" s="399"/>
      <c r="O1248" s="399"/>
      <c r="P1248" s="399"/>
      <c r="Q1248" s="399"/>
      <c r="R1248" s="399"/>
      <c r="S1248" s="399"/>
      <c r="T1248" s="399"/>
      <c r="U1248" s="399"/>
      <c r="V1248" s="399"/>
      <c r="W1248" s="399"/>
      <c r="X1248" s="399"/>
      <c r="Y1248" s="399"/>
      <c r="Z1248" s="399"/>
      <c r="AA1248" s="399"/>
      <c r="AB1248" s="399"/>
      <c r="AC1248" s="399"/>
      <c r="AD1248" s="399"/>
      <c r="AG1248" s="86">
        <f t="shared" si="226"/>
        <v>24</v>
      </c>
      <c r="AH1248" s="86">
        <f t="shared" si="227"/>
        <v>0</v>
      </c>
      <c r="AI1248" s="86">
        <f t="shared" si="228"/>
        <v>0</v>
      </c>
      <c r="AJ1248" s="86">
        <f t="shared" si="229"/>
        <v>0</v>
      </c>
      <c r="AK1248" s="86">
        <f t="shared" si="230"/>
        <v>0</v>
      </c>
      <c r="AL1248" s="86">
        <f t="shared" si="231"/>
        <v>0</v>
      </c>
      <c r="AM1248" s="86">
        <f t="shared" si="232"/>
        <v>0</v>
      </c>
      <c r="AN1248" s="86">
        <f t="shared" si="233"/>
        <v>0</v>
      </c>
      <c r="AO1248" s="86">
        <f t="shared" si="234"/>
        <v>0</v>
      </c>
      <c r="AP1248" s="86">
        <f t="shared" si="235"/>
        <v>0</v>
      </c>
      <c r="AQ1248" s="86">
        <f t="shared" si="236"/>
        <v>0</v>
      </c>
    </row>
    <row r="1249" spans="1:43" ht="15" customHeight="1">
      <c r="A1249" s="107"/>
      <c r="B1249" s="93"/>
      <c r="C1249" s="110" t="s">
        <v>231</v>
      </c>
      <c r="D1249" s="329" t="str">
        <f t="shared" si="224"/>
        <v/>
      </c>
      <c r="E1249" s="331"/>
      <c r="F1249" s="236" t="str">
        <f t="shared" si="225"/>
        <v/>
      </c>
      <c r="G1249" s="398"/>
      <c r="H1249" s="398"/>
      <c r="I1249" s="398"/>
      <c r="J1249" s="398"/>
      <c r="K1249" s="398"/>
      <c r="L1249" s="398"/>
      <c r="M1249" s="399"/>
      <c r="N1249" s="399"/>
      <c r="O1249" s="399"/>
      <c r="P1249" s="399"/>
      <c r="Q1249" s="399"/>
      <c r="R1249" s="399"/>
      <c r="S1249" s="399"/>
      <c r="T1249" s="399"/>
      <c r="U1249" s="399"/>
      <c r="V1249" s="399"/>
      <c r="W1249" s="399"/>
      <c r="X1249" s="399"/>
      <c r="Y1249" s="399"/>
      <c r="Z1249" s="399"/>
      <c r="AA1249" s="399"/>
      <c r="AB1249" s="399"/>
      <c r="AC1249" s="399"/>
      <c r="AD1249" s="399"/>
      <c r="AG1249" s="86">
        <f t="shared" si="226"/>
        <v>24</v>
      </c>
      <c r="AH1249" s="86">
        <f t="shared" si="227"/>
        <v>0</v>
      </c>
      <c r="AI1249" s="86">
        <f t="shared" si="228"/>
        <v>0</v>
      </c>
      <c r="AJ1249" s="86">
        <f t="shared" si="229"/>
        <v>0</v>
      </c>
      <c r="AK1249" s="86">
        <f t="shared" si="230"/>
        <v>0</v>
      </c>
      <c r="AL1249" s="86">
        <f t="shared" si="231"/>
        <v>0</v>
      </c>
      <c r="AM1249" s="86">
        <f t="shared" si="232"/>
        <v>0</v>
      </c>
      <c r="AN1249" s="86">
        <f t="shared" si="233"/>
        <v>0</v>
      </c>
      <c r="AO1249" s="86">
        <f t="shared" si="234"/>
        <v>0</v>
      </c>
      <c r="AP1249" s="86">
        <f t="shared" si="235"/>
        <v>0</v>
      </c>
      <c r="AQ1249" s="86">
        <f t="shared" si="236"/>
        <v>0</v>
      </c>
    </row>
    <row r="1250" spans="1:43" ht="15" customHeight="1">
      <c r="A1250" s="107"/>
      <c r="B1250" s="93"/>
      <c r="C1250" s="112" t="s">
        <v>232</v>
      </c>
      <c r="D1250" s="329" t="str">
        <f t="shared" si="224"/>
        <v/>
      </c>
      <c r="E1250" s="331"/>
      <c r="F1250" s="236" t="str">
        <f t="shared" si="225"/>
        <v/>
      </c>
      <c r="G1250" s="398"/>
      <c r="H1250" s="398"/>
      <c r="I1250" s="398"/>
      <c r="J1250" s="398"/>
      <c r="K1250" s="398"/>
      <c r="L1250" s="398"/>
      <c r="M1250" s="399"/>
      <c r="N1250" s="399"/>
      <c r="O1250" s="399"/>
      <c r="P1250" s="399"/>
      <c r="Q1250" s="399"/>
      <c r="R1250" s="399"/>
      <c r="S1250" s="399"/>
      <c r="T1250" s="399"/>
      <c r="U1250" s="399"/>
      <c r="V1250" s="399"/>
      <c r="W1250" s="399"/>
      <c r="X1250" s="399"/>
      <c r="Y1250" s="399"/>
      <c r="Z1250" s="399"/>
      <c r="AA1250" s="399"/>
      <c r="AB1250" s="399"/>
      <c r="AC1250" s="399"/>
      <c r="AD1250" s="399"/>
      <c r="AG1250" s="86">
        <f t="shared" si="226"/>
        <v>24</v>
      </c>
      <c r="AH1250" s="86">
        <f t="shared" si="227"/>
        <v>0</v>
      </c>
      <c r="AI1250" s="86">
        <f t="shared" si="228"/>
        <v>0</v>
      </c>
      <c r="AJ1250" s="86">
        <f t="shared" si="229"/>
        <v>0</v>
      </c>
      <c r="AK1250" s="86">
        <f t="shared" si="230"/>
        <v>0</v>
      </c>
      <c r="AL1250" s="86">
        <f t="shared" si="231"/>
        <v>0</v>
      </c>
      <c r="AM1250" s="86">
        <f t="shared" si="232"/>
        <v>0</v>
      </c>
      <c r="AN1250" s="86">
        <f t="shared" si="233"/>
        <v>0</v>
      </c>
      <c r="AO1250" s="86">
        <f t="shared" si="234"/>
        <v>0</v>
      </c>
      <c r="AP1250" s="86">
        <f t="shared" si="235"/>
        <v>0</v>
      </c>
      <c r="AQ1250" s="86">
        <f t="shared" si="236"/>
        <v>0</v>
      </c>
    </row>
    <row r="1251" spans="1:43" ht="15" customHeight="1">
      <c r="A1251" s="107"/>
      <c r="B1251" s="93"/>
      <c r="C1251" s="112" t="s">
        <v>233</v>
      </c>
      <c r="D1251" s="329" t="str">
        <f t="shared" si="224"/>
        <v/>
      </c>
      <c r="E1251" s="331"/>
      <c r="F1251" s="236" t="str">
        <f t="shared" si="225"/>
        <v/>
      </c>
      <c r="G1251" s="398"/>
      <c r="H1251" s="398"/>
      <c r="I1251" s="398"/>
      <c r="J1251" s="398"/>
      <c r="K1251" s="398"/>
      <c r="L1251" s="398"/>
      <c r="M1251" s="399"/>
      <c r="N1251" s="399"/>
      <c r="O1251" s="399"/>
      <c r="P1251" s="399"/>
      <c r="Q1251" s="399"/>
      <c r="R1251" s="399"/>
      <c r="S1251" s="399"/>
      <c r="T1251" s="399"/>
      <c r="U1251" s="399"/>
      <c r="V1251" s="399"/>
      <c r="W1251" s="399"/>
      <c r="X1251" s="399"/>
      <c r="Y1251" s="399"/>
      <c r="Z1251" s="399"/>
      <c r="AA1251" s="399"/>
      <c r="AB1251" s="399"/>
      <c r="AC1251" s="399"/>
      <c r="AD1251" s="399"/>
      <c r="AG1251" s="86">
        <f t="shared" si="226"/>
        <v>24</v>
      </c>
      <c r="AH1251" s="86">
        <f t="shared" si="227"/>
        <v>0</v>
      </c>
      <c r="AI1251" s="86">
        <f t="shared" si="228"/>
        <v>0</v>
      </c>
      <c r="AJ1251" s="86">
        <f t="shared" si="229"/>
        <v>0</v>
      </c>
      <c r="AK1251" s="86">
        <f t="shared" si="230"/>
        <v>0</v>
      </c>
      <c r="AL1251" s="86">
        <f t="shared" si="231"/>
        <v>0</v>
      </c>
      <c r="AM1251" s="86">
        <f t="shared" si="232"/>
        <v>0</v>
      </c>
      <c r="AN1251" s="86">
        <f t="shared" si="233"/>
        <v>0</v>
      </c>
      <c r="AO1251" s="86">
        <f t="shared" si="234"/>
        <v>0</v>
      </c>
      <c r="AP1251" s="86">
        <f t="shared" si="235"/>
        <v>0</v>
      </c>
      <c r="AQ1251" s="86">
        <f t="shared" si="236"/>
        <v>0</v>
      </c>
    </row>
    <row r="1252" spans="1:43" ht="15" customHeight="1">
      <c r="A1252" s="107"/>
      <c r="B1252" s="93"/>
      <c r="C1252" s="112" t="s">
        <v>234</v>
      </c>
      <c r="D1252" s="329" t="str">
        <f t="shared" si="224"/>
        <v/>
      </c>
      <c r="E1252" s="331"/>
      <c r="F1252" s="236" t="str">
        <f t="shared" si="225"/>
        <v/>
      </c>
      <c r="G1252" s="398"/>
      <c r="H1252" s="398"/>
      <c r="I1252" s="398"/>
      <c r="J1252" s="398"/>
      <c r="K1252" s="398"/>
      <c r="L1252" s="398"/>
      <c r="M1252" s="399"/>
      <c r="N1252" s="399"/>
      <c r="O1252" s="399"/>
      <c r="P1252" s="399"/>
      <c r="Q1252" s="399"/>
      <c r="R1252" s="399"/>
      <c r="S1252" s="399"/>
      <c r="T1252" s="399"/>
      <c r="U1252" s="399"/>
      <c r="V1252" s="399"/>
      <c r="W1252" s="399"/>
      <c r="X1252" s="399"/>
      <c r="Y1252" s="399"/>
      <c r="Z1252" s="399"/>
      <c r="AA1252" s="399"/>
      <c r="AB1252" s="399"/>
      <c r="AC1252" s="399"/>
      <c r="AD1252" s="399"/>
      <c r="AG1252" s="86">
        <f t="shared" si="226"/>
        <v>24</v>
      </c>
      <c r="AH1252" s="86">
        <f t="shared" si="227"/>
        <v>0</v>
      </c>
      <c r="AI1252" s="86">
        <f t="shared" si="228"/>
        <v>0</v>
      </c>
      <c r="AJ1252" s="86">
        <f t="shared" si="229"/>
        <v>0</v>
      </c>
      <c r="AK1252" s="86">
        <f t="shared" si="230"/>
        <v>0</v>
      </c>
      <c r="AL1252" s="86">
        <f t="shared" si="231"/>
        <v>0</v>
      </c>
      <c r="AM1252" s="86">
        <f t="shared" si="232"/>
        <v>0</v>
      </c>
      <c r="AN1252" s="86">
        <f t="shared" si="233"/>
        <v>0</v>
      </c>
      <c r="AO1252" s="86">
        <f t="shared" si="234"/>
        <v>0</v>
      </c>
      <c r="AP1252" s="86">
        <f t="shared" si="235"/>
        <v>0</v>
      </c>
      <c r="AQ1252" s="86">
        <f t="shared" si="236"/>
        <v>0</v>
      </c>
    </row>
    <row r="1253" spans="1:43" ht="15" customHeight="1">
      <c r="A1253" s="107"/>
      <c r="B1253" s="93"/>
      <c r="C1253" s="112" t="s">
        <v>235</v>
      </c>
      <c r="D1253" s="329" t="str">
        <f t="shared" si="224"/>
        <v/>
      </c>
      <c r="E1253" s="331"/>
      <c r="F1253" s="236" t="str">
        <f t="shared" si="225"/>
        <v/>
      </c>
      <c r="G1253" s="398"/>
      <c r="H1253" s="398"/>
      <c r="I1253" s="398"/>
      <c r="J1253" s="398"/>
      <c r="K1253" s="398"/>
      <c r="L1253" s="398"/>
      <c r="M1253" s="399"/>
      <c r="N1253" s="399"/>
      <c r="O1253" s="399"/>
      <c r="P1253" s="399"/>
      <c r="Q1253" s="399"/>
      <c r="R1253" s="399"/>
      <c r="S1253" s="399"/>
      <c r="T1253" s="399"/>
      <c r="U1253" s="399"/>
      <c r="V1253" s="399"/>
      <c r="W1253" s="399"/>
      <c r="X1253" s="399"/>
      <c r="Y1253" s="399"/>
      <c r="Z1253" s="399"/>
      <c r="AA1253" s="399"/>
      <c r="AB1253" s="399"/>
      <c r="AC1253" s="399"/>
      <c r="AD1253" s="399"/>
      <c r="AG1253" s="86">
        <f t="shared" si="226"/>
        <v>24</v>
      </c>
      <c r="AH1253" s="86">
        <f t="shared" si="227"/>
        <v>0</v>
      </c>
      <c r="AI1253" s="86">
        <f t="shared" si="228"/>
        <v>0</v>
      </c>
      <c r="AJ1253" s="86">
        <f t="shared" si="229"/>
        <v>0</v>
      </c>
      <c r="AK1253" s="86">
        <f t="shared" si="230"/>
        <v>0</v>
      </c>
      <c r="AL1253" s="86">
        <f t="shared" si="231"/>
        <v>0</v>
      </c>
      <c r="AM1253" s="86">
        <f t="shared" si="232"/>
        <v>0</v>
      </c>
      <c r="AN1253" s="86">
        <f t="shared" si="233"/>
        <v>0</v>
      </c>
      <c r="AO1253" s="86">
        <f t="shared" si="234"/>
        <v>0</v>
      </c>
      <c r="AP1253" s="86">
        <f t="shared" si="235"/>
        <v>0</v>
      </c>
      <c r="AQ1253" s="86">
        <f t="shared" si="236"/>
        <v>0</v>
      </c>
    </row>
    <row r="1254" spans="1:43" ht="15" customHeight="1">
      <c r="A1254" s="107"/>
      <c r="B1254" s="93"/>
      <c r="C1254" s="112" t="s">
        <v>236</v>
      </c>
      <c r="D1254" s="329" t="str">
        <f t="shared" si="224"/>
        <v/>
      </c>
      <c r="E1254" s="331"/>
      <c r="F1254" s="236" t="str">
        <f t="shared" si="225"/>
        <v/>
      </c>
      <c r="G1254" s="398"/>
      <c r="H1254" s="398"/>
      <c r="I1254" s="398"/>
      <c r="J1254" s="398"/>
      <c r="K1254" s="398"/>
      <c r="L1254" s="398"/>
      <c r="M1254" s="399"/>
      <c r="N1254" s="399"/>
      <c r="O1254" s="399"/>
      <c r="P1254" s="399"/>
      <c r="Q1254" s="399"/>
      <c r="R1254" s="399"/>
      <c r="S1254" s="399"/>
      <c r="T1254" s="399"/>
      <c r="U1254" s="399"/>
      <c r="V1254" s="399"/>
      <c r="W1254" s="399"/>
      <c r="X1254" s="399"/>
      <c r="Y1254" s="399"/>
      <c r="Z1254" s="399"/>
      <c r="AA1254" s="399"/>
      <c r="AB1254" s="399"/>
      <c r="AC1254" s="399"/>
      <c r="AD1254" s="399"/>
      <c r="AG1254" s="86">
        <f t="shared" si="226"/>
        <v>24</v>
      </c>
      <c r="AH1254" s="86">
        <f t="shared" si="227"/>
        <v>0</v>
      </c>
      <c r="AI1254" s="86">
        <f t="shared" si="228"/>
        <v>0</v>
      </c>
      <c r="AJ1254" s="86">
        <f t="shared" si="229"/>
        <v>0</v>
      </c>
      <c r="AK1254" s="86">
        <f t="shared" si="230"/>
        <v>0</v>
      </c>
      <c r="AL1254" s="86">
        <f t="shared" si="231"/>
        <v>0</v>
      </c>
      <c r="AM1254" s="86">
        <f t="shared" si="232"/>
        <v>0</v>
      </c>
      <c r="AN1254" s="86">
        <f t="shared" si="233"/>
        <v>0</v>
      </c>
      <c r="AO1254" s="86">
        <f t="shared" si="234"/>
        <v>0</v>
      </c>
      <c r="AP1254" s="86">
        <f t="shared" si="235"/>
        <v>0</v>
      </c>
      <c r="AQ1254" s="86">
        <f t="shared" si="236"/>
        <v>0</v>
      </c>
    </row>
    <row r="1255" spans="1:43" ht="15" customHeight="1">
      <c r="A1255" s="107"/>
      <c r="B1255" s="93"/>
      <c r="C1255" s="112" t="s">
        <v>237</v>
      </c>
      <c r="D1255" s="329" t="str">
        <f t="shared" si="224"/>
        <v/>
      </c>
      <c r="E1255" s="331"/>
      <c r="F1255" s="236" t="str">
        <f t="shared" si="225"/>
        <v/>
      </c>
      <c r="G1255" s="398"/>
      <c r="H1255" s="398"/>
      <c r="I1255" s="398"/>
      <c r="J1255" s="398"/>
      <c r="K1255" s="398"/>
      <c r="L1255" s="398"/>
      <c r="M1255" s="399"/>
      <c r="N1255" s="399"/>
      <c r="O1255" s="399"/>
      <c r="P1255" s="399"/>
      <c r="Q1255" s="399"/>
      <c r="R1255" s="399"/>
      <c r="S1255" s="399"/>
      <c r="T1255" s="399"/>
      <c r="U1255" s="399"/>
      <c r="V1255" s="399"/>
      <c r="W1255" s="399"/>
      <c r="X1255" s="399"/>
      <c r="Y1255" s="399"/>
      <c r="Z1255" s="399"/>
      <c r="AA1255" s="399"/>
      <c r="AB1255" s="399"/>
      <c r="AC1255" s="399"/>
      <c r="AD1255" s="399"/>
      <c r="AG1255" s="86">
        <f t="shared" si="226"/>
        <v>24</v>
      </c>
      <c r="AH1255" s="86">
        <f t="shared" si="227"/>
        <v>0</v>
      </c>
      <c r="AI1255" s="86">
        <f t="shared" si="228"/>
        <v>0</v>
      </c>
      <c r="AJ1255" s="86">
        <f t="shared" si="229"/>
        <v>0</v>
      </c>
      <c r="AK1255" s="86">
        <f t="shared" si="230"/>
        <v>0</v>
      </c>
      <c r="AL1255" s="86">
        <f t="shared" si="231"/>
        <v>0</v>
      </c>
      <c r="AM1255" s="86">
        <f t="shared" si="232"/>
        <v>0</v>
      </c>
      <c r="AN1255" s="86">
        <f t="shared" si="233"/>
        <v>0</v>
      </c>
      <c r="AO1255" s="86">
        <f t="shared" si="234"/>
        <v>0</v>
      </c>
      <c r="AP1255" s="86">
        <f t="shared" si="235"/>
        <v>0</v>
      </c>
      <c r="AQ1255" s="86">
        <f t="shared" si="236"/>
        <v>0</v>
      </c>
    </row>
    <row r="1256" spans="1:43" ht="15" customHeight="1">
      <c r="A1256" s="107"/>
      <c r="B1256" s="93"/>
      <c r="C1256" s="112" t="s">
        <v>238</v>
      </c>
      <c r="D1256" s="329" t="str">
        <f t="shared" si="224"/>
        <v/>
      </c>
      <c r="E1256" s="331"/>
      <c r="F1256" s="236" t="str">
        <f t="shared" si="225"/>
        <v/>
      </c>
      <c r="G1256" s="398"/>
      <c r="H1256" s="398"/>
      <c r="I1256" s="398"/>
      <c r="J1256" s="398"/>
      <c r="K1256" s="398"/>
      <c r="L1256" s="398"/>
      <c r="M1256" s="399"/>
      <c r="N1256" s="399"/>
      <c r="O1256" s="399"/>
      <c r="P1256" s="399"/>
      <c r="Q1256" s="399"/>
      <c r="R1256" s="399"/>
      <c r="S1256" s="399"/>
      <c r="T1256" s="399"/>
      <c r="U1256" s="399"/>
      <c r="V1256" s="399"/>
      <c r="W1256" s="399"/>
      <c r="X1256" s="399"/>
      <c r="Y1256" s="399"/>
      <c r="Z1256" s="399"/>
      <c r="AA1256" s="399"/>
      <c r="AB1256" s="399"/>
      <c r="AC1256" s="399"/>
      <c r="AD1256" s="399"/>
      <c r="AG1256" s="86">
        <f t="shared" si="226"/>
        <v>24</v>
      </c>
      <c r="AH1256" s="86">
        <f t="shared" si="227"/>
        <v>0</v>
      </c>
      <c r="AI1256" s="86">
        <f t="shared" si="228"/>
        <v>0</v>
      </c>
      <c r="AJ1256" s="86">
        <f t="shared" si="229"/>
        <v>0</v>
      </c>
      <c r="AK1256" s="86">
        <f t="shared" si="230"/>
        <v>0</v>
      </c>
      <c r="AL1256" s="86">
        <f t="shared" si="231"/>
        <v>0</v>
      </c>
      <c r="AM1256" s="86">
        <f t="shared" si="232"/>
        <v>0</v>
      </c>
      <c r="AN1256" s="86">
        <f t="shared" si="233"/>
        <v>0</v>
      </c>
      <c r="AO1256" s="86">
        <f t="shared" si="234"/>
        <v>0</v>
      </c>
      <c r="AP1256" s="86">
        <f t="shared" si="235"/>
        <v>0</v>
      </c>
      <c r="AQ1256" s="86">
        <f t="shared" si="236"/>
        <v>0</v>
      </c>
    </row>
    <row r="1257" spans="1:43" ht="15" customHeight="1">
      <c r="A1257" s="107"/>
      <c r="B1257" s="93"/>
      <c r="C1257" s="112" t="s">
        <v>239</v>
      </c>
      <c r="D1257" s="329" t="str">
        <f t="shared" si="224"/>
        <v/>
      </c>
      <c r="E1257" s="331"/>
      <c r="F1257" s="236" t="str">
        <f t="shared" si="225"/>
        <v/>
      </c>
      <c r="G1257" s="398"/>
      <c r="H1257" s="398"/>
      <c r="I1257" s="398"/>
      <c r="J1257" s="398"/>
      <c r="K1257" s="398"/>
      <c r="L1257" s="398"/>
      <c r="M1257" s="399"/>
      <c r="N1257" s="399"/>
      <c r="O1257" s="399"/>
      <c r="P1257" s="399"/>
      <c r="Q1257" s="399"/>
      <c r="R1257" s="399"/>
      <c r="S1257" s="399"/>
      <c r="T1257" s="399"/>
      <c r="U1257" s="399"/>
      <c r="V1257" s="399"/>
      <c r="W1257" s="399"/>
      <c r="X1257" s="399"/>
      <c r="Y1257" s="399"/>
      <c r="Z1257" s="399"/>
      <c r="AA1257" s="399"/>
      <c r="AB1257" s="399"/>
      <c r="AC1257" s="399"/>
      <c r="AD1257" s="399"/>
      <c r="AG1257" s="86">
        <f t="shared" si="226"/>
        <v>24</v>
      </c>
      <c r="AH1257" s="86">
        <f t="shared" si="227"/>
        <v>0</v>
      </c>
      <c r="AI1257" s="86">
        <f t="shared" si="228"/>
        <v>0</v>
      </c>
      <c r="AJ1257" s="86">
        <f t="shared" si="229"/>
        <v>0</v>
      </c>
      <c r="AK1257" s="86">
        <f t="shared" si="230"/>
        <v>0</v>
      </c>
      <c r="AL1257" s="86">
        <f t="shared" si="231"/>
        <v>0</v>
      </c>
      <c r="AM1257" s="86">
        <f t="shared" si="232"/>
        <v>0</v>
      </c>
      <c r="AN1257" s="86">
        <f t="shared" si="233"/>
        <v>0</v>
      </c>
      <c r="AO1257" s="86">
        <f t="shared" si="234"/>
        <v>0</v>
      </c>
      <c r="AP1257" s="86">
        <f t="shared" si="235"/>
        <v>0</v>
      </c>
      <c r="AQ1257" s="86">
        <f t="shared" si="236"/>
        <v>0</v>
      </c>
    </row>
    <row r="1258" spans="1:43" ht="15" customHeight="1">
      <c r="A1258" s="107"/>
      <c r="B1258" s="93"/>
      <c r="C1258" s="112" t="s">
        <v>240</v>
      </c>
      <c r="D1258" s="329" t="str">
        <f t="shared" si="224"/>
        <v/>
      </c>
      <c r="E1258" s="331"/>
      <c r="F1258" s="236" t="str">
        <f t="shared" si="225"/>
        <v/>
      </c>
      <c r="G1258" s="398"/>
      <c r="H1258" s="398"/>
      <c r="I1258" s="398"/>
      <c r="J1258" s="398"/>
      <c r="K1258" s="398"/>
      <c r="L1258" s="398"/>
      <c r="M1258" s="399"/>
      <c r="N1258" s="399"/>
      <c r="O1258" s="399"/>
      <c r="P1258" s="399"/>
      <c r="Q1258" s="399"/>
      <c r="R1258" s="399"/>
      <c r="S1258" s="399"/>
      <c r="T1258" s="399"/>
      <c r="U1258" s="399"/>
      <c r="V1258" s="399"/>
      <c r="W1258" s="399"/>
      <c r="X1258" s="399"/>
      <c r="Y1258" s="399"/>
      <c r="Z1258" s="399"/>
      <c r="AA1258" s="399"/>
      <c r="AB1258" s="399"/>
      <c r="AC1258" s="399"/>
      <c r="AD1258" s="399"/>
      <c r="AG1258" s="86">
        <f t="shared" si="226"/>
        <v>24</v>
      </c>
      <c r="AH1258" s="86">
        <f t="shared" si="227"/>
        <v>0</v>
      </c>
      <c r="AI1258" s="86">
        <f t="shared" si="228"/>
        <v>0</v>
      </c>
      <c r="AJ1258" s="86">
        <f t="shared" si="229"/>
        <v>0</v>
      </c>
      <c r="AK1258" s="86">
        <f t="shared" si="230"/>
        <v>0</v>
      </c>
      <c r="AL1258" s="86">
        <f t="shared" si="231"/>
        <v>0</v>
      </c>
      <c r="AM1258" s="86">
        <f t="shared" si="232"/>
        <v>0</v>
      </c>
      <c r="AN1258" s="86">
        <f t="shared" si="233"/>
        <v>0</v>
      </c>
      <c r="AO1258" s="86">
        <f t="shared" si="234"/>
        <v>0</v>
      </c>
      <c r="AP1258" s="86">
        <f t="shared" si="235"/>
        <v>0</v>
      </c>
      <c r="AQ1258" s="86">
        <f t="shared" si="236"/>
        <v>0</v>
      </c>
    </row>
    <row r="1259" spans="1:43" ht="15" customHeight="1">
      <c r="A1259" s="107"/>
      <c r="B1259" s="93"/>
      <c r="C1259" s="112" t="s">
        <v>241</v>
      </c>
      <c r="D1259" s="329" t="str">
        <f t="shared" si="224"/>
        <v/>
      </c>
      <c r="E1259" s="331"/>
      <c r="F1259" s="236" t="str">
        <f t="shared" si="225"/>
        <v/>
      </c>
      <c r="G1259" s="398"/>
      <c r="H1259" s="398"/>
      <c r="I1259" s="398"/>
      <c r="J1259" s="398"/>
      <c r="K1259" s="398"/>
      <c r="L1259" s="398"/>
      <c r="M1259" s="399"/>
      <c r="N1259" s="399"/>
      <c r="O1259" s="399"/>
      <c r="P1259" s="399"/>
      <c r="Q1259" s="399"/>
      <c r="R1259" s="399"/>
      <c r="S1259" s="399"/>
      <c r="T1259" s="399"/>
      <c r="U1259" s="399"/>
      <c r="V1259" s="399"/>
      <c r="W1259" s="399"/>
      <c r="X1259" s="399"/>
      <c r="Y1259" s="399"/>
      <c r="Z1259" s="399"/>
      <c r="AA1259" s="399"/>
      <c r="AB1259" s="399"/>
      <c r="AC1259" s="399"/>
      <c r="AD1259" s="399"/>
      <c r="AG1259" s="86">
        <f t="shared" si="226"/>
        <v>24</v>
      </c>
      <c r="AH1259" s="86">
        <f t="shared" si="227"/>
        <v>0</v>
      </c>
      <c r="AI1259" s="86">
        <f t="shared" si="228"/>
        <v>0</v>
      </c>
      <c r="AJ1259" s="86">
        <f t="shared" si="229"/>
        <v>0</v>
      </c>
      <c r="AK1259" s="86">
        <f t="shared" si="230"/>
        <v>0</v>
      </c>
      <c r="AL1259" s="86">
        <f t="shared" si="231"/>
        <v>0</v>
      </c>
      <c r="AM1259" s="86">
        <f t="shared" si="232"/>
        <v>0</v>
      </c>
      <c r="AN1259" s="86">
        <f t="shared" si="233"/>
        <v>0</v>
      </c>
      <c r="AO1259" s="86">
        <f t="shared" si="234"/>
        <v>0</v>
      </c>
      <c r="AP1259" s="86">
        <f t="shared" si="235"/>
        <v>0</v>
      </c>
      <c r="AQ1259" s="86">
        <f t="shared" si="236"/>
        <v>0</v>
      </c>
    </row>
    <row r="1260" spans="1:43" ht="15" customHeight="1">
      <c r="A1260" s="107"/>
      <c r="B1260" s="93"/>
      <c r="C1260" s="112" t="s">
        <v>242</v>
      </c>
      <c r="D1260" s="329" t="str">
        <f t="shared" si="224"/>
        <v/>
      </c>
      <c r="E1260" s="331"/>
      <c r="F1260" s="236" t="str">
        <f t="shared" si="225"/>
        <v/>
      </c>
      <c r="G1260" s="398"/>
      <c r="H1260" s="398"/>
      <c r="I1260" s="398"/>
      <c r="J1260" s="398"/>
      <c r="K1260" s="398"/>
      <c r="L1260" s="398"/>
      <c r="M1260" s="399"/>
      <c r="N1260" s="399"/>
      <c r="O1260" s="399"/>
      <c r="P1260" s="399"/>
      <c r="Q1260" s="399"/>
      <c r="R1260" s="399"/>
      <c r="S1260" s="399"/>
      <c r="T1260" s="399"/>
      <c r="U1260" s="399"/>
      <c r="V1260" s="399"/>
      <c r="W1260" s="399"/>
      <c r="X1260" s="399"/>
      <c r="Y1260" s="399"/>
      <c r="Z1260" s="399"/>
      <c r="AA1260" s="399"/>
      <c r="AB1260" s="399"/>
      <c r="AC1260" s="399"/>
      <c r="AD1260" s="399"/>
      <c r="AG1260" s="86">
        <f t="shared" si="226"/>
        <v>24</v>
      </c>
      <c r="AH1260" s="86">
        <f t="shared" si="227"/>
        <v>0</v>
      </c>
      <c r="AI1260" s="86">
        <f t="shared" si="228"/>
        <v>0</v>
      </c>
      <c r="AJ1260" s="86">
        <f t="shared" si="229"/>
        <v>0</v>
      </c>
      <c r="AK1260" s="86">
        <f t="shared" si="230"/>
        <v>0</v>
      </c>
      <c r="AL1260" s="86">
        <f t="shared" si="231"/>
        <v>0</v>
      </c>
      <c r="AM1260" s="86">
        <f t="shared" si="232"/>
        <v>0</v>
      </c>
      <c r="AN1260" s="86">
        <f t="shared" si="233"/>
        <v>0</v>
      </c>
      <c r="AO1260" s="86">
        <f t="shared" si="234"/>
        <v>0</v>
      </c>
      <c r="AP1260" s="86">
        <f t="shared" si="235"/>
        <v>0</v>
      </c>
      <c r="AQ1260" s="86">
        <f t="shared" si="236"/>
        <v>0</v>
      </c>
    </row>
    <row r="1261" spans="1:43" ht="15" customHeight="1">
      <c r="A1261" s="107"/>
      <c r="B1261" s="93"/>
      <c r="C1261" s="112" t="s">
        <v>243</v>
      </c>
      <c r="D1261" s="329" t="str">
        <f t="shared" si="224"/>
        <v/>
      </c>
      <c r="E1261" s="331"/>
      <c r="F1261" s="236" t="str">
        <f t="shared" si="225"/>
        <v/>
      </c>
      <c r="G1261" s="398"/>
      <c r="H1261" s="398"/>
      <c r="I1261" s="398"/>
      <c r="J1261" s="398"/>
      <c r="K1261" s="398"/>
      <c r="L1261" s="398"/>
      <c r="M1261" s="399"/>
      <c r="N1261" s="399"/>
      <c r="O1261" s="399"/>
      <c r="P1261" s="399"/>
      <c r="Q1261" s="399"/>
      <c r="R1261" s="399"/>
      <c r="S1261" s="399"/>
      <c r="T1261" s="399"/>
      <c r="U1261" s="399"/>
      <c r="V1261" s="399"/>
      <c r="W1261" s="399"/>
      <c r="X1261" s="399"/>
      <c r="Y1261" s="399"/>
      <c r="Z1261" s="399"/>
      <c r="AA1261" s="399"/>
      <c r="AB1261" s="399"/>
      <c r="AC1261" s="399"/>
      <c r="AD1261" s="399"/>
      <c r="AG1261" s="86">
        <f t="shared" si="226"/>
        <v>24</v>
      </c>
      <c r="AH1261" s="86">
        <f t="shared" si="227"/>
        <v>0</v>
      </c>
      <c r="AI1261" s="86">
        <f t="shared" si="228"/>
        <v>0</v>
      </c>
      <c r="AJ1261" s="86">
        <f t="shared" si="229"/>
        <v>0</v>
      </c>
      <c r="AK1261" s="86">
        <f t="shared" si="230"/>
        <v>0</v>
      </c>
      <c r="AL1261" s="86">
        <f t="shared" si="231"/>
        <v>0</v>
      </c>
      <c r="AM1261" s="86">
        <f t="shared" si="232"/>
        <v>0</v>
      </c>
      <c r="AN1261" s="86">
        <f t="shared" si="233"/>
        <v>0</v>
      </c>
      <c r="AO1261" s="86">
        <f t="shared" si="234"/>
        <v>0</v>
      </c>
      <c r="AP1261" s="86">
        <f t="shared" si="235"/>
        <v>0</v>
      </c>
      <c r="AQ1261" s="86">
        <f t="shared" si="236"/>
        <v>0</v>
      </c>
    </row>
    <row r="1262" spans="1:43" ht="15" customHeight="1">
      <c r="A1262" s="107"/>
      <c r="B1262" s="93"/>
      <c r="C1262" s="112" t="s">
        <v>244</v>
      </c>
      <c r="D1262" s="329" t="str">
        <f t="shared" si="224"/>
        <v/>
      </c>
      <c r="E1262" s="331"/>
      <c r="F1262" s="236" t="str">
        <f t="shared" si="225"/>
        <v/>
      </c>
      <c r="G1262" s="398"/>
      <c r="H1262" s="398"/>
      <c r="I1262" s="398"/>
      <c r="J1262" s="398"/>
      <c r="K1262" s="398"/>
      <c r="L1262" s="398"/>
      <c r="M1262" s="399"/>
      <c r="N1262" s="399"/>
      <c r="O1262" s="399"/>
      <c r="P1262" s="399"/>
      <c r="Q1262" s="399"/>
      <c r="R1262" s="399"/>
      <c r="S1262" s="399"/>
      <c r="T1262" s="399"/>
      <c r="U1262" s="399"/>
      <c r="V1262" s="399"/>
      <c r="W1262" s="399"/>
      <c r="X1262" s="399"/>
      <c r="Y1262" s="399"/>
      <c r="Z1262" s="399"/>
      <c r="AA1262" s="399"/>
      <c r="AB1262" s="399"/>
      <c r="AC1262" s="399"/>
      <c r="AD1262" s="399"/>
      <c r="AG1262" s="86">
        <f t="shared" si="226"/>
        <v>24</v>
      </c>
      <c r="AH1262" s="86">
        <f t="shared" si="227"/>
        <v>0</v>
      </c>
      <c r="AI1262" s="86">
        <f t="shared" si="228"/>
        <v>0</v>
      </c>
      <c r="AJ1262" s="86">
        <f t="shared" si="229"/>
        <v>0</v>
      </c>
      <c r="AK1262" s="86">
        <f t="shared" si="230"/>
        <v>0</v>
      </c>
      <c r="AL1262" s="86">
        <f t="shared" si="231"/>
        <v>0</v>
      </c>
      <c r="AM1262" s="86">
        <f t="shared" si="232"/>
        <v>0</v>
      </c>
      <c r="AN1262" s="86">
        <f t="shared" si="233"/>
        <v>0</v>
      </c>
      <c r="AO1262" s="86">
        <f t="shared" si="234"/>
        <v>0</v>
      </c>
      <c r="AP1262" s="86">
        <f t="shared" si="235"/>
        <v>0</v>
      </c>
      <c r="AQ1262" s="86">
        <f t="shared" si="236"/>
        <v>0</v>
      </c>
    </row>
    <row r="1263" spans="1:43" ht="15" customHeight="1">
      <c r="A1263" s="107"/>
      <c r="B1263" s="93"/>
      <c r="C1263" s="112" t="s">
        <v>245</v>
      </c>
      <c r="D1263" s="329" t="str">
        <f t="shared" si="224"/>
        <v/>
      </c>
      <c r="E1263" s="331"/>
      <c r="F1263" s="236" t="str">
        <f t="shared" si="225"/>
        <v/>
      </c>
      <c r="G1263" s="398"/>
      <c r="H1263" s="398"/>
      <c r="I1263" s="398"/>
      <c r="J1263" s="398"/>
      <c r="K1263" s="398"/>
      <c r="L1263" s="398"/>
      <c r="M1263" s="399"/>
      <c r="N1263" s="399"/>
      <c r="O1263" s="399"/>
      <c r="P1263" s="399"/>
      <c r="Q1263" s="399"/>
      <c r="R1263" s="399"/>
      <c r="S1263" s="399"/>
      <c r="T1263" s="399"/>
      <c r="U1263" s="399"/>
      <c r="V1263" s="399"/>
      <c r="W1263" s="399"/>
      <c r="X1263" s="399"/>
      <c r="Y1263" s="399"/>
      <c r="Z1263" s="399"/>
      <c r="AA1263" s="399"/>
      <c r="AB1263" s="399"/>
      <c r="AC1263" s="399"/>
      <c r="AD1263" s="399"/>
      <c r="AG1263" s="86">
        <f t="shared" si="226"/>
        <v>24</v>
      </c>
      <c r="AH1263" s="86">
        <f t="shared" si="227"/>
        <v>0</v>
      </c>
      <c r="AI1263" s="86">
        <f t="shared" si="228"/>
        <v>0</v>
      </c>
      <c r="AJ1263" s="86">
        <f t="shared" si="229"/>
        <v>0</v>
      </c>
      <c r="AK1263" s="86">
        <f t="shared" si="230"/>
        <v>0</v>
      </c>
      <c r="AL1263" s="86">
        <f t="shared" si="231"/>
        <v>0</v>
      </c>
      <c r="AM1263" s="86">
        <f t="shared" si="232"/>
        <v>0</v>
      </c>
      <c r="AN1263" s="86">
        <f t="shared" si="233"/>
        <v>0</v>
      </c>
      <c r="AO1263" s="86">
        <f t="shared" si="234"/>
        <v>0</v>
      </c>
      <c r="AP1263" s="86">
        <f t="shared" si="235"/>
        <v>0</v>
      </c>
      <c r="AQ1263" s="86">
        <f t="shared" si="236"/>
        <v>0</v>
      </c>
    </row>
    <row r="1264" spans="1:43" ht="15" customHeight="1">
      <c r="A1264" s="107"/>
      <c r="B1264" s="93"/>
      <c r="C1264" s="112" t="s">
        <v>246</v>
      </c>
      <c r="D1264" s="329" t="str">
        <f t="shared" si="224"/>
        <v/>
      </c>
      <c r="E1264" s="331"/>
      <c r="F1264" s="236" t="str">
        <f t="shared" si="225"/>
        <v/>
      </c>
      <c r="G1264" s="398"/>
      <c r="H1264" s="398"/>
      <c r="I1264" s="398"/>
      <c r="J1264" s="398"/>
      <c r="K1264" s="398"/>
      <c r="L1264" s="398"/>
      <c r="M1264" s="399"/>
      <c r="N1264" s="399"/>
      <c r="O1264" s="399"/>
      <c r="P1264" s="399"/>
      <c r="Q1264" s="399"/>
      <c r="R1264" s="399"/>
      <c r="S1264" s="399"/>
      <c r="T1264" s="399"/>
      <c r="U1264" s="399"/>
      <c r="V1264" s="399"/>
      <c r="W1264" s="399"/>
      <c r="X1264" s="399"/>
      <c r="Y1264" s="399"/>
      <c r="Z1264" s="399"/>
      <c r="AA1264" s="399"/>
      <c r="AB1264" s="399"/>
      <c r="AC1264" s="399"/>
      <c r="AD1264" s="399"/>
      <c r="AG1264" s="86">
        <f t="shared" si="226"/>
        <v>24</v>
      </c>
      <c r="AH1264" s="86">
        <f t="shared" si="227"/>
        <v>0</v>
      </c>
      <c r="AI1264" s="86">
        <f t="shared" si="228"/>
        <v>0</v>
      </c>
      <c r="AJ1264" s="86">
        <f t="shared" si="229"/>
        <v>0</v>
      </c>
      <c r="AK1264" s="86">
        <f t="shared" si="230"/>
        <v>0</v>
      </c>
      <c r="AL1264" s="86">
        <f t="shared" si="231"/>
        <v>0</v>
      </c>
      <c r="AM1264" s="86">
        <f t="shared" si="232"/>
        <v>0</v>
      </c>
      <c r="AN1264" s="86">
        <f t="shared" si="233"/>
        <v>0</v>
      </c>
      <c r="AO1264" s="86">
        <f t="shared" si="234"/>
        <v>0</v>
      </c>
      <c r="AP1264" s="86">
        <f t="shared" si="235"/>
        <v>0</v>
      </c>
      <c r="AQ1264" s="86">
        <f t="shared" si="236"/>
        <v>0</v>
      </c>
    </row>
    <row r="1265" spans="1:43" ht="15" customHeight="1">
      <c r="A1265" s="107"/>
      <c r="B1265" s="93"/>
      <c r="C1265" s="112" t="s">
        <v>247</v>
      </c>
      <c r="D1265" s="329" t="str">
        <f t="shared" si="224"/>
        <v/>
      </c>
      <c r="E1265" s="331"/>
      <c r="F1265" s="236" t="str">
        <f t="shared" si="225"/>
        <v/>
      </c>
      <c r="G1265" s="398"/>
      <c r="H1265" s="398"/>
      <c r="I1265" s="398"/>
      <c r="J1265" s="398"/>
      <c r="K1265" s="398"/>
      <c r="L1265" s="398"/>
      <c r="M1265" s="399"/>
      <c r="N1265" s="399"/>
      <c r="O1265" s="399"/>
      <c r="P1265" s="399"/>
      <c r="Q1265" s="399"/>
      <c r="R1265" s="399"/>
      <c r="S1265" s="399"/>
      <c r="T1265" s="399"/>
      <c r="U1265" s="399"/>
      <c r="V1265" s="399"/>
      <c r="W1265" s="399"/>
      <c r="X1265" s="399"/>
      <c r="Y1265" s="399"/>
      <c r="Z1265" s="399"/>
      <c r="AA1265" s="399"/>
      <c r="AB1265" s="399"/>
      <c r="AC1265" s="399"/>
      <c r="AD1265" s="399"/>
      <c r="AG1265" s="86">
        <f t="shared" si="226"/>
        <v>24</v>
      </c>
      <c r="AH1265" s="86">
        <f t="shared" si="227"/>
        <v>0</v>
      </c>
      <c r="AI1265" s="86">
        <f t="shared" si="228"/>
        <v>0</v>
      </c>
      <c r="AJ1265" s="86">
        <f t="shared" si="229"/>
        <v>0</v>
      </c>
      <c r="AK1265" s="86">
        <f t="shared" si="230"/>
        <v>0</v>
      </c>
      <c r="AL1265" s="86">
        <f t="shared" si="231"/>
        <v>0</v>
      </c>
      <c r="AM1265" s="86">
        <f t="shared" si="232"/>
        <v>0</v>
      </c>
      <c r="AN1265" s="86">
        <f t="shared" si="233"/>
        <v>0</v>
      </c>
      <c r="AO1265" s="86">
        <f t="shared" si="234"/>
        <v>0</v>
      </c>
      <c r="AP1265" s="86">
        <f t="shared" si="235"/>
        <v>0</v>
      </c>
      <c r="AQ1265" s="86">
        <f t="shared" si="236"/>
        <v>0</v>
      </c>
    </row>
    <row r="1266" spans="1:43" ht="15" customHeight="1">
      <c r="A1266" s="107"/>
      <c r="B1266" s="93"/>
      <c r="C1266" s="112" t="s">
        <v>248</v>
      </c>
      <c r="D1266" s="329" t="str">
        <f t="shared" si="224"/>
        <v/>
      </c>
      <c r="E1266" s="331"/>
      <c r="F1266" s="236" t="str">
        <f t="shared" si="225"/>
        <v/>
      </c>
      <c r="G1266" s="398"/>
      <c r="H1266" s="398"/>
      <c r="I1266" s="398"/>
      <c r="J1266" s="398"/>
      <c r="K1266" s="398"/>
      <c r="L1266" s="398"/>
      <c r="M1266" s="399"/>
      <c r="N1266" s="399"/>
      <c r="O1266" s="399"/>
      <c r="P1266" s="399"/>
      <c r="Q1266" s="399"/>
      <c r="R1266" s="399"/>
      <c r="S1266" s="399"/>
      <c r="T1266" s="399"/>
      <c r="U1266" s="399"/>
      <c r="V1266" s="399"/>
      <c r="W1266" s="399"/>
      <c r="X1266" s="399"/>
      <c r="Y1266" s="399"/>
      <c r="Z1266" s="399"/>
      <c r="AA1266" s="399"/>
      <c r="AB1266" s="399"/>
      <c r="AC1266" s="399"/>
      <c r="AD1266" s="399"/>
      <c r="AG1266" s="86">
        <f t="shared" si="226"/>
        <v>24</v>
      </c>
      <c r="AH1266" s="86">
        <f t="shared" si="227"/>
        <v>0</v>
      </c>
      <c r="AI1266" s="86">
        <f t="shared" si="228"/>
        <v>0</v>
      </c>
      <c r="AJ1266" s="86">
        <f t="shared" si="229"/>
        <v>0</v>
      </c>
      <c r="AK1266" s="86">
        <f t="shared" si="230"/>
        <v>0</v>
      </c>
      <c r="AL1266" s="86">
        <f t="shared" si="231"/>
        <v>0</v>
      </c>
      <c r="AM1266" s="86">
        <f t="shared" si="232"/>
        <v>0</v>
      </c>
      <c r="AN1266" s="86">
        <f t="shared" si="233"/>
        <v>0</v>
      </c>
      <c r="AO1266" s="86">
        <f t="shared" si="234"/>
        <v>0</v>
      </c>
      <c r="AP1266" s="86">
        <f t="shared" si="235"/>
        <v>0</v>
      </c>
      <c r="AQ1266" s="86">
        <f t="shared" si="236"/>
        <v>0</v>
      </c>
    </row>
    <row r="1267" spans="1:43" ht="15" customHeight="1">
      <c r="A1267" s="107"/>
      <c r="B1267" s="93"/>
      <c r="C1267" s="112" t="s">
        <v>249</v>
      </c>
      <c r="D1267" s="329" t="str">
        <f t="shared" si="224"/>
        <v/>
      </c>
      <c r="E1267" s="331"/>
      <c r="F1267" s="236" t="str">
        <f t="shared" si="225"/>
        <v/>
      </c>
      <c r="G1267" s="398"/>
      <c r="H1267" s="398"/>
      <c r="I1267" s="398"/>
      <c r="J1267" s="398"/>
      <c r="K1267" s="398"/>
      <c r="L1267" s="398"/>
      <c r="M1267" s="399"/>
      <c r="N1267" s="399"/>
      <c r="O1267" s="399"/>
      <c r="P1267" s="399"/>
      <c r="Q1267" s="399"/>
      <c r="R1267" s="399"/>
      <c r="S1267" s="399"/>
      <c r="T1267" s="399"/>
      <c r="U1267" s="399"/>
      <c r="V1267" s="399"/>
      <c r="W1267" s="399"/>
      <c r="X1267" s="399"/>
      <c r="Y1267" s="399"/>
      <c r="Z1267" s="399"/>
      <c r="AA1267" s="399"/>
      <c r="AB1267" s="399"/>
      <c r="AC1267" s="399"/>
      <c r="AD1267" s="399"/>
      <c r="AG1267" s="86">
        <f t="shared" si="226"/>
        <v>24</v>
      </c>
      <c r="AH1267" s="86">
        <f t="shared" si="227"/>
        <v>0</v>
      </c>
      <c r="AI1267" s="86">
        <f t="shared" si="228"/>
        <v>0</v>
      </c>
      <c r="AJ1267" s="86">
        <f t="shared" si="229"/>
        <v>0</v>
      </c>
      <c r="AK1267" s="86">
        <f t="shared" si="230"/>
        <v>0</v>
      </c>
      <c r="AL1267" s="86">
        <f t="shared" si="231"/>
        <v>0</v>
      </c>
      <c r="AM1267" s="86">
        <f t="shared" si="232"/>
        <v>0</v>
      </c>
      <c r="AN1267" s="86">
        <f t="shared" si="233"/>
        <v>0</v>
      </c>
      <c r="AO1267" s="86">
        <f t="shared" si="234"/>
        <v>0</v>
      </c>
      <c r="AP1267" s="86">
        <f t="shared" si="235"/>
        <v>0</v>
      </c>
      <c r="AQ1267" s="86">
        <f t="shared" si="236"/>
        <v>0</v>
      </c>
    </row>
    <row r="1268" spans="1:43" ht="15" customHeight="1">
      <c r="A1268" s="107"/>
      <c r="B1268" s="93"/>
      <c r="C1268" s="112" t="s">
        <v>250</v>
      </c>
      <c r="D1268" s="329" t="str">
        <f t="shared" si="224"/>
        <v/>
      </c>
      <c r="E1268" s="331"/>
      <c r="F1268" s="236" t="str">
        <f t="shared" si="225"/>
        <v/>
      </c>
      <c r="G1268" s="398"/>
      <c r="H1268" s="398"/>
      <c r="I1268" s="398"/>
      <c r="J1268" s="398"/>
      <c r="K1268" s="398"/>
      <c r="L1268" s="398"/>
      <c r="M1268" s="399"/>
      <c r="N1268" s="399"/>
      <c r="O1268" s="399"/>
      <c r="P1268" s="399"/>
      <c r="Q1268" s="399"/>
      <c r="R1268" s="399"/>
      <c r="S1268" s="399"/>
      <c r="T1268" s="399"/>
      <c r="U1268" s="399"/>
      <c r="V1268" s="399"/>
      <c r="W1268" s="399"/>
      <c r="X1268" s="399"/>
      <c r="Y1268" s="399"/>
      <c r="Z1268" s="399"/>
      <c r="AA1268" s="399"/>
      <c r="AB1268" s="399"/>
      <c r="AC1268" s="399"/>
      <c r="AD1268" s="399"/>
      <c r="AG1268" s="86">
        <f t="shared" si="226"/>
        <v>24</v>
      </c>
      <c r="AH1268" s="86">
        <f t="shared" si="227"/>
        <v>0</v>
      </c>
      <c r="AI1268" s="86">
        <f t="shared" si="228"/>
        <v>0</v>
      </c>
      <c r="AJ1268" s="86">
        <f t="shared" si="229"/>
        <v>0</v>
      </c>
      <c r="AK1268" s="86">
        <f t="shared" si="230"/>
        <v>0</v>
      </c>
      <c r="AL1268" s="86">
        <f t="shared" si="231"/>
        <v>0</v>
      </c>
      <c r="AM1268" s="86">
        <f t="shared" si="232"/>
        <v>0</v>
      </c>
      <c r="AN1268" s="86">
        <f t="shared" si="233"/>
        <v>0</v>
      </c>
      <c r="AO1268" s="86">
        <f t="shared" si="234"/>
        <v>0</v>
      </c>
      <c r="AP1268" s="86">
        <f t="shared" si="235"/>
        <v>0</v>
      </c>
      <c r="AQ1268" s="86">
        <f t="shared" si="236"/>
        <v>0</v>
      </c>
    </row>
    <row r="1269" spans="1:43" ht="15" customHeight="1">
      <c r="A1269" s="107"/>
      <c r="B1269" s="93"/>
      <c r="C1269" s="112" t="s">
        <v>251</v>
      </c>
      <c r="D1269" s="329" t="str">
        <f t="shared" si="224"/>
        <v/>
      </c>
      <c r="E1269" s="331"/>
      <c r="F1269" s="236" t="str">
        <f t="shared" si="225"/>
        <v/>
      </c>
      <c r="G1269" s="398"/>
      <c r="H1269" s="398"/>
      <c r="I1269" s="398"/>
      <c r="J1269" s="398"/>
      <c r="K1269" s="398"/>
      <c r="L1269" s="398"/>
      <c r="M1269" s="399"/>
      <c r="N1269" s="399"/>
      <c r="O1269" s="399"/>
      <c r="P1269" s="399"/>
      <c r="Q1269" s="399"/>
      <c r="R1269" s="399"/>
      <c r="S1269" s="399"/>
      <c r="T1269" s="399"/>
      <c r="U1269" s="399"/>
      <c r="V1269" s="399"/>
      <c r="W1269" s="399"/>
      <c r="X1269" s="399"/>
      <c r="Y1269" s="399"/>
      <c r="Z1269" s="399"/>
      <c r="AA1269" s="399"/>
      <c r="AB1269" s="399"/>
      <c r="AC1269" s="399"/>
      <c r="AD1269" s="399"/>
      <c r="AG1269" s="86">
        <f t="shared" si="226"/>
        <v>24</v>
      </c>
      <c r="AH1269" s="86">
        <f t="shared" si="227"/>
        <v>0</v>
      </c>
      <c r="AI1269" s="86">
        <f t="shared" si="228"/>
        <v>0</v>
      </c>
      <c r="AJ1269" s="86">
        <f t="shared" si="229"/>
        <v>0</v>
      </c>
      <c r="AK1269" s="86">
        <f t="shared" si="230"/>
        <v>0</v>
      </c>
      <c r="AL1269" s="86">
        <f t="shared" si="231"/>
        <v>0</v>
      </c>
      <c r="AM1269" s="86">
        <f t="shared" si="232"/>
        <v>0</v>
      </c>
      <c r="AN1269" s="86">
        <f t="shared" si="233"/>
        <v>0</v>
      </c>
      <c r="AO1269" s="86">
        <f t="shared" si="234"/>
        <v>0</v>
      </c>
      <c r="AP1269" s="86">
        <f t="shared" si="235"/>
        <v>0</v>
      </c>
      <c r="AQ1269" s="86">
        <f t="shared" si="236"/>
        <v>0</v>
      </c>
    </row>
    <row r="1270" spans="1:43" ht="15" customHeight="1">
      <c r="A1270" s="107"/>
      <c r="B1270" s="93"/>
      <c r="C1270" s="112" t="s">
        <v>252</v>
      </c>
      <c r="D1270" s="329" t="str">
        <f t="shared" si="224"/>
        <v/>
      </c>
      <c r="E1270" s="331"/>
      <c r="F1270" s="236" t="str">
        <f t="shared" si="225"/>
        <v/>
      </c>
      <c r="G1270" s="398"/>
      <c r="H1270" s="398"/>
      <c r="I1270" s="398"/>
      <c r="J1270" s="398"/>
      <c r="K1270" s="398"/>
      <c r="L1270" s="398"/>
      <c r="M1270" s="399"/>
      <c r="N1270" s="399"/>
      <c r="O1270" s="399"/>
      <c r="P1270" s="399"/>
      <c r="Q1270" s="399"/>
      <c r="R1270" s="399"/>
      <c r="S1270" s="399"/>
      <c r="T1270" s="399"/>
      <c r="U1270" s="399"/>
      <c r="V1270" s="399"/>
      <c r="W1270" s="399"/>
      <c r="X1270" s="399"/>
      <c r="Y1270" s="399"/>
      <c r="Z1270" s="399"/>
      <c r="AA1270" s="399"/>
      <c r="AB1270" s="399"/>
      <c r="AC1270" s="399"/>
      <c r="AD1270" s="399"/>
      <c r="AG1270" s="86">
        <f t="shared" si="226"/>
        <v>24</v>
      </c>
      <c r="AH1270" s="86">
        <f t="shared" si="227"/>
        <v>0</v>
      </c>
      <c r="AI1270" s="86">
        <f t="shared" si="228"/>
        <v>0</v>
      </c>
      <c r="AJ1270" s="86">
        <f t="shared" si="229"/>
        <v>0</v>
      </c>
      <c r="AK1270" s="86">
        <f t="shared" si="230"/>
        <v>0</v>
      </c>
      <c r="AL1270" s="86">
        <f t="shared" si="231"/>
        <v>0</v>
      </c>
      <c r="AM1270" s="86">
        <f t="shared" si="232"/>
        <v>0</v>
      </c>
      <c r="AN1270" s="86">
        <f t="shared" si="233"/>
        <v>0</v>
      </c>
      <c r="AO1270" s="86">
        <f t="shared" si="234"/>
        <v>0</v>
      </c>
      <c r="AP1270" s="86">
        <f t="shared" si="235"/>
        <v>0</v>
      </c>
      <c r="AQ1270" s="86">
        <f t="shared" si="236"/>
        <v>0</v>
      </c>
    </row>
    <row r="1271" spans="1:43" ht="15" customHeight="1">
      <c r="A1271" s="107"/>
      <c r="B1271" s="93"/>
      <c r="C1271" s="96"/>
      <c r="D1271" s="96"/>
      <c r="E1271" s="96"/>
      <c r="F1271" s="96"/>
      <c r="G1271" s="96"/>
      <c r="H1271" s="136" t="s">
        <v>253</v>
      </c>
      <c r="I1271" s="493">
        <f>IF(AND(SUM(I1151:J1270)=0,COUNTIF(I1151:J1270,"NS")&gt;0),"NS",
IF(AND(SUM(I1151:J1270)=0,COUNTIF(I1151:J1270,0)&gt;0),0,
IF(AND(SUM(I1151:J1270)=0,COUNTIF(I1151:J1270,"NA")&gt;0),"NA",
SUM(I1151:J1270))))</f>
        <v>0</v>
      </c>
      <c r="J1271" s="494"/>
      <c r="K1271" s="493">
        <f>IF(AND(SUM(K1151:L1270)=0,COUNTIF(K1151:L1270,"NS")&gt;0),"NS",
IF(AND(SUM(K1151:L1270)=0,COUNTIF(K1151:L1270,0)&gt;0),0,
IF(AND(SUM(K1151:L1270)=0,COUNTIF(K1151:L1270,"NA")&gt;0),"NA",
SUM(K1151:L1270))))</f>
        <v>0</v>
      </c>
      <c r="L1271" s="494"/>
      <c r="M1271" s="96"/>
      <c r="N1271" s="136"/>
      <c r="O1271" s="495">
        <f>IF(AND(SUM(O1151:P1270)=0,COUNTIF(O1151:P1270,"NS")&gt;0),"NS",
IF(AND(SUM(O1151:P1270)=0,COUNTIF(O1151:P1270,0)&gt;0),0,
IF(AND(SUM(O1151:P1270)=0,COUNTIF(O1151:P1270,"NA")&gt;0),"NA",
SUM(O1151:P1270))))</f>
        <v>0</v>
      </c>
      <c r="P1271" s="495"/>
      <c r="Q1271" s="495">
        <f>IF(AND(SUM(Q1151:R1270)=0,COUNTIF(Q1151:R1270,"NS")&gt;0),"NS",
IF(AND(SUM(Q1151:R1270)=0,COUNTIF(Q1151:R1270,0)&gt;0),0,
IF(AND(SUM(Q1151:R1270)=0,COUNTIF(Q1151:R1270,"NA")&gt;0),"NA",
SUM(Q1151:R1270))))</f>
        <v>0</v>
      </c>
      <c r="R1271" s="495"/>
      <c r="S1271" s="96"/>
      <c r="T1271" s="136"/>
      <c r="U1271" s="495">
        <f>IF(AND(SUM(U1151:V1270)=0,COUNTIF(U1151:V1270,"NS")&gt;0),"NS",
IF(AND(SUM(U1151:V1270)=0,COUNTIF(U1151:V1270,0)&gt;0),0,
IF(AND(SUM(U1151:V1270)=0,COUNTIF(U1151:V1270,"NA")&gt;0),"NA",
SUM(U1151:V1270))))</f>
        <v>0</v>
      </c>
      <c r="V1271" s="495"/>
      <c r="W1271" s="495">
        <f>IF(AND(SUM(W1151:X1270)=0,COUNTIF(W1151:X1270,"NS")&gt;0),"NS",
IF(AND(SUM(W1151:X1270)=0,COUNTIF(W1151:X1270,0)&gt;0),0,
IF(AND(SUM(W1151:X1270)=0,COUNTIF(W1151:X1270,"NA")&gt;0),"NA",
SUM(W1151:X1270))))</f>
        <v>0</v>
      </c>
      <c r="X1271" s="495"/>
      <c r="Y1271" s="96"/>
      <c r="Z1271" s="136"/>
      <c r="AA1271" s="495">
        <f>IF(AND(SUM(AA1151:AB1270)=0,COUNTIF(AA1151:AB1270,"NS")&gt;0),"NS",
IF(AND(SUM(AA1151:AB1270)=0,COUNTIF(AA1151:AB1270,0)&gt;0),0,
IF(AND(SUM(AA1151:AB1270)=0,COUNTIF(AA1151:AB1270,"NA")&gt;0),"NA",
SUM(AA1151:AB1270))))</f>
        <v>0</v>
      </c>
      <c r="AB1271" s="495"/>
      <c r="AC1271" s="495">
        <f>IF(AND(SUM(AC1151:AD1270)=0,COUNTIF(AC1151:AD1270,"NS")&gt;0),"NS",
IF(AND(SUM(AC1151:AD1270)=0,COUNTIF(AC1151:AD1270,0)&gt;0),0,
IF(AND(SUM(AC1151:AD1270)=0,COUNTIF(AC1151:AD1270,"NA")&gt;0),"NA",
SUM(AC1151:AD1270))))</f>
        <v>0</v>
      </c>
      <c r="AD1271" s="495"/>
      <c r="AH1271" s="115">
        <f t="shared" ref="AH1271:AN1271" si="237">SUM(AH1151:AH1270)</f>
        <v>0</v>
      </c>
      <c r="AI1271" s="115">
        <f t="shared" si="237"/>
        <v>0</v>
      </c>
      <c r="AJ1271" s="115">
        <f t="shared" si="237"/>
        <v>0</v>
      </c>
      <c r="AK1271" s="115">
        <f t="shared" si="237"/>
        <v>0</v>
      </c>
      <c r="AL1271" s="115">
        <f t="shared" si="237"/>
        <v>0</v>
      </c>
      <c r="AM1271" s="115">
        <f t="shared" si="237"/>
        <v>0</v>
      </c>
      <c r="AN1271" s="115">
        <f t="shared" si="237"/>
        <v>0</v>
      </c>
      <c r="AO1271" s="85"/>
      <c r="AP1271" s="115">
        <f>SUM(AP1151:AP1270)</f>
        <v>0</v>
      </c>
      <c r="AQ1271" s="115">
        <f>SUM(AQ1151:AQ1270)</f>
        <v>0</v>
      </c>
    </row>
    <row r="1272" spans="1:43" ht="15" customHeight="1">
      <c r="A1272" s="107"/>
      <c r="B1272" s="93"/>
      <c r="C1272" s="93"/>
      <c r="D1272" s="93"/>
      <c r="E1272" s="93"/>
      <c r="F1272" s="93"/>
      <c r="G1272" s="93"/>
      <c r="H1272" s="93"/>
      <c r="I1272" s="93"/>
      <c r="J1272" s="93"/>
      <c r="K1272" s="93"/>
      <c r="L1272" s="93"/>
      <c r="M1272" s="93"/>
      <c r="N1272" s="93"/>
      <c r="O1272" s="93"/>
      <c r="P1272" s="93"/>
      <c r="Q1272" s="93"/>
      <c r="R1272" s="93"/>
      <c r="S1272" s="93"/>
      <c r="T1272" s="93"/>
      <c r="U1272" s="93"/>
      <c r="V1272" s="93"/>
      <c r="W1272" s="93"/>
      <c r="X1272" s="93"/>
      <c r="Y1272" s="93"/>
      <c r="Z1272" s="93"/>
      <c r="AA1272" s="93"/>
      <c r="AB1272" s="93"/>
      <c r="AC1272" s="93"/>
      <c r="AD1272" s="93"/>
      <c r="AI1272" s="115">
        <f>AI1271+AH1271</f>
        <v>0</v>
      </c>
      <c r="AN1272" s="115">
        <f>SUM(AK1271:AN1271)</f>
        <v>0</v>
      </c>
    </row>
    <row r="1273" spans="1:43" ht="15" customHeight="1">
      <c r="A1273" s="107"/>
      <c r="B1273" s="93"/>
      <c r="C1273" s="93"/>
      <c r="D1273" s="93"/>
      <c r="E1273" s="93"/>
      <c r="F1273" s="93"/>
      <c r="G1273" s="93"/>
      <c r="H1273" s="93"/>
      <c r="I1273" s="93"/>
      <c r="J1273" s="93"/>
      <c r="K1273" s="93"/>
      <c r="L1273" s="93"/>
      <c r="M1273" s="93"/>
      <c r="N1273" s="93"/>
      <c r="O1273" s="93"/>
      <c r="P1273" s="93"/>
      <c r="Q1273" s="93"/>
      <c r="R1273" s="93"/>
      <c r="S1273" s="93"/>
      <c r="T1273" s="93"/>
      <c r="U1273" s="93"/>
      <c r="V1273" s="93"/>
      <c r="W1273" s="93"/>
      <c r="X1273" s="93"/>
      <c r="Y1273" s="93"/>
      <c r="Z1273" s="93"/>
      <c r="AA1273" s="402" t="s">
        <v>327</v>
      </c>
      <c r="AB1273" s="402"/>
      <c r="AC1273" s="402"/>
      <c r="AD1273" s="402"/>
    </row>
    <row r="1274" spans="1:43" ht="15" customHeight="1">
      <c r="A1274" s="107"/>
      <c r="B1274" s="92"/>
      <c r="C1274" s="376" t="s">
        <v>164</v>
      </c>
      <c r="D1274" s="377"/>
      <c r="E1274" s="377"/>
      <c r="F1274" s="378"/>
      <c r="G1274" s="405" t="s">
        <v>321</v>
      </c>
      <c r="H1274" s="406"/>
      <c r="I1274" s="406"/>
      <c r="J1274" s="406"/>
      <c r="K1274" s="406"/>
      <c r="L1274" s="406"/>
      <c r="M1274" s="406"/>
      <c r="N1274" s="406"/>
      <c r="O1274" s="406"/>
      <c r="P1274" s="406"/>
      <c r="Q1274" s="406"/>
      <c r="R1274" s="406"/>
      <c r="S1274" s="406"/>
      <c r="T1274" s="406"/>
      <c r="U1274" s="406"/>
      <c r="V1274" s="406"/>
      <c r="W1274" s="406"/>
      <c r="X1274" s="406"/>
      <c r="Y1274" s="406"/>
      <c r="Z1274" s="406"/>
      <c r="AA1274" s="406"/>
      <c r="AB1274" s="406"/>
      <c r="AC1274" s="406"/>
      <c r="AD1274" s="407"/>
    </row>
    <row r="1275" spans="1:43" ht="36" customHeight="1">
      <c r="A1275" s="107"/>
      <c r="B1275" s="93"/>
      <c r="C1275" s="379"/>
      <c r="D1275" s="403"/>
      <c r="E1275" s="403"/>
      <c r="F1275" s="381"/>
      <c r="G1275" s="373" t="s">
        <v>328</v>
      </c>
      <c r="H1275" s="374"/>
      <c r="I1275" s="374"/>
      <c r="J1275" s="374"/>
      <c r="K1275" s="374"/>
      <c r="L1275" s="375"/>
      <c r="M1275" s="373" t="s">
        <v>329</v>
      </c>
      <c r="N1275" s="374"/>
      <c r="O1275" s="374"/>
      <c r="P1275" s="374"/>
      <c r="Q1275" s="374"/>
      <c r="R1275" s="375"/>
      <c r="S1275" s="373" t="s">
        <v>330</v>
      </c>
      <c r="T1275" s="374"/>
      <c r="U1275" s="374"/>
      <c r="V1275" s="374"/>
      <c r="W1275" s="374"/>
      <c r="X1275" s="375"/>
      <c r="Y1275" s="373" t="s">
        <v>331</v>
      </c>
      <c r="Z1275" s="374"/>
      <c r="AA1275" s="374"/>
      <c r="AB1275" s="374"/>
      <c r="AC1275" s="374"/>
      <c r="AD1275" s="375"/>
    </row>
    <row r="1276" spans="1:43" ht="132" customHeight="1">
      <c r="A1276" s="107"/>
      <c r="B1276" s="93"/>
      <c r="C1276" s="382"/>
      <c r="D1276" s="383"/>
      <c r="E1276" s="383"/>
      <c r="F1276" s="384"/>
      <c r="G1276" s="397" t="s">
        <v>599</v>
      </c>
      <c r="H1276" s="397"/>
      <c r="I1276" s="397" t="s">
        <v>325</v>
      </c>
      <c r="J1276" s="397"/>
      <c r="K1276" s="397" t="s">
        <v>326</v>
      </c>
      <c r="L1276" s="397"/>
      <c r="M1276" s="397" t="s">
        <v>599</v>
      </c>
      <c r="N1276" s="397"/>
      <c r="O1276" s="397" t="s">
        <v>325</v>
      </c>
      <c r="P1276" s="397"/>
      <c r="Q1276" s="397" t="s">
        <v>326</v>
      </c>
      <c r="R1276" s="397"/>
      <c r="S1276" s="397" t="s">
        <v>599</v>
      </c>
      <c r="T1276" s="397"/>
      <c r="U1276" s="397" t="s">
        <v>325</v>
      </c>
      <c r="V1276" s="397"/>
      <c r="W1276" s="397" t="s">
        <v>326</v>
      </c>
      <c r="X1276" s="397"/>
      <c r="Y1276" s="397" t="s">
        <v>599</v>
      </c>
      <c r="Z1276" s="397"/>
      <c r="AA1276" s="397" t="s">
        <v>325</v>
      </c>
      <c r="AB1276" s="397"/>
      <c r="AC1276" s="397" t="s">
        <v>326</v>
      </c>
      <c r="AD1276" s="397"/>
      <c r="AG1276" s="86" t="s">
        <v>798</v>
      </c>
      <c r="AH1276" s="154" t="s">
        <v>840</v>
      </c>
      <c r="AI1276" s="154" t="s">
        <v>841</v>
      </c>
      <c r="AJ1276" s="154" t="s">
        <v>839</v>
      </c>
      <c r="AK1276" s="157" t="s">
        <v>850</v>
      </c>
      <c r="AL1276" s="157" t="s">
        <v>851</v>
      </c>
      <c r="AM1276" s="157" t="s">
        <v>852</v>
      </c>
      <c r="AN1276" s="157" t="s">
        <v>845</v>
      </c>
      <c r="AO1276" s="157" t="s">
        <v>853</v>
      </c>
    </row>
    <row r="1277" spans="1:43" ht="15" customHeight="1">
      <c r="A1277" s="107"/>
      <c r="B1277" s="93"/>
      <c r="C1277" s="108" t="s">
        <v>86</v>
      </c>
      <c r="D1277" s="329" t="str">
        <f>IF(D38="","",D38)</f>
        <v/>
      </c>
      <c r="E1277" s="330"/>
      <c r="F1277" s="331"/>
      <c r="G1277" s="398"/>
      <c r="H1277" s="398"/>
      <c r="I1277" s="398"/>
      <c r="J1277" s="398"/>
      <c r="K1277" s="398"/>
      <c r="L1277" s="398"/>
      <c r="M1277" s="399"/>
      <c r="N1277" s="399"/>
      <c r="O1277" s="399"/>
      <c r="P1277" s="399"/>
      <c r="Q1277" s="399"/>
      <c r="R1277" s="399"/>
      <c r="S1277" s="399"/>
      <c r="T1277" s="399"/>
      <c r="U1277" s="399"/>
      <c r="V1277" s="399"/>
      <c r="W1277" s="399"/>
      <c r="X1277" s="399"/>
      <c r="Y1277" s="399"/>
      <c r="Z1277" s="399"/>
      <c r="AA1277" s="399"/>
      <c r="AB1277" s="399"/>
      <c r="AC1277" s="399"/>
      <c r="AD1277" s="399"/>
      <c r="AG1277" s="86">
        <f>COUNTBLANK(G1277:AD1277)</f>
        <v>24</v>
      </c>
      <c r="AH1277" s="86">
        <f>IF(
OR(
AND(G1277="", OR(I1277&lt;&gt;"", K1277&lt;&gt;"")),
AND(G1277=1, OR(I1277="", K1277="")),
AND(M1277="", OR(O1277&lt;&gt;"", Q1277&lt;&gt;"")),
AND(M1277=1, OR(O1277="", Q1277="")),
AND(S1277="", OR(U1277&lt;&gt;"", W1277&lt;&gt;"")),
AND(S1277=1, OR(U1277="", W1277="")),
AND(Y1277="", OR(AA1277&lt;&gt;"", AC1277&lt;&gt;"")),
AND(Y1277=1, OR(AA1277="", AC1277="")),
), 1, 0
)</f>
        <v>0</v>
      </c>
      <c r="AI1277" s="86">
        <f>IF(
OR(
AND(D1277&lt;&gt;"", F1151="", AG1277=$AG$1149),
AND(D1277&lt;&gt;"", F1151="", OR(G1277="", M1277="", S1277="",Y1277="")),
AND(D1277="", AG1277&lt;$AG$1149),
), 1, 0
)</f>
        <v>0</v>
      </c>
      <c r="AJ1277" s="86">
        <f>IF(AND(F1151="X", AG1277&lt;$AG$1149), 1, 0)</f>
        <v>0</v>
      </c>
      <c r="AK1277" s="86">
        <f>IF(AND(OR(G1277=2, G1277=9), OR(I1277&lt;&gt;"", K1277&lt;&gt;"")), 1, 0)</f>
        <v>0</v>
      </c>
      <c r="AL1277" s="86">
        <f>IF(AND(OR(M1277=2, M1277=9), OR(O1277&lt;&gt;"", Q1277&lt;&gt;"")), 1, 0)</f>
        <v>0</v>
      </c>
      <c r="AM1277" s="86">
        <f>IF(AND(OR(S1277=2, S1277=9), OR(U1277&lt;&gt;"", W1277&lt;&gt;"")), 1, 0)</f>
        <v>0</v>
      </c>
      <c r="AN1277" s="86">
        <f>IF(AND(OR(Y1277=2, Y1277=9), OR(AA1277&lt;&gt;"", AC1277&lt;&gt;"")), 1, 0)</f>
        <v>0</v>
      </c>
      <c r="AO1277" s="86">
        <f>IF(
OR(
AND(G1277=1, I1277=0),
AND(M1277=1, O1277=0),
AND(S1277=1, U1277=0),
AND(Y1277=1, AA1277=0)
), 1, 0)</f>
        <v>0</v>
      </c>
    </row>
    <row r="1278" spans="1:43" ht="15" customHeight="1">
      <c r="A1278" s="107"/>
      <c r="B1278" s="93"/>
      <c r="C1278" s="109" t="s">
        <v>87</v>
      </c>
      <c r="D1278" s="329" t="str">
        <f t="shared" ref="D1278:D1341" si="238">IF(D39="","",D39)</f>
        <v/>
      </c>
      <c r="E1278" s="330"/>
      <c r="F1278" s="331"/>
      <c r="G1278" s="398"/>
      <c r="H1278" s="398"/>
      <c r="I1278" s="398"/>
      <c r="J1278" s="398"/>
      <c r="K1278" s="398"/>
      <c r="L1278" s="398"/>
      <c r="M1278" s="399"/>
      <c r="N1278" s="399"/>
      <c r="O1278" s="399"/>
      <c r="P1278" s="399"/>
      <c r="Q1278" s="399"/>
      <c r="R1278" s="399"/>
      <c r="S1278" s="399"/>
      <c r="T1278" s="399"/>
      <c r="U1278" s="399"/>
      <c r="V1278" s="399"/>
      <c r="W1278" s="399"/>
      <c r="X1278" s="399"/>
      <c r="Y1278" s="399"/>
      <c r="Z1278" s="399"/>
      <c r="AA1278" s="399"/>
      <c r="AB1278" s="399"/>
      <c r="AC1278" s="399"/>
      <c r="AD1278" s="399"/>
      <c r="AG1278" s="86">
        <f t="shared" ref="AG1278:AG1341" si="239">COUNTBLANK(G1278:AD1278)</f>
        <v>24</v>
      </c>
      <c r="AH1278" s="86">
        <f t="shared" ref="AH1278:AH1341" si="240">IF(
OR(
AND(G1278="", OR(I1278&lt;&gt;"", K1278&lt;&gt;"")),
AND(G1278=1, OR(I1278="", K1278="")),
AND(M1278="", OR(O1278&lt;&gt;"", Q1278&lt;&gt;"")),
AND(M1278=1, OR(O1278="", Q1278="")),
AND(S1278="", OR(U1278&lt;&gt;"", W1278&lt;&gt;"")),
AND(S1278=1, OR(U1278="", W1278="")),
AND(Y1278="", OR(AA1278&lt;&gt;"", AC1278&lt;&gt;"")),
AND(Y1278=1, OR(AA1278="", AC1278="")),
), 1, 0
)</f>
        <v>0</v>
      </c>
      <c r="AI1278" s="86">
        <f t="shared" ref="AI1278:AI1341" si="241">IF(
OR(
AND(D1278&lt;&gt;"", F1152="", AG1278=$AG$1149),
AND(D1278&lt;&gt;"", F1152="", OR(G1278="", M1278="", S1278="",Y1278="")),
AND(D1278="", AG1278&lt;$AG$1149),
), 1, 0
)</f>
        <v>0</v>
      </c>
      <c r="AJ1278" s="86">
        <f t="shared" ref="AJ1278:AJ1341" si="242">IF(
AND(F1152="X", AG1278&lt;$AG$1149), 1, 0
)</f>
        <v>0</v>
      </c>
      <c r="AK1278" s="86">
        <f t="shared" ref="AK1278:AK1341" si="243">IF(AND(OR(G1278=2, G1278=9), OR(I1278&lt;&gt;"", K1278&lt;&gt;"")), 1, 0)</f>
        <v>0</v>
      </c>
      <c r="AL1278" s="86">
        <f t="shared" ref="AL1278:AL1341" si="244">IF(AND(OR(M1278=2, M1278=9), OR(O1278&lt;&gt;"", Q1278&lt;&gt;"")), 1, 0)</f>
        <v>0</v>
      </c>
      <c r="AM1278" s="86">
        <f t="shared" ref="AM1278:AM1341" si="245">IF(AND(OR(S1278=2, S1278=9), OR(U1278&lt;&gt;"", W1278&lt;&gt;"")), 1, 0)</f>
        <v>0</v>
      </c>
      <c r="AN1278" s="86">
        <f t="shared" ref="AN1278:AN1341" si="246">IF(AND(OR(Y1278=2, Y1278=9), OR(AA1278&lt;&gt;"", AC1278&lt;&gt;"")), 1, 0)</f>
        <v>0</v>
      </c>
      <c r="AO1278" s="86">
        <f t="shared" ref="AO1278:AO1341" si="247">IF(
OR(
AND(G1278=1, I1278=0),
AND(M1278=1, O1278=0),
AND(S1278=1, U1278=0),
AND(Y1278=1, AA1278=0)
), 1, 0)</f>
        <v>0</v>
      </c>
    </row>
    <row r="1279" spans="1:43" ht="15" customHeight="1">
      <c r="A1279" s="107"/>
      <c r="B1279" s="93"/>
      <c r="C1279" s="110" t="s">
        <v>88</v>
      </c>
      <c r="D1279" s="329" t="str">
        <f t="shared" si="238"/>
        <v/>
      </c>
      <c r="E1279" s="330"/>
      <c r="F1279" s="331"/>
      <c r="G1279" s="398"/>
      <c r="H1279" s="398"/>
      <c r="I1279" s="398"/>
      <c r="J1279" s="398"/>
      <c r="K1279" s="398"/>
      <c r="L1279" s="398"/>
      <c r="M1279" s="399"/>
      <c r="N1279" s="399"/>
      <c r="O1279" s="399"/>
      <c r="P1279" s="399"/>
      <c r="Q1279" s="399"/>
      <c r="R1279" s="399"/>
      <c r="S1279" s="399"/>
      <c r="T1279" s="399"/>
      <c r="U1279" s="399"/>
      <c r="V1279" s="399"/>
      <c r="W1279" s="399"/>
      <c r="X1279" s="399"/>
      <c r="Y1279" s="399"/>
      <c r="Z1279" s="399"/>
      <c r="AA1279" s="399"/>
      <c r="AB1279" s="399"/>
      <c r="AC1279" s="399"/>
      <c r="AD1279" s="399"/>
      <c r="AG1279" s="86">
        <f t="shared" si="239"/>
        <v>24</v>
      </c>
      <c r="AH1279" s="86">
        <f t="shared" si="240"/>
        <v>0</v>
      </c>
      <c r="AI1279" s="86">
        <f t="shared" si="241"/>
        <v>0</v>
      </c>
      <c r="AJ1279" s="86">
        <f t="shared" si="242"/>
        <v>0</v>
      </c>
      <c r="AK1279" s="86">
        <f t="shared" si="243"/>
        <v>0</v>
      </c>
      <c r="AL1279" s="86">
        <f t="shared" si="244"/>
        <v>0</v>
      </c>
      <c r="AM1279" s="86">
        <f t="shared" si="245"/>
        <v>0</v>
      </c>
      <c r="AN1279" s="86">
        <f t="shared" si="246"/>
        <v>0</v>
      </c>
      <c r="AO1279" s="86">
        <f t="shared" si="247"/>
        <v>0</v>
      </c>
    </row>
    <row r="1280" spans="1:43" ht="15" customHeight="1">
      <c r="A1280" s="107"/>
      <c r="B1280" s="93"/>
      <c r="C1280" s="110" t="s">
        <v>89</v>
      </c>
      <c r="D1280" s="329" t="str">
        <f t="shared" si="238"/>
        <v/>
      </c>
      <c r="E1280" s="330"/>
      <c r="F1280" s="331"/>
      <c r="G1280" s="398"/>
      <c r="H1280" s="398"/>
      <c r="I1280" s="398"/>
      <c r="J1280" s="398"/>
      <c r="K1280" s="398"/>
      <c r="L1280" s="398"/>
      <c r="M1280" s="399"/>
      <c r="N1280" s="399"/>
      <c r="O1280" s="399"/>
      <c r="P1280" s="399"/>
      <c r="Q1280" s="399"/>
      <c r="R1280" s="399"/>
      <c r="S1280" s="399"/>
      <c r="T1280" s="399"/>
      <c r="U1280" s="399"/>
      <c r="V1280" s="399"/>
      <c r="W1280" s="399"/>
      <c r="X1280" s="399"/>
      <c r="Y1280" s="399"/>
      <c r="Z1280" s="399"/>
      <c r="AA1280" s="399"/>
      <c r="AB1280" s="399"/>
      <c r="AC1280" s="399"/>
      <c r="AD1280" s="399"/>
      <c r="AG1280" s="86">
        <f t="shared" si="239"/>
        <v>24</v>
      </c>
      <c r="AH1280" s="86">
        <f t="shared" si="240"/>
        <v>0</v>
      </c>
      <c r="AI1280" s="86">
        <f t="shared" si="241"/>
        <v>0</v>
      </c>
      <c r="AJ1280" s="86">
        <f t="shared" si="242"/>
        <v>0</v>
      </c>
      <c r="AK1280" s="86">
        <f t="shared" si="243"/>
        <v>0</v>
      </c>
      <c r="AL1280" s="86">
        <f t="shared" si="244"/>
        <v>0</v>
      </c>
      <c r="AM1280" s="86">
        <f t="shared" si="245"/>
        <v>0</v>
      </c>
      <c r="AN1280" s="86">
        <f t="shared" si="246"/>
        <v>0</v>
      </c>
      <c r="AO1280" s="86">
        <f t="shared" si="247"/>
        <v>0</v>
      </c>
    </row>
    <row r="1281" spans="1:41" ht="15" customHeight="1">
      <c r="A1281" s="107"/>
      <c r="B1281" s="93"/>
      <c r="C1281" s="110" t="s">
        <v>90</v>
      </c>
      <c r="D1281" s="329" t="str">
        <f t="shared" si="238"/>
        <v/>
      </c>
      <c r="E1281" s="330"/>
      <c r="F1281" s="331"/>
      <c r="G1281" s="398"/>
      <c r="H1281" s="398"/>
      <c r="I1281" s="398"/>
      <c r="J1281" s="398"/>
      <c r="K1281" s="398"/>
      <c r="L1281" s="398"/>
      <c r="M1281" s="399"/>
      <c r="N1281" s="399"/>
      <c r="O1281" s="399"/>
      <c r="P1281" s="399"/>
      <c r="Q1281" s="399"/>
      <c r="R1281" s="399"/>
      <c r="S1281" s="399"/>
      <c r="T1281" s="399"/>
      <c r="U1281" s="399"/>
      <c r="V1281" s="399"/>
      <c r="W1281" s="399"/>
      <c r="X1281" s="399"/>
      <c r="Y1281" s="399"/>
      <c r="Z1281" s="399"/>
      <c r="AA1281" s="399"/>
      <c r="AB1281" s="399"/>
      <c r="AC1281" s="399"/>
      <c r="AD1281" s="399"/>
      <c r="AG1281" s="86">
        <f t="shared" si="239"/>
        <v>24</v>
      </c>
      <c r="AH1281" s="86">
        <f t="shared" si="240"/>
        <v>0</v>
      </c>
      <c r="AI1281" s="86">
        <f t="shared" si="241"/>
        <v>0</v>
      </c>
      <c r="AJ1281" s="86">
        <f t="shared" si="242"/>
        <v>0</v>
      </c>
      <c r="AK1281" s="86">
        <f t="shared" si="243"/>
        <v>0</v>
      </c>
      <c r="AL1281" s="86">
        <f t="shared" si="244"/>
        <v>0</v>
      </c>
      <c r="AM1281" s="86">
        <f t="shared" si="245"/>
        <v>0</v>
      </c>
      <c r="AN1281" s="86">
        <f t="shared" si="246"/>
        <v>0</v>
      </c>
      <c r="AO1281" s="86">
        <f t="shared" si="247"/>
        <v>0</v>
      </c>
    </row>
    <row r="1282" spans="1:41" ht="15" customHeight="1">
      <c r="A1282" s="107"/>
      <c r="B1282" s="93"/>
      <c r="C1282" s="110" t="s">
        <v>91</v>
      </c>
      <c r="D1282" s="329" t="str">
        <f t="shared" si="238"/>
        <v/>
      </c>
      <c r="E1282" s="330"/>
      <c r="F1282" s="331"/>
      <c r="G1282" s="398"/>
      <c r="H1282" s="398"/>
      <c r="I1282" s="398"/>
      <c r="J1282" s="398"/>
      <c r="K1282" s="398"/>
      <c r="L1282" s="398"/>
      <c r="M1282" s="399"/>
      <c r="N1282" s="399"/>
      <c r="O1282" s="399"/>
      <c r="P1282" s="399"/>
      <c r="Q1282" s="399"/>
      <c r="R1282" s="399"/>
      <c r="S1282" s="399"/>
      <c r="T1282" s="399"/>
      <c r="U1282" s="399"/>
      <c r="V1282" s="399"/>
      <c r="W1282" s="399"/>
      <c r="X1282" s="399"/>
      <c r="Y1282" s="399"/>
      <c r="Z1282" s="399"/>
      <c r="AA1282" s="399"/>
      <c r="AB1282" s="399"/>
      <c r="AC1282" s="399"/>
      <c r="AD1282" s="399"/>
      <c r="AG1282" s="86">
        <f t="shared" si="239"/>
        <v>24</v>
      </c>
      <c r="AH1282" s="86">
        <f t="shared" si="240"/>
        <v>0</v>
      </c>
      <c r="AI1282" s="86">
        <f t="shared" si="241"/>
        <v>0</v>
      </c>
      <c r="AJ1282" s="86">
        <f t="shared" si="242"/>
        <v>0</v>
      </c>
      <c r="AK1282" s="86">
        <f t="shared" si="243"/>
        <v>0</v>
      </c>
      <c r="AL1282" s="86">
        <f t="shared" si="244"/>
        <v>0</v>
      </c>
      <c r="AM1282" s="86">
        <f t="shared" si="245"/>
        <v>0</v>
      </c>
      <c r="AN1282" s="86">
        <f t="shared" si="246"/>
        <v>0</v>
      </c>
      <c r="AO1282" s="86">
        <f t="shared" si="247"/>
        <v>0</v>
      </c>
    </row>
    <row r="1283" spans="1:41" ht="15" customHeight="1">
      <c r="A1283" s="107"/>
      <c r="B1283" s="93"/>
      <c r="C1283" s="110" t="s">
        <v>92</v>
      </c>
      <c r="D1283" s="329" t="str">
        <f t="shared" si="238"/>
        <v/>
      </c>
      <c r="E1283" s="330"/>
      <c r="F1283" s="331"/>
      <c r="G1283" s="398"/>
      <c r="H1283" s="398"/>
      <c r="I1283" s="398"/>
      <c r="J1283" s="398"/>
      <c r="K1283" s="398"/>
      <c r="L1283" s="398"/>
      <c r="M1283" s="399"/>
      <c r="N1283" s="399"/>
      <c r="O1283" s="399"/>
      <c r="P1283" s="399"/>
      <c r="Q1283" s="399"/>
      <c r="R1283" s="399"/>
      <c r="S1283" s="399"/>
      <c r="T1283" s="399"/>
      <c r="U1283" s="399"/>
      <c r="V1283" s="399"/>
      <c r="W1283" s="399"/>
      <c r="X1283" s="399"/>
      <c r="Y1283" s="399"/>
      <c r="Z1283" s="399"/>
      <c r="AA1283" s="399"/>
      <c r="AB1283" s="399"/>
      <c r="AC1283" s="399"/>
      <c r="AD1283" s="399"/>
      <c r="AG1283" s="86">
        <f t="shared" si="239"/>
        <v>24</v>
      </c>
      <c r="AH1283" s="86">
        <f t="shared" si="240"/>
        <v>0</v>
      </c>
      <c r="AI1283" s="86">
        <f t="shared" si="241"/>
        <v>0</v>
      </c>
      <c r="AJ1283" s="86">
        <f t="shared" si="242"/>
        <v>0</v>
      </c>
      <c r="AK1283" s="86">
        <f t="shared" si="243"/>
        <v>0</v>
      </c>
      <c r="AL1283" s="86">
        <f t="shared" si="244"/>
        <v>0</v>
      </c>
      <c r="AM1283" s="86">
        <f t="shared" si="245"/>
        <v>0</v>
      </c>
      <c r="AN1283" s="86">
        <f t="shared" si="246"/>
        <v>0</v>
      </c>
      <c r="AO1283" s="86">
        <f t="shared" si="247"/>
        <v>0</v>
      </c>
    </row>
    <row r="1284" spans="1:41" ht="15" customHeight="1">
      <c r="A1284" s="107"/>
      <c r="B1284" s="93"/>
      <c r="C1284" s="110" t="s">
        <v>93</v>
      </c>
      <c r="D1284" s="329" t="str">
        <f t="shared" si="238"/>
        <v/>
      </c>
      <c r="E1284" s="330"/>
      <c r="F1284" s="331"/>
      <c r="G1284" s="398"/>
      <c r="H1284" s="398"/>
      <c r="I1284" s="398"/>
      <c r="J1284" s="398"/>
      <c r="K1284" s="398"/>
      <c r="L1284" s="398"/>
      <c r="M1284" s="399"/>
      <c r="N1284" s="399"/>
      <c r="O1284" s="399"/>
      <c r="P1284" s="399"/>
      <c r="Q1284" s="399"/>
      <c r="R1284" s="399"/>
      <c r="S1284" s="399"/>
      <c r="T1284" s="399"/>
      <c r="U1284" s="399"/>
      <c r="V1284" s="399"/>
      <c r="W1284" s="399"/>
      <c r="X1284" s="399"/>
      <c r="Y1284" s="399"/>
      <c r="Z1284" s="399"/>
      <c r="AA1284" s="399"/>
      <c r="AB1284" s="399"/>
      <c r="AC1284" s="399"/>
      <c r="AD1284" s="399"/>
      <c r="AG1284" s="86">
        <f t="shared" si="239"/>
        <v>24</v>
      </c>
      <c r="AH1284" s="86">
        <f t="shared" si="240"/>
        <v>0</v>
      </c>
      <c r="AI1284" s="86">
        <f t="shared" si="241"/>
        <v>0</v>
      </c>
      <c r="AJ1284" s="86">
        <f t="shared" si="242"/>
        <v>0</v>
      </c>
      <c r="AK1284" s="86">
        <f t="shared" si="243"/>
        <v>0</v>
      </c>
      <c r="AL1284" s="86">
        <f t="shared" si="244"/>
        <v>0</v>
      </c>
      <c r="AM1284" s="86">
        <f t="shared" si="245"/>
        <v>0</v>
      </c>
      <c r="AN1284" s="86">
        <f t="shared" si="246"/>
        <v>0</v>
      </c>
      <c r="AO1284" s="86">
        <f t="shared" si="247"/>
        <v>0</v>
      </c>
    </row>
    <row r="1285" spans="1:41" ht="15" customHeight="1">
      <c r="A1285" s="107"/>
      <c r="B1285" s="93"/>
      <c r="C1285" s="110" t="s">
        <v>94</v>
      </c>
      <c r="D1285" s="329" t="str">
        <f t="shared" si="238"/>
        <v/>
      </c>
      <c r="E1285" s="330"/>
      <c r="F1285" s="331"/>
      <c r="G1285" s="398"/>
      <c r="H1285" s="398"/>
      <c r="I1285" s="398"/>
      <c r="J1285" s="398"/>
      <c r="K1285" s="398"/>
      <c r="L1285" s="398"/>
      <c r="M1285" s="399"/>
      <c r="N1285" s="399"/>
      <c r="O1285" s="399"/>
      <c r="P1285" s="399"/>
      <c r="Q1285" s="399"/>
      <c r="R1285" s="399"/>
      <c r="S1285" s="399"/>
      <c r="T1285" s="399"/>
      <c r="U1285" s="399"/>
      <c r="V1285" s="399"/>
      <c r="W1285" s="399"/>
      <c r="X1285" s="399"/>
      <c r="Y1285" s="399"/>
      <c r="Z1285" s="399"/>
      <c r="AA1285" s="399"/>
      <c r="AB1285" s="399"/>
      <c r="AC1285" s="399"/>
      <c r="AD1285" s="399"/>
      <c r="AG1285" s="86">
        <f t="shared" si="239"/>
        <v>24</v>
      </c>
      <c r="AH1285" s="86">
        <f t="shared" si="240"/>
        <v>0</v>
      </c>
      <c r="AI1285" s="86">
        <f t="shared" si="241"/>
        <v>0</v>
      </c>
      <c r="AJ1285" s="86">
        <f t="shared" si="242"/>
        <v>0</v>
      </c>
      <c r="AK1285" s="86">
        <f t="shared" si="243"/>
        <v>0</v>
      </c>
      <c r="AL1285" s="86">
        <f t="shared" si="244"/>
        <v>0</v>
      </c>
      <c r="AM1285" s="86">
        <f t="shared" si="245"/>
        <v>0</v>
      </c>
      <c r="AN1285" s="86">
        <f t="shared" si="246"/>
        <v>0</v>
      </c>
      <c r="AO1285" s="86">
        <f t="shared" si="247"/>
        <v>0</v>
      </c>
    </row>
    <row r="1286" spans="1:41" ht="15" customHeight="1">
      <c r="A1286" s="107"/>
      <c r="B1286" s="93"/>
      <c r="C1286" s="110" t="s">
        <v>95</v>
      </c>
      <c r="D1286" s="329" t="str">
        <f t="shared" si="238"/>
        <v/>
      </c>
      <c r="E1286" s="330"/>
      <c r="F1286" s="331"/>
      <c r="G1286" s="398"/>
      <c r="H1286" s="398"/>
      <c r="I1286" s="398"/>
      <c r="J1286" s="398"/>
      <c r="K1286" s="398"/>
      <c r="L1286" s="398"/>
      <c r="M1286" s="399"/>
      <c r="N1286" s="399"/>
      <c r="O1286" s="399"/>
      <c r="P1286" s="399"/>
      <c r="Q1286" s="399"/>
      <c r="R1286" s="399"/>
      <c r="S1286" s="399"/>
      <c r="T1286" s="399"/>
      <c r="U1286" s="399"/>
      <c r="V1286" s="399"/>
      <c r="W1286" s="399"/>
      <c r="X1286" s="399"/>
      <c r="Y1286" s="399"/>
      <c r="Z1286" s="399"/>
      <c r="AA1286" s="399"/>
      <c r="AB1286" s="399"/>
      <c r="AC1286" s="399"/>
      <c r="AD1286" s="399"/>
      <c r="AG1286" s="86">
        <f t="shared" si="239"/>
        <v>24</v>
      </c>
      <c r="AH1286" s="86">
        <f t="shared" si="240"/>
        <v>0</v>
      </c>
      <c r="AI1286" s="86">
        <f t="shared" si="241"/>
        <v>0</v>
      </c>
      <c r="AJ1286" s="86">
        <f t="shared" si="242"/>
        <v>0</v>
      </c>
      <c r="AK1286" s="86">
        <f t="shared" si="243"/>
        <v>0</v>
      </c>
      <c r="AL1286" s="86">
        <f t="shared" si="244"/>
        <v>0</v>
      </c>
      <c r="AM1286" s="86">
        <f t="shared" si="245"/>
        <v>0</v>
      </c>
      <c r="AN1286" s="86">
        <f t="shared" si="246"/>
        <v>0</v>
      </c>
      <c r="AO1286" s="86">
        <f t="shared" si="247"/>
        <v>0</v>
      </c>
    </row>
    <row r="1287" spans="1:41" ht="15" customHeight="1">
      <c r="A1287" s="107"/>
      <c r="B1287" s="93"/>
      <c r="C1287" s="110" t="s">
        <v>96</v>
      </c>
      <c r="D1287" s="329" t="str">
        <f t="shared" si="238"/>
        <v/>
      </c>
      <c r="E1287" s="330"/>
      <c r="F1287" s="331"/>
      <c r="G1287" s="398"/>
      <c r="H1287" s="398"/>
      <c r="I1287" s="398"/>
      <c r="J1287" s="398"/>
      <c r="K1287" s="398"/>
      <c r="L1287" s="398"/>
      <c r="M1287" s="399"/>
      <c r="N1287" s="399"/>
      <c r="O1287" s="399"/>
      <c r="P1287" s="399"/>
      <c r="Q1287" s="399"/>
      <c r="R1287" s="399"/>
      <c r="S1287" s="399"/>
      <c r="T1287" s="399"/>
      <c r="U1287" s="399"/>
      <c r="V1287" s="399"/>
      <c r="W1287" s="399"/>
      <c r="X1287" s="399"/>
      <c r="Y1287" s="399"/>
      <c r="Z1287" s="399"/>
      <c r="AA1287" s="399"/>
      <c r="AB1287" s="399"/>
      <c r="AC1287" s="399"/>
      <c r="AD1287" s="399"/>
      <c r="AG1287" s="86">
        <f t="shared" si="239"/>
        <v>24</v>
      </c>
      <c r="AH1287" s="86">
        <f t="shared" si="240"/>
        <v>0</v>
      </c>
      <c r="AI1287" s="86">
        <f t="shared" si="241"/>
        <v>0</v>
      </c>
      <c r="AJ1287" s="86">
        <f t="shared" si="242"/>
        <v>0</v>
      </c>
      <c r="AK1287" s="86">
        <f t="shared" si="243"/>
        <v>0</v>
      </c>
      <c r="AL1287" s="86">
        <f t="shared" si="244"/>
        <v>0</v>
      </c>
      <c r="AM1287" s="86">
        <f t="shared" si="245"/>
        <v>0</v>
      </c>
      <c r="AN1287" s="86">
        <f t="shared" si="246"/>
        <v>0</v>
      </c>
      <c r="AO1287" s="86">
        <f t="shared" si="247"/>
        <v>0</v>
      </c>
    </row>
    <row r="1288" spans="1:41" ht="15" customHeight="1">
      <c r="A1288" s="107"/>
      <c r="B1288" s="93"/>
      <c r="C1288" s="110" t="s">
        <v>97</v>
      </c>
      <c r="D1288" s="329" t="str">
        <f t="shared" si="238"/>
        <v/>
      </c>
      <c r="E1288" s="330"/>
      <c r="F1288" s="331"/>
      <c r="G1288" s="398"/>
      <c r="H1288" s="398"/>
      <c r="I1288" s="398"/>
      <c r="J1288" s="398"/>
      <c r="K1288" s="398"/>
      <c r="L1288" s="398"/>
      <c r="M1288" s="399"/>
      <c r="N1288" s="399"/>
      <c r="O1288" s="399"/>
      <c r="P1288" s="399"/>
      <c r="Q1288" s="399"/>
      <c r="R1288" s="399"/>
      <c r="S1288" s="399"/>
      <c r="T1288" s="399"/>
      <c r="U1288" s="399"/>
      <c r="V1288" s="399"/>
      <c r="W1288" s="399"/>
      <c r="X1288" s="399"/>
      <c r="Y1288" s="399"/>
      <c r="Z1288" s="399"/>
      <c r="AA1288" s="399"/>
      <c r="AB1288" s="399"/>
      <c r="AC1288" s="399"/>
      <c r="AD1288" s="399"/>
      <c r="AG1288" s="86">
        <f t="shared" si="239"/>
        <v>24</v>
      </c>
      <c r="AH1288" s="86">
        <f t="shared" si="240"/>
        <v>0</v>
      </c>
      <c r="AI1288" s="86">
        <f t="shared" si="241"/>
        <v>0</v>
      </c>
      <c r="AJ1288" s="86">
        <f t="shared" si="242"/>
        <v>0</v>
      </c>
      <c r="AK1288" s="86">
        <f t="shared" si="243"/>
        <v>0</v>
      </c>
      <c r="AL1288" s="86">
        <f t="shared" si="244"/>
        <v>0</v>
      </c>
      <c r="AM1288" s="86">
        <f t="shared" si="245"/>
        <v>0</v>
      </c>
      <c r="AN1288" s="86">
        <f t="shared" si="246"/>
        <v>0</v>
      </c>
      <c r="AO1288" s="86">
        <f t="shared" si="247"/>
        <v>0</v>
      </c>
    </row>
    <row r="1289" spans="1:41" ht="15" customHeight="1">
      <c r="A1289" s="107"/>
      <c r="B1289" s="93"/>
      <c r="C1289" s="110" t="s">
        <v>98</v>
      </c>
      <c r="D1289" s="329" t="str">
        <f t="shared" si="238"/>
        <v/>
      </c>
      <c r="E1289" s="330"/>
      <c r="F1289" s="331"/>
      <c r="G1289" s="398"/>
      <c r="H1289" s="398"/>
      <c r="I1289" s="398"/>
      <c r="J1289" s="398"/>
      <c r="K1289" s="398"/>
      <c r="L1289" s="398"/>
      <c r="M1289" s="399"/>
      <c r="N1289" s="399"/>
      <c r="O1289" s="399"/>
      <c r="P1289" s="399"/>
      <c r="Q1289" s="399"/>
      <c r="R1289" s="399"/>
      <c r="S1289" s="399"/>
      <c r="T1289" s="399"/>
      <c r="U1289" s="399"/>
      <c r="V1289" s="399"/>
      <c r="W1289" s="399"/>
      <c r="X1289" s="399"/>
      <c r="Y1289" s="399"/>
      <c r="Z1289" s="399"/>
      <c r="AA1289" s="399"/>
      <c r="AB1289" s="399"/>
      <c r="AC1289" s="399"/>
      <c r="AD1289" s="399"/>
      <c r="AG1289" s="86">
        <f t="shared" si="239"/>
        <v>24</v>
      </c>
      <c r="AH1289" s="86">
        <f t="shared" si="240"/>
        <v>0</v>
      </c>
      <c r="AI1289" s="86">
        <f t="shared" si="241"/>
        <v>0</v>
      </c>
      <c r="AJ1289" s="86">
        <f t="shared" si="242"/>
        <v>0</v>
      </c>
      <c r="AK1289" s="86">
        <f t="shared" si="243"/>
        <v>0</v>
      </c>
      <c r="AL1289" s="86">
        <f t="shared" si="244"/>
        <v>0</v>
      </c>
      <c r="AM1289" s="86">
        <f t="shared" si="245"/>
        <v>0</v>
      </c>
      <c r="AN1289" s="86">
        <f t="shared" si="246"/>
        <v>0</v>
      </c>
      <c r="AO1289" s="86">
        <f t="shared" si="247"/>
        <v>0</v>
      </c>
    </row>
    <row r="1290" spans="1:41" ht="15" customHeight="1">
      <c r="A1290" s="107"/>
      <c r="B1290" s="93"/>
      <c r="C1290" s="110" t="s">
        <v>99</v>
      </c>
      <c r="D1290" s="329" t="str">
        <f t="shared" si="238"/>
        <v/>
      </c>
      <c r="E1290" s="330"/>
      <c r="F1290" s="331"/>
      <c r="G1290" s="398"/>
      <c r="H1290" s="398"/>
      <c r="I1290" s="398"/>
      <c r="J1290" s="398"/>
      <c r="K1290" s="398"/>
      <c r="L1290" s="398"/>
      <c r="M1290" s="399"/>
      <c r="N1290" s="399"/>
      <c r="O1290" s="399"/>
      <c r="P1290" s="399"/>
      <c r="Q1290" s="399"/>
      <c r="R1290" s="399"/>
      <c r="S1290" s="399"/>
      <c r="T1290" s="399"/>
      <c r="U1290" s="399"/>
      <c r="V1290" s="399"/>
      <c r="W1290" s="399"/>
      <c r="X1290" s="399"/>
      <c r="Y1290" s="399"/>
      <c r="Z1290" s="399"/>
      <c r="AA1290" s="399"/>
      <c r="AB1290" s="399"/>
      <c r="AC1290" s="399"/>
      <c r="AD1290" s="399"/>
      <c r="AG1290" s="86">
        <f t="shared" si="239"/>
        <v>24</v>
      </c>
      <c r="AH1290" s="86">
        <f t="shared" si="240"/>
        <v>0</v>
      </c>
      <c r="AI1290" s="86">
        <f t="shared" si="241"/>
        <v>0</v>
      </c>
      <c r="AJ1290" s="86">
        <f t="shared" si="242"/>
        <v>0</v>
      </c>
      <c r="AK1290" s="86">
        <f t="shared" si="243"/>
        <v>0</v>
      </c>
      <c r="AL1290" s="86">
        <f t="shared" si="244"/>
        <v>0</v>
      </c>
      <c r="AM1290" s="86">
        <f t="shared" si="245"/>
        <v>0</v>
      </c>
      <c r="AN1290" s="86">
        <f t="shared" si="246"/>
        <v>0</v>
      </c>
      <c r="AO1290" s="86">
        <f t="shared" si="247"/>
        <v>0</v>
      </c>
    </row>
    <row r="1291" spans="1:41" ht="15" customHeight="1">
      <c r="A1291" s="107"/>
      <c r="B1291" s="93"/>
      <c r="C1291" s="110" t="s">
        <v>100</v>
      </c>
      <c r="D1291" s="329" t="str">
        <f t="shared" si="238"/>
        <v/>
      </c>
      <c r="E1291" s="330"/>
      <c r="F1291" s="331"/>
      <c r="G1291" s="398"/>
      <c r="H1291" s="398"/>
      <c r="I1291" s="398"/>
      <c r="J1291" s="398"/>
      <c r="K1291" s="398"/>
      <c r="L1291" s="398"/>
      <c r="M1291" s="399"/>
      <c r="N1291" s="399"/>
      <c r="O1291" s="399"/>
      <c r="P1291" s="399"/>
      <c r="Q1291" s="399"/>
      <c r="R1291" s="399"/>
      <c r="S1291" s="399"/>
      <c r="T1291" s="399"/>
      <c r="U1291" s="399"/>
      <c r="V1291" s="399"/>
      <c r="W1291" s="399"/>
      <c r="X1291" s="399"/>
      <c r="Y1291" s="399"/>
      <c r="Z1291" s="399"/>
      <c r="AA1291" s="399"/>
      <c r="AB1291" s="399"/>
      <c r="AC1291" s="399"/>
      <c r="AD1291" s="399"/>
      <c r="AG1291" s="86">
        <f t="shared" si="239"/>
        <v>24</v>
      </c>
      <c r="AH1291" s="86">
        <f t="shared" si="240"/>
        <v>0</v>
      </c>
      <c r="AI1291" s="86">
        <f t="shared" si="241"/>
        <v>0</v>
      </c>
      <c r="AJ1291" s="86">
        <f t="shared" si="242"/>
        <v>0</v>
      </c>
      <c r="AK1291" s="86">
        <f t="shared" si="243"/>
        <v>0</v>
      </c>
      <c r="AL1291" s="86">
        <f t="shared" si="244"/>
        <v>0</v>
      </c>
      <c r="AM1291" s="86">
        <f t="shared" si="245"/>
        <v>0</v>
      </c>
      <c r="AN1291" s="86">
        <f t="shared" si="246"/>
        <v>0</v>
      </c>
      <c r="AO1291" s="86">
        <f t="shared" si="247"/>
        <v>0</v>
      </c>
    </row>
    <row r="1292" spans="1:41" ht="15" customHeight="1">
      <c r="A1292" s="107"/>
      <c r="B1292" s="93"/>
      <c r="C1292" s="110" t="s">
        <v>101</v>
      </c>
      <c r="D1292" s="329" t="str">
        <f t="shared" si="238"/>
        <v/>
      </c>
      <c r="E1292" s="330"/>
      <c r="F1292" s="331"/>
      <c r="G1292" s="398"/>
      <c r="H1292" s="398"/>
      <c r="I1292" s="398"/>
      <c r="J1292" s="398"/>
      <c r="K1292" s="398"/>
      <c r="L1292" s="398"/>
      <c r="M1292" s="399"/>
      <c r="N1292" s="399"/>
      <c r="O1292" s="399"/>
      <c r="P1292" s="399"/>
      <c r="Q1292" s="399"/>
      <c r="R1292" s="399"/>
      <c r="S1292" s="399"/>
      <c r="T1292" s="399"/>
      <c r="U1292" s="399"/>
      <c r="V1292" s="399"/>
      <c r="W1292" s="399"/>
      <c r="X1292" s="399"/>
      <c r="Y1292" s="399"/>
      <c r="Z1292" s="399"/>
      <c r="AA1292" s="399"/>
      <c r="AB1292" s="399"/>
      <c r="AC1292" s="399"/>
      <c r="AD1292" s="399"/>
      <c r="AG1292" s="86">
        <f t="shared" si="239"/>
        <v>24</v>
      </c>
      <c r="AH1292" s="86">
        <f t="shared" si="240"/>
        <v>0</v>
      </c>
      <c r="AI1292" s="86">
        <f t="shared" si="241"/>
        <v>0</v>
      </c>
      <c r="AJ1292" s="86">
        <f t="shared" si="242"/>
        <v>0</v>
      </c>
      <c r="AK1292" s="86">
        <f t="shared" si="243"/>
        <v>0</v>
      </c>
      <c r="AL1292" s="86">
        <f t="shared" si="244"/>
        <v>0</v>
      </c>
      <c r="AM1292" s="86">
        <f t="shared" si="245"/>
        <v>0</v>
      </c>
      <c r="AN1292" s="86">
        <f t="shared" si="246"/>
        <v>0</v>
      </c>
      <c r="AO1292" s="86">
        <f t="shared" si="247"/>
        <v>0</v>
      </c>
    </row>
    <row r="1293" spans="1:41" ht="15" customHeight="1">
      <c r="A1293" s="107"/>
      <c r="B1293" s="93"/>
      <c r="C1293" s="110" t="s">
        <v>102</v>
      </c>
      <c r="D1293" s="329" t="str">
        <f t="shared" si="238"/>
        <v/>
      </c>
      <c r="E1293" s="330"/>
      <c r="F1293" s="331"/>
      <c r="G1293" s="398"/>
      <c r="H1293" s="398"/>
      <c r="I1293" s="398"/>
      <c r="J1293" s="398"/>
      <c r="K1293" s="398"/>
      <c r="L1293" s="398"/>
      <c r="M1293" s="399"/>
      <c r="N1293" s="399"/>
      <c r="O1293" s="399"/>
      <c r="P1293" s="399"/>
      <c r="Q1293" s="399"/>
      <c r="R1293" s="399"/>
      <c r="S1293" s="399"/>
      <c r="T1293" s="399"/>
      <c r="U1293" s="399"/>
      <c r="V1293" s="399"/>
      <c r="W1293" s="399"/>
      <c r="X1293" s="399"/>
      <c r="Y1293" s="399"/>
      <c r="Z1293" s="399"/>
      <c r="AA1293" s="399"/>
      <c r="AB1293" s="399"/>
      <c r="AC1293" s="399"/>
      <c r="AD1293" s="399"/>
      <c r="AG1293" s="86">
        <f t="shared" si="239"/>
        <v>24</v>
      </c>
      <c r="AH1293" s="86">
        <f t="shared" si="240"/>
        <v>0</v>
      </c>
      <c r="AI1293" s="86">
        <f t="shared" si="241"/>
        <v>0</v>
      </c>
      <c r="AJ1293" s="86">
        <f t="shared" si="242"/>
        <v>0</v>
      </c>
      <c r="AK1293" s="86">
        <f t="shared" si="243"/>
        <v>0</v>
      </c>
      <c r="AL1293" s="86">
        <f t="shared" si="244"/>
        <v>0</v>
      </c>
      <c r="AM1293" s="86">
        <f t="shared" si="245"/>
        <v>0</v>
      </c>
      <c r="AN1293" s="86">
        <f t="shared" si="246"/>
        <v>0</v>
      </c>
      <c r="AO1293" s="86">
        <f t="shared" si="247"/>
        <v>0</v>
      </c>
    </row>
    <row r="1294" spans="1:41" ht="15" customHeight="1">
      <c r="A1294" s="107"/>
      <c r="B1294" s="93"/>
      <c r="C1294" s="110" t="s">
        <v>103</v>
      </c>
      <c r="D1294" s="329" t="str">
        <f t="shared" si="238"/>
        <v/>
      </c>
      <c r="E1294" s="330"/>
      <c r="F1294" s="331"/>
      <c r="G1294" s="398"/>
      <c r="H1294" s="398"/>
      <c r="I1294" s="398"/>
      <c r="J1294" s="398"/>
      <c r="K1294" s="398"/>
      <c r="L1294" s="398"/>
      <c r="M1294" s="399"/>
      <c r="N1294" s="399"/>
      <c r="O1294" s="399"/>
      <c r="P1294" s="399"/>
      <c r="Q1294" s="399"/>
      <c r="R1294" s="399"/>
      <c r="S1294" s="399"/>
      <c r="T1294" s="399"/>
      <c r="U1294" s="399"/>
      <c r="V1294" s="399"/>
      <c r="W1294" s="399"/>
      <c r="X1294" s="399"/>
      <c r="Y1294" s="399"/>
      <c r="Z1294" s="399"/>
      <c r="AA1294" s="399"/>
      <c r="AB1294" s="399"/>
      <c r="AC1294" s="399"/>
      <c r="AD1294" s="399"/>
      <c r="AG1294" s="86">
        <f t="shared" si="239"/>
        <v>24</v>
      </c>
      <c r="AH1294" s="86">
        <f t="shared" si="240"/>
        <v>0</v>
      </c>
      <c r="AI1294" s="86">
        <f t="shared" si="241"/>
        <v>0</v>
      </c>
      <c r="AJ1294" s="86">
        <f t="shared" si="242"/>
        <v>0</v>
      </c>
      <c r="AK1294" s="86">
        <f t="shared" si="243"/>
        <v>0</v>
      </c>
      <c r="AL1294" s="86">
        <f t="shared" si="244"/>
        <v>0</v>
      </c>
      <c r="AM1294" s="86">
        <f t="shared" si="245"/>
        <v>0</v>
      </c>
      <c r="AN1294" s="86">
        <f t="shared" si="246"/>
        <v>0</v>
      </c>
      <c r="AO1294" s="86">
        <f t="shared" si="247"/>
        <v>0</v>
      </c>
    </row>
    <row r="1295" spans="1:41" ht="15" customHeight="1">
      <c r="A1295" s="107"/>
      <c r="B1295" s="93"/>
      <c r="C1295" s="110" t="s">
        <v>104</v>
      </c>
      <c r="D1295" s="329" t="str">
        <f t="shared" si="238"/>
        <v/>
      </c>
      <c r="E1295" s="330"/>
      <c r="F1295" s="331"/>
      <c r="G1295" s="398"/>
      <c r="H1295" s="398"/>
      <c r="I1295" s="398"/>
      <c r="J1295" s="398"/>
      <c r="K1295" s="398"/>
      <c r="L1295" s="398"/>
      <c r="M1295" s="399"/>
      <c r="N1295" s="399"/>
      <c r="O1295" s="399"/>
      <c r="P1295" s="399"/>
      <c r="Q1295" s="399"/>
      <c r="R1295" s="399"/>
      <c r="S1295" s="399"/>
      <c r="T1295" s="399"/>
      <c r="U1295" s="399"/>
      <c r="V1295" s="399"/>
      <c r="W1295" s="399"/>
      <c r="X1295" s="399"/>
      <c r="Y1295" s="399"/>
      <c r="Z1295" s="399"/>
      <c r="AA1295" s="399"/>
      <c r="AB1295" s="399"/>
      <c r="AC1295" s="399"/>
      <c r="AD1295" s="399"/>
      <c r="AG1295" s="86">
        <f t="shared" si="239"/>
        <v>24</v>
      </c>
      <c r="AH1295" s="86">
        <f t="shared" si="240"/>
        <v>0</v>
      </c>
      <c r="AI1295" s="86">
        <f t="shared" si="241"/>
        <v>0</v>
      </c>
      <c r="AJ1295" s="86">
        <f t="shared" si="242"/>
        <v>0</v>
      </c>
      <c r="AK1295" s="86">
        <f t="shared" si="243"/>
        <v>0</v>
      </c>
      <c r="AL1295" s="86">
        <f t="shared" si="244"/>
        <v>0</v>
      </c>
      <c r="AM1295" s="86">
        <f t="shared" si="245"/>
        <v>0</v>
      </c>
      <c r="AN1295" s="86">
        <f t="shared" si="246"/>
        <v>0</v>
      </c>
      <c r="AO1295" s="86">
        <f t="shared" si="247"/>
        <v>0</v>
      </c>
    </row>
    <row r="1296" spans="1:41" ht="15" customHeight="1">
      <c r="A1296" s="107"/>
      <c r="B1296" s="93"/>
      <c r="C1296" s="110" t="s">
        <v>105</v>
      </c>
      <c r="D1296" s="329" t="str">
        <f t="shared" si="238"/>
        <v/>
      </c>
      <c r="E1296" s="330"/>
      <c r="F1296" s="331"/>
      <c r="G1296" s="398"/>
      <c r="H1296" s="398"/>
      <c r="I1296" s="398"/>
      <c r="J1296" s="398"/>
      <c r="K1296" s="398"/>
      <c r="L1296" s="398"/>
      <c r="M1296" s="399"/>
      <c r="N1296" s="399"/>
      <c r="O1296" s="399"/>
      <c r="P1296" s="399"/>
      <c r="Q1296" s="399"/>
      <c r="R1296" s="399"/>
      <c r="S1296" s="399"/>
      <c r="T1296" s="399"/>
      <c r="U1296" s="399"/>
      <c r="V1296" s="399"/>
      <c r="W1296" s="399"/>
      <c r="X1296" s="399"/>
      <c r="Y1296" s="399"/>
      <c r="Z1296" s="399"/>
      <c r="AA1296" s="399"/>
      <c r="AB1296" s="399"/>
      <c r="AC1296" s="399"/>
      <c r="AD1296" s="399"/>
      <c r="AG1296" s="86">
        <f t="shared" si="239"/>
        <v>24</v>
      </c>
      <c r="AH1296" s="86">
        <f t="shared" si="240"/>
        <v>0</v>
      </c>
      <c r="AI1296" s="86">
        <f t="shared" si="241"/>
        <v>0</v>
      </c>
      <c r="AJ1296" s="86">
        <f t="shared" si="242"/>
        <v>0</v>
      </c>
      <c r="AK1296" s="86">
        <f t="shared" si="243"/>
        <v>0</v>
      </c>
      <c r="AL1296" s="86">
        <f t="shared" si="244"/>
        <v>0</v>
      </c>
      <c r="AM1296" s="86">
        <f t="shared" si="245"/>
        <v>0</v>
      </c>
      <c r="AN1296" s="86">
        <f t="shared" si="246"/>
        <v>0</v>
      </c>
      <c r="AO1296" s="86">
        <f t="shared" si="247"/>
        <v>0</v>
      </c>
    </row>
    <row r="1297" spans="1:41" ht="15" customHeight="1">
      <c r="A1297" s="107"/>
      <c r="B1297" s="93"/>
      <c r="C1297" s="110" t="s">
        <v>106</v>
      </c>
      <c r="D1297" s="329" t="str">
        <f t="shared" si="238"/>
        <v/>
      </c>
      <c r="E1297" s="330"/>
      <c r="F1297" s="331"/>
      <c r="G1297" s="398"/>
      <c r="H1297" s="398"/>
      <c r="I1297" s="398"/>
      <c r="J1297" s="398"/>
      <c r="K1297" s="398"/>
      <c r="L1297" s="398"/>
      <c r="M1297" s="399"/>
      <c r="N1297" s="399"/>
      <c r="O1297" s="399"/>
      <c r="P1297" s="399"/>
      <c r="Q1297" s="399"/>
      <c r="R1297" s="399"/>
      <c r="S1297" s="399"/>
      <c r="T1297" s="399"/>
      <c r="U1297" s="399"/>
      <c r="V1297" s="399"/>
      <c r="W1297" s="399"/>
      <c r="X1297" s="399"/>
      <c r="Y1297" s="399"/>
      <c r="Z1297" s="399"/>
      <c r="AA1297" s="399"/>
      <c r="AB1297" s="399"/>
      <c r="AC1297" s="399"/>
      <c r="AD1297" s="399"/>
      <c r="AG1297" s="86">
        <f t="shared" si="239"/>
        <v>24</v>
      </c>
      <c r="AH1297" s="86">
        <f t="shared" si="240"/>
        <v>0</v>
      </c>
      <c r="AI1297" s="86">
        <f t="shared" si="241"/>
        <v>0</v>
      </c>
      <c r="AJ1297" s="86">
        <f t="shared" si="242"/>
        <v>0</v>
      </c>
      <c r="AK1297" s="86">
        <f t="shared" si="243"/>
        <v>0</v>
      </c>
      <c r="AL1297" s="86">
        <f t="shared" si="244"/>
        <v>0</v>
      </c>
      <c r="AM1297" s="86">
        <f t="shared" si="245"/>
        <v>0</v>
      </c>
      <c r="AN1297" s="86">
        <f t="shared" si="246"/>
        <v>0</v>
      </c>
      <c r="AO1297" s="86">
        <f t="shared" si="247"/>
        <v>0</v>
      </c>
    </row>
    <row r="1298" spans="1:41" ht="15" customHeight="1">
      <c r="A1298" s="107"/>
      <c r="B1298" s="93"/>
      <c r="C1298" s="110" t="s">
        <v>107</v>
      </c>
      <c r="D1298" s="329" t="str">
        <f t="shared" si="238"/>
        <v/>
      </c>
      <c r="E1298" s="330"/>
      <c r="F1298" s="331"/>
      <c r="G1298" s="398"/>
      <c r="H1298" s="398"/>
      <c r="I1298" s="398"/>
      <c r="J1298" s="398"/>
      <c r="K1298" s="398"/>
      <c r="L1298" s="398"/>
      <c r="M1298" s="399"/>
      <c r="N1298" s="399"/>
      <c r="O1298" s="399"/>
      <c r="P1298" s="399"/>
      <c r="Q1298" s="399"/>
      <c r="R1298" s="399"/>
      <c r="S1298" s="399"/>
      <c r="T1298" s="399"/>
      <c r="U1298" s="399"/>
      <c r="V1298" s="399"/>
      <c r="W1298" s="399"/>
      <c r="X1298" s="399"/>
      <c r="Y1298" s="399"/>
      <c r="Z1298" s="399"/>
      <c r="AA1298" s="399"/>
      <c r="AB1298" s="399"/>
      <c r="AC1298" s="399"/>
      <c r="AD1298" s="399"/>
      <c r="AG1298" s="86">
        <f t="shared" si="239"/>
        <v>24</v>
      </c>
      <c r="AH1298" s="86">
        <f t="shared" si="240"/>
        <v>0</v>
      </c>
      <c r="AI1298" s="86">
        <f t="shared" si="241"/>
        <v>0</v>
      </c>
      <c r="AJ1298" s="86">
        <f t="shared" si="242"/>
        <v>0</v>
      </c>
      <c r="AK1298" s="86">
        <f t="shared" si="243"/>
        <v>0</v>
      </c>
      <c r="AL1298" s="86">
        <f t="shared" si="244"/>
        <v>0</v>
      </c>
      <c r="AM1298" s="86">
        <f t="shared" si="245"/>
        <v>0</v>
      </c>
      <c r="AN1298" s="86">
        <f t="shared" si="246"/>
        <v>0</v>
      </c>
      <c r="AO1298" s="86">
        <f t="shared" si="247"/>
        <v>0</v>
      </c>
    </row>
    <row r="1299" spans="1:41" ht="15" customHeight="1">
      <c r="A1299" s="107"/>
      <c r="B1299" s="93"/>
      <c r="C1299" s="110" t="s">
        <v>108</v>
      </c>
      <c r="D1299" s="329" t="str">
        <f t="shared" si="238"/>
        <v/>
      </c>
      <c r="E1299" s="330"/>
      <c r="F1299" s="331"/>
      <c r="G1299" s="398"/>
      <c r="H1299" s="398"/>
      <c r="I1299" s="398"/>
      <c r="J1299" s="398"/>
      <c r="K1299" s="398"/>
      <c r="L1299" s="398"/>
      <c r="M1299" s="399"/>
      <c r="N1299" s="399"/>
      <c r="O1299" s="399"/>
      <c r="P1299" s="399"/>
      <c r="Q1299" s="399"/>
      <c r="R1299" s="399"/>
      <c r="S1299" s="399"/>
      <c r="T1299" s="399"/>
      <c r="U1299" s="399"/>
      <c r="V1299" s="399"/>
      <c r="W1299" s="399"/>
      <c r="X1299" s="399"/>
      <c r="Y1299" s="399"/>
      <c r="Z1299" s="399"/>
      <c r="AA1299" s="399"/>
      <c r="AB1299" s="399"/>
      <c r="AC1299" s="399"/>
      <c r="AD1299" s="399"/>
      <c r="AG1299" s="86">
        <f t="shared" si="239"/>
        <v>24</v>
      </c>
      <c r="AH1299" s="86">
        <f t="shared" si="240"/>
        <v>0</v>
      </c>
      <c r="AI1299" s="86">
        <f t="shared" si="241"/>
        <v>0</v>
      </c>
      <c r="AJ1299" s="86">
        <f t="shared" si="242"/>
        <v>0</v>
      </c>
      <c r="AK1299" s="86">
        <f t="shared" si="243"/>
        <v>0</v>
      </c>
      <c r="AL1299" s="86">
        <f t="shared" si="244"/>
        <v>0</v>
      </c>
      <c r="AM1299" s="86">
        <f t="shared" si="245"/>
        <v>0</v>
      </c>
      <c r="AN1299" s="86">
        <f t="shared" si="246"/>
        <v>0</v>
      </c>
      <c r="AO1299" s="86">
        <f t="shared" si="247"/>
        <v>0</v>
      </c>
    </row>
    <row r="1300" spans="1:41" ht="15" customHeight="1">
      <c r="A1300" s="107"/>
      <c r="B1300" s="93"/>
      <c r="C1300" s="110" t="s">
        <v>109</v>
      </c>
      <c r="D1300" s="329" t="str">
        <f t="shared" si="238"/>
        <v/>
      </c>
      <c r="E1300" s="330"/>
      <c r="F1300" s="331"/>
      <c r="G1300" s="398"/>
      <c r="H1300" s="398"/>
      <c r="I1300" s="398"/>
      <c r="J1300" s="398"/>
      <c r="K1300" s="398"/>
      <c r="L1300" s="398"/>
      <c r="M1300" s="399"/>
      <c r="N1300" s="399"/>
      <c r="O1300" s="399"/>
      <c r="P1300" s="399"/>
      <c r="Q1300" s="399"/>
      <c r="R1300" s="399"/>
      <c r="S1300" s="399"/>
      <c r="T1300" s="399"/>
      <c r="U1300" s="399"/>
      <c r="V1300" s="399"/>
      <c r="W1300" s="399"/>
      <c r="X1300" s="399"/>
      <c r="Y1300" s="399"/>
      <c r="Z1300" s="399"/>
      <c r="AA1300" s="399"/>
      <c r="AB1300" s="399"/>
      <c r="AC1300" s="399"/>
      <c r="AD1300" s="399"/>
      <c r="AG1300" s="86">
        <f t="shared" si="239"/>
        <v>24</v>
      </c>
      <c r="AH1300" s="86">
        <f t="shared" si="240"/>
        <v>0</v>
      </c>
      <c r="AI1300" s="86">
        <f t="shared" si="241"/>
        <v>0</v>
      </c>
      <c r="AJ1300" s="86">
        <f t="shared" si="242"/>
        <v>0</v>
      </c>
      <c r="AK1300" s="86">
        <f t="shared" si="243"/>
        <v>0</v>
      </c>
      <c r="AL1300" s="86">
        <f t="shared" si="244"/>
        <v>0</v>
      </c>
      <c r="AM1300" s="86">
        <f t="shared" si="245"/>
        <v>0</v>
      </c>
      <c r="AN1300" s="86">
        <f t="shared" si="246"/>
        <v>0</v>
      </c>
      <c r="AO1300" s="86">
        <f t="shared" si="247"/>
        <v>0</v>
      </c>
    </row>
    <row r="1301" spans="1:41" ht="15" customHeight="1">
      <c r="A1301" s="107"/>
      <c r="B1301" s="93"/>
      <c r="C1301" s="110" t="s">
        <v>110</v>
      </c>
      <c r="D1301" s="329" t="str">
        <f t="shared" si="238"/>
        <v/>
      </c>
      <c r="E1301" s="330"/>
      <c r="F1301" s="331"/>
      <c r="G1301" s="398"/>
      <c r="H1301" s="398"/>
      <c r="I1301" s="398"/>
      <c r="J1301" s="398"/>
      <c r="K1301" s="398"/>
      <c r="L1301" s="398"/>
      <c r="M1301" s="399"/>
      <c r="N1301" s="399"/>
      <c r="O1301" s="399"/>
      <c r="P1301" s="399"/>
      <c r="Q1301" s="399"/>
      <c r="R1301" s="399"/>
      <c r="S1301" s="399"/>
      <c r="T1301" s="399"/>
      <c r="U1301" s="399"/>
      <c r="V1301" s="399"/>
      <c r="W1301" s="399"/>
      <c r="X1301" s="399"/>
      <c r="Y1301" s="399"/>
      <c r="Z1301" s="399"/>
      <c r="AA1301" s="399"/>
      <c r="AB1301" s="399"/>
      <c r="AC1301" s="399"/>
      <c r="AD1301" s="399"/>
      <c r="AG1301" s="86">
        <f t="shared" si="239"/>
        <v>24</v>
      </c>
      <c r="AH1301" s="86">
        <f t="shared" si="240"/>
        <v>0</v>
      </c>
      <c r="AI1301" s="86">
        <f t="shared" si="241"/>
        <v>0</v>
      </c>
      <c r="AJ1301" s="86">
        <f t="shared" si="242"/>
        <v>0</v>
      </c>
      <c r="AK1301" s="86">
        <f t="shared" si="243"/>
        <v>0</v>
      </c>
      <c r="AL1301" s="86">
        <f t="shared" si="244"/>
        <v>0</v>
      </c>
      <c r="AM1301" s="86">
        <f t="shared" si="245"/>
        <v>0</v>
      </c>
      <c r="AN1301" s="86">
        <f t="shared" si="246"/>
        <v>0</v>
      </c>
      <c r="AO1301" s="86">
        <f t="shared" si="247"/>
        <v>0</v>
      </c>
    </row>
    <row r="1302" spans="1:41" ht="15" customHeight="1">
      <c r="A1302" s="107"/>
      <c r="B1302" s="93"/>
      <c r="C1302" s="110" t="s">
        <v>111</v>
      </c>
      <c r="D1302" s="329" t="str">
        <f t="shared" si="238"/>
        <v/>
      </c>
      <c r="E1302" s="330"/>
      <c r="F1302" s="331"/>
      <c r="G1302" s="398"/>
      <c r="H1302" s="398"/>
      <c r="I1302" s="398"/>
      <c r="J1302" s="398"/>
      <c r="K1302" s="398"/>
      <c r="L1302" s="398"/>
      <c r="M1302" s="399"/>
      <c r="N1302" s="399"/>
      <c r="O1302" s="399"/>
      <c r="P1302" s="399"/>
      <c r="Q1302" s="399"/>
      <c r="R1302" s="399"/>
      <c r="S1302" s="399"/>
      <c r="T1302" s="399"/>
      <c r="U1302" s="399"/>
      <c r="V1302" s="399"/>
      <c r="W1302" s="399"/>
      <c r="X1302" s="399"/>
      <c r="Y1302" s="399"/>
      <c r="Z1302" s="399"/>
      <c r="AA1302" s="399"/>
      <c r="AB1302" s="399"/>
      <c r="AC1302" s="399"/>
      <c r="AD1302" s="399"/>
      <c r="AG1302" s="86">
        <f t="shared" si="239"/>
        <v>24</v>
      </c>
      <c r="AH1302" s="86">
        <f t="shared" si="240"/>
        <v>0</v>
      </c>
      <c r="AI1302" s="86">
        <f t="shared" si="241"/>
        <v>0</v>
      </c>
      <c r="AJ1302" s="86">
        <f t="shared" si="242"/>
        <v>0</v>
      </c>
      <c r="AK1302" s="86">
        <f t="shared" si="243"/>
        <v>0</v>
      </c>
      <c r="AL1302" s="86">
        <f t="shared" si="244"/>
        <v>0</v>
      </c>
      <c r="AM1302" s="86">
        <f t="shared" si="245"/>
        <v>0</v>
      </c>
      <c r="AN1302" s="86">
        <f t="shared" si="246"/>
        <v>0</v>
      </c>
      <c r="AO1302" s="86">
        <f t="shared" si="247"/>
        <v>0</v>
      </c>
    </row>
    <row r="1303" spans="1:41" ht="15" customHeight="1">
      <c r="A1303" s="107"/>
      <c r="B1303" s="93"/>
      <c r="C1303" s="110" t="s">
        <v>112</v>
      </c>
      <c r="D1303" s="329" t="str">
        <f t="shared" si="238"/>
        <v/>
      </c>
      <c r="E1303" s="330"/>
      <c r="F1303" s="331"/>
      <c r="G1303" s="398"/>
      <c r="H1303" s="398"/>
      <c r="I1303" s="398"/>
      <c r="J1303" s="398"/>
      <c r="K1303" s="398"/>
      <c r="L1303" s="398"/>
      <c r="M1303" s="399"/>
      <c r="N1303" s="399"/>
      <c r="O1303" s="399"/>
      <c r="P1303" s="399"/>
      <c r="Q1303" s="399"/>
      <c r="R1303" s="399"/>
      <c r="S1303" s="399"/>
      <c r="T1303" s="399"/>
      <c r="U1303" s="399"/>
      <c r="V1303" s="399"/>
      <c r="W1303" s="399"/>
      <c r="X1303" s="399"/>
      <c r="Y1303" s="399"/>
      <c r="Z1303" s="399"/>
      <c r="AA1303" s="399"/>
      <c r="AB1303" s="399"/>
      <c r="AC1303" s="399"/>
      <c r="AD1303" s="399"/>
      <c r="AG1303" s="86">
        <f t="shared" si="239"/>
        <v>24</v>
      </c>
      <c r="AH1303" s="86">
        <f t="shared" si="240"/>
        <v>0</v>
      </c>
      <c r="AI1303" s="86">
        <f t="shared" si="241"/>
        <v>0</v>
      </c>
      <c r="AJ1303" s="86">
        <f t="shared" si="242"/>
        <v>0</v>
      </c>
      <c r="AK1303" s="86">
        <f t="shared" si="243"/>
        <v>0</v>
      </c>
      <c r="AL1303" s="86">
        <f t="shared" si="244"/>
        <v>0</v>
      </c>
      <c r="AM1303" s="86">
        <f t="shared" si="245"/>
        <v>0</v>
      </c>
      <c r="AN1303" s="86">
        <f t="shared" si="246"/>
        <v>0</v>
      </c>
      <c r="AO1303" s="86">
        <f t="shared" si="247"/>
        <v>0</v>
      </c>
    </row>
    <row r="1304" spans="1:41" ht="15" customHeight="1">
      <c r="A1304" s="107"/>
      <c r="B1304" s="93"/>
      <c r="C1304" s="110" t="s">
        <v>113</v>
      </c>
      <c r="D1304" s="329" t="str">
        <f t="shared" si="238"/>
        <v/>
      </c>
      <c r="E1304" s="330"/>
      <c r="F1304" s="331"/>
      <c r="G1304" s="398"/>
      <c r="H1304" s="398"/>
      <c r="I1304" s="398"/>
      <c r="J1304" s="398"/>
      <c r="K1304" s="398"/>
      <c r="L1304" s="398"/>
      <c r="M1304" s="399"/>
      <c r="N1304" s="399"/>
      <c r="O1304" s="399"/>
      <c r="P1304" s="399"/>
      <c r="Q1304" s="399"/>
      <c r="R1304" s="399"/>
      <c r="S1304" s="399"/>
      <c r="T1304" s="399"/>
      <c r="U1304" s="399"/>
      <c r="V1304" s="399"/>
      <c r="W1304" s="399"/>
      <c r="X1304" s="399"/>
      <c r="Y1304" s="399"/>
      <c r="Z1304" s="399"/>
      <c r="AA1304" s="399"/>
      <c r="AB1304" s="399"/>
      <c r="AC1304" s="399"/>
      <c r="AD1304" s="399"/>
      <c r="AG1304" s="86">
        <f t="shared" si="239"/>
        <v>24</v>
      </c>
      <c r="AH1304" s="86">
        <f t="shared" si="240"/>
        <v>0</v>
      </c>
      <c r="AI1304" s="86">
        <f t="shared" si="241"/>
        <v>0</v>
      </c>
      <c r="AJ1304" s="86">
        <f t="shared" si="242"/>
        <v>0</v>
      </c>
      <c r="AK1304" s="86">
        <f t="shared" si="243"/>
        <v>0</v>
      </c>
      <c r="AL1304" s="86">
        <f t="shared" si="244"/>
        <v>0</v>
      </c>
      <c r="AM1304" s="86">
        <f t="shared" si="245"/>
        <v>0</v>
      </c>
      <c r="AN1304" s="86">
        <f t="shared" si="246"/>
        <v>0</v>
      </c>
      <c r="AO1304" s="86">
        <f t="shared" si="247"/>
        <v>0</v>
      </c>
    </row>
    <row r="1305" spans="1:41" ht="15" customHeight="1">
      <c r="A1305" s="107"/>
      <c r="B1305" s="93"/>
      <c r="C1305" s="110" t="s">
        <v>114</v>
      </c>
      <c r="D1305" s="329" t="str">
        <f t="shared" si="238"/>
        <v/>
      </c>
      <c r="E1305" s="330"/>
      <c r="F1305" s="331"/>
      <c r="G1305" s="398"/>
      <c r="H1305" s="398"/>
      <c r="I1305" s="398"/>
      <c r="J1305" s="398"/>
      <c r="K1305" s="398"/>
      <c r="L1305" s="398"/>
      <c r="M1305" s="399"/>
      <c r="N1305" s="399"/>
      <c r="O1305" s="399"/>
      <c r="P1305" s="399"/>
      <c r="Q1305" s="399"/>
      <c r="R1305" s="399"/>
      <c r="S1305" s="399"/>
      <c r="T1305" s="399"/>
      <c r="U1305" s="399"/>
      <c r="V1305" s="399"/>
      <c r="W1305" s="399"/>
      <c r="X1305" s="399"/>
      <c r="Y1305" s="399"/>
      <c r="Z1305" s="399"/>
      <c r="AA1305" s="399"/>
      <c r="AB1305" s="399"/>
      <c r="AC1305" s="399"/>
      <c r="AD1305" s="399"/>
      <c r="AG1305" s="86">
        <f t="shared" si="239"/>
        <v>24</v>
      </c>
      <c r="AH1305" s="86">
        <f t="shared" si="240"/>
        <v>0</v>
      </c>
      <c r="AI1305" s="86">
        <f t="shared" si="241"/>
        <v>0</v>
      </c>
      <c r="AJ1305" s="86">
        <f t="shared" si="242"/>
        <v>0</v>
      </c>
      <c r="AK1305" s="86">
        <f t="shared" si="243"/>
        <v>0</v>
      </c>
      <c r="AL1305" s="86">
        <f t="shared" si="244"/>
        <v>0</v>
      </c>
      <c r="AM1305" s="86">
        <f t="shared" si="245"/>
        <v>0</v>
      </c>
      <c r="AN1305" s="86">
        <f t="shared" si="246"/>
        <v>0</v>
      </c>
      <c r="AO1305" s="86">
        <f t="shared" si="247"/>
        <v>0</v>
      </c>
    </row>
    <row r="1306" spans="1:41" ht="15" customHeight="1">
      <c r="A1306" s="107"/>
      <c r="B1306" s="93"/>
      <c r="C1306" s="110" t="s">
        <v>115</v>
      </c>
      <c r="D1306" s="329" t="str">
        <f t="shared" si="238"/>
        <v/>
      </c>
      <c r="E1306" s="330"/>
      <c r="F1306" s="331"/>
      <c r="G1306" s="398"/>
      <c r="H1306" s="398"/>
      <c r="I1306" s="398"/>
      <c r="J1306" s="398"/>
      <c r="K1306" s="398"/>
      <c r="L1306" s="398"/>
      <c r="M1306" s="399"/>
      <c r="N1306" s="399"/>
      <c r="O1306" s="399"/>
      <c r="P1306" s="399"/>
      <c r="Q1306" s="399"/>
      <c r="R1306" s="399"/>
      <c r="S1306" s="399"/>
      <c r="T1306" s="399"/>
      <c r="U1306" s="399"/>
      <c r="V1306" s="399"/>
      <c r="W1306" s="399"/>
      <c r="X1306" s="399"/>
      <c r="Y1306" s="399"/>
      <c r="Z1306" s="399"/>
      <c r="AA1306" s="399"/>
      <c r="AB1306" s="399"/>
      <c r="AC1306" s="399"/>
      <c r="AD1306" s="399"/>
      <c r="AG1306" s="86">
        <f t="shared" si="239"/>
        <v>24</v>
      </c>
      <c r="AH1306" s="86">
        <f t="shared" si="240"/>
        <v>0</v>
      </c>
      <c r="AI1306" s="86">
        <f t="shared" si="241"/>
        <v>0</v>
      </c>
      <c r="AJ1306" s="86">
        <f t="shared" si="242"/>
        <v>0</v>
      </c>
      <c r="AK1306" s="86">
        <f t="shared" si="243"/>
        <v>0</v>
      </c>
      <c r="AL1306" s="86">
        <f t="shared" si="244"/>
        <v>0</v>
      </c>
      <c r="AM1306" s="86">
        <f t="shared" si="245"/>
        <v>0</v>
      </c>
      <c r="AN1306" s="86">
        <f t="shared" si="246"/>
        <v>0</v>
      </c>
      <c r="AO1306" s="86">
        <f t="shared" si="247"/>
        <v>0</v>
      </c>
    </row>
    <row r="1307" spans="1:41" ht="15" customHeight="1">
      <c r="A1307" s="107"/>
      <c r="B1307" s="93"/>
      <c r="C1307" s="110" t="s">
        <v>116</v>
      </c>
      <c r="D1307" s="329" t="str">
        <f t="shared" si="238"/>
        <v/>
      </c>
      <c r="E1307" s="330"/>
      <c r="F1307" s="331"/>
      <c r="G1307" s="398"/>
      <c r="H1307" s="398"/>
      <c r="I1307" s="398"/>
      <c r="J1307" s="398"/>
      <c r="K1307" s="398"/>
      <c r="L1307" s="398"/>
      <c r="M1307" s="399"/>
      <c r="N1307" s="399"/>
      <c r="O1307" s="399"/>
      <c r="P1307" s="399"/>
      <c r="Q1307" s="399"/>
      <c r="R1307" s="399"/>
      <c r="S1307" s="399"/>
      <c r="T1307" s="399"/>
      <c r="U1307" s="399"/>
      <c r="V1307" s="399"/>
      <c r="W1307" s="399"/>
      <c r="X1307" s="399"/>
      <c r="Y1307" s="399"/>
      <c r="Z1307" s="399"/>
      <c r="AA1307" s="399"/>
      <c r="AB1307" s="399"/>
      <c r="AC1307" s="399"/>
      <c r="AD1307" s="399"/>
      <c r="AG1307" s="86">
        <f t="shared" si="239"/>
        <v>24</v>
      </c>
      <c r="AH1307" s="86">
        <f t="shared" si="240"/>
        <v>0</v>
      </c>
      <c r="AI1307" s="86">
        <f t="shared" si="241"/>
        <v>0</v>
      </c>
      <c r="AJ1307" s="86">
        <f t="shared" si="242"/>
        <v>0</v>
      </c>
      <c r="AK1307" s="86">
        <f t="shared" si="243"/>
        <v>0</v>
      </c>
      <c r="AL1307" s="86">
        <f t="shared" si="244"/>
        <v>0</v>
      </c>
      <c r="AM1307" s="86">
        <f t="shared" si="245"/>
        <v>0</v>
      </c>
      <c r="AN1307" s="86">
        <f t="shared" si="246"/>
        <v>0</v>
      </c>
      <c r="AO1307" s="86">
        <f t="shared" si="247"/>
        <v>0</v>
      </c>
    </row>
    <row r="1308" spans="1:41" ht="15" customHeight="1">
      <c r="A1308" s="107"/>
      <c r="B1308" s="93"/>
      <c r="C1308" s="110" t="s">
        <v>117</v>
      </c>
      <c r="D1308" s="329" t="str">
        <f t="shared" si="238"/>
        <v/>
      </c>
      <c r="E1308" s="330"/>
      <c r="F1308" s="331"/>
      <c r="G1308" s="398"/>
      <c r="H1308" s="398"/>
      <c r="I1308" s="398"/>
      <c r="J1308" s="398"/>
      <c r="K1308" s="398"/>
      <c r="L1308" s="398"/>
      <c r="M1308" s="399"/>
      <c r="N1308" s="399"/>
      <c r="O1308" s="399"/>
      <c r="P1308" s="399"/>
      <c r="Q1308" s="399"/>
      <c r="R1308" s="399"/>
      <c r="S1308" s="399"/>
      <c r="T1308" s="399"/>
      <c r="U1308" s="399"/>
      <c r="V1308" s="399"/>
      <c r="W1308" s="399"/>
      <c r="X1308" s="399"/>
      <c r="Y1308" s="399"/>
      <c r="Z1308" s="399"/>
      <c r="AA1308" s="399"/>
      <c r="AB1308" s="399"/>
      <c r="AC1308" s="399"/>
      <c r="AD1308" s="399"/>
      <c r="AG1308" s="86">
        <f t="shared" si="239"/>
        <v>24</v>
      </c>
      <c r="AH1308" s="86">
        <f t="shared" si="240"/>
        <v>0</v>
      </c>
      <c r="AI1308" s="86">
        <f t="shared" si="241"/>
        <v>0</v>
      </c>
      <c r="AJ1308" s="86">
        <f t="shared" si="242"/>
        <v>0</v>
      </c>
      <c r="AK1308" s="86">
        <f t="shared" si="243"/>
        <v>0</v>
      </c>
      <c r="AL1308" s="86">
        <f t="shared" si="244"/>
        <v>0</v>
      </c>
      <c r="AM1308" s="86">
        <f t="shared" si="245"/>
        <v>0</v>
      </c>
      <c r="AN1308" s="86">
        <f t="shared" si="246"/>
        <v>0</v>
      </c>
      <c r="AO1308" s="86">
        <f t="shared" si="247"/>
        <v>0</v>
      </c>
    </row>
    <row r="1309" spans="1:41" ht="15" customHeight="1">
      <c r="A1309" s="107"/>
      <c r="B1309" s="93"/>
      <c r="C1309" s="110" t="s">
        <v>118</v>
      </c>
      <c r="D1309" s="329" t="str">
        <f t="shared" si="238"/>
        <v/>
      </c>
      <c r="E1309" s="330"/>
      <c r="F1309" s="331"/>
      <c r="G1309" s="398"/>
      <c r="H1309" s="398"/>
      <c r="I1309" s="398"/>
      <c r="J1309" s="398"/>
      <c r="K1309" s="398"/>
      <c r="L1309" s="398"/>
      <c r="M1309" s="399"/>
      <c r="N1309" s="399"/>
      <c r="O1309" s="399"/>
      <c r="P1309" s="399"/>
      <c r="Q1309" s="399"/>
      <c r="R1309" s="399"/>
      <c r="S1309" s="399"/>
      <c r="T1309" s="399"/>
      <c r="U1309" s="399"/>
      <c r="V1309" s="399"/>
      <c r="W1309" s="399"/>
      <c r="X1309" s="399"/>
      <c r="Y1309" s="399"/>
      <c r="Z1309" s="399"/>
      <c r="AA1309" s="399"/>
      <c r="AB1309" s="399"/>
      <c r="AC1309" s="399"/>
      <c r="AD1309" s="399"/>
      <c r="AG1309" s="86">
        <f t="shared" si="239"/>
        <v>24</v>
      </c>
      <c r="AH1309" s="86">
        <f t="shared" si="240"/>
        <v>0</v>
      </c>
      <c r="AI1309" s="86">
        <f t="shared" si="241"/>
        <v>0</v>
      </c>
      <c r="AJ1309" s="86">
        <f t="shared" si="242"/>
        <v>0</v>
      </c>
      <c r="AK1309" s="86">
        <f t="shared" si="243"/>
        <v>0</v>
      </c>
      <c r="AL1309" s="86">
        <f t="shared" si="244"/>
        <v>0</v>
      </c>
      <c r="AM1309" s="86">
        <f t="shared" si="245"/>
        <v>0</v>
      </c>
      <c r="AN1309" s="86">
        <f t="shared" si="246"/>
        <v>0</v>
      </c>
      <c r="AO1309" s="86">
        <f t="shared" si="247"/>
        <v>0</v>
      </c>
    </row>
    <row r="1310" spans="1:41" ht="15" customHeight="1">
      <c r="A1310" s="107"/>
      <c r="B1310" s="93"/>
      <c r="C1310" s="110" t="s">
        <v>119</v>
      </c>
      <c r="D1310" s="329" t="str">
        <f t="shared" si="238"/>
        <v/>
      </c>
      <c r="E1310" s="330"/>
      <c r="F1310" s="331"/>
      <c r="G1310" s="398"/>
      <c r="H1310" s="398"/>
      <c r="I1310" s="398"/>
      <c r="J1310" s="398"/>
      <c r="K1310" s="398"/>
      <c r="L1310" s="398"/>
      <c r="M1310" s="399"/>
      <c r="N1310" s="399"/>
      <c r="O1310" s="399"/>
      <c r="P1310" s="399"/>
      <c r="Q1310" s="399"/>
      <c r="R1310" s="399"/>
      <c r="S1310" s="399"/>
      <c r="T1310" s="399"/>
      <c r="U1310" s="399"/>
      <c r="V1310" s="399"/>
      <c r="W1310" s="399"/>
      <c r="X1310" s="399"/>
      <c r="Y1310" s="399"/>
      <c r="Z1310" s="399"/>
      <c r="AA1310" s="399"/>
      <c r="AB1310" s="399"/>
      <c r="AC1310" s="399"/>
      <c r="AD1310" s="399"/>
      <c r="AG1310" s="86">
        <f t="shared" si="239"/>
        <v>24</v>
      </c>
      <c r="AH1310" s="86">
        <f t="shared" si="240"/>
        <v>0</v>
      </c>
      <c r="AI1310" s="86">
        <f t="shared" si="241"/>
        <v>0</v>
      </c>
      <c r="AJ1310" s="86">
        <f t="shared" si="242"/>
        <v>0</v>
      </c>
      <c r="AK1310" s="86">
        <f t="shared" si="243"/>
        <v>0</v>
      </c>
      <c r="AL1310" s="86">
        <f t="shared" si="244"/>
        <v>0</v>
      </c>
      <c r="AM1310" s="86">
        <f t="shared" si="245"/>
        <v>0</v>
      </c>
      <c r="AN1310" s="86">
        <f t="shared" si="246"/>
        <v>0</v>
      </c>
      <c r="AO1310" s="86">
        <f t="shared" si="247"/>
        <v>0</v>
      </c>
    </row>
    <row r="1311" spans="1:41" ht="15" customHeight="1">
      <c r="A1311" s="107"/>
      <c r="B1311" s="93"/>
      <c r="C1311" s="110" t="s">
        <v>120</v>
      </c>
      <c r="D1311" s="329" t="str">
        <f t="shared" si="238"/>
        <v/>
      </c>
      <c r="E1311" s="330"/>
      <c r="F1311" s="331"/>
      <c r="G1311" s="398"/>
      <c r="H1311" s="398"/>
      <c r="I1311" s="398"/>
      <c r="J1311" s="398"/>
      <c r="K1311" s="398"/>
      <c r="L1311" s="398"/>
      <c r="M1311" s="399"/>
      <c r="N1311" s="399"/>
      <c r="O1311" s="399"/>
      <c r="P1311" s="399"/>
      <c r="Q1311" s="399"/>
      <c r="R1311" s="399"/>
      <c r="S1311" s="399"/>
      <c r="T1311" s="399"/>
      <c r="U1311" s="399"/>
      <c r="V1311" s="399"/>
      <c r="W1311" s="399"/>
      <c r="X1311" s="399"/>
      <c r="Y1311" s="399"/>
      <c r="Z1311" s="399"/>
      <c r="AA1311" s="399"/>
      <c r="AB1311" s="399"/>
      <c r="AC1311" s="399"/>
      <c r="AD1311" s="399"/>
      <c r="AG1311" s="86">
        <f t="shared" si="239"/>
        <v>24</v>
      </c>
      <c r="AH1311" s="86">
        <f t="shared" si="240"/>
        <v>0</v>
      </c>
      <c r="AI1311" s="86">
        <f t="shared" si="241"/>
        <v>0</v>
      </c>
      <c r="AJ1311" s="86">
        <f t="shared" si="242"/>
        <v>0</v>
      </c>
      <c r="AK1311" s="86">
        <f t="shared" si="243"/>
        <v>0</v>
      </c>
      <c r="AL1311" s="86">
        <f t="shared" si="244"/>
        <v>0</v>
      </c>
      <c r="AM1311" s="86">
        <f t="shared" si="245"/>
        <v>0</v>
      </c>
      <c r="AN1311" s="86">
        <f t="shared" si="246"/>
        <v>0</v>
      </c>
      <c r="AO1311" s="86">
        <f t="shared" si="247"/>
        <v>0</v>
      </c>
    </row>
    <row r="1312" spans="1:41" ht="15" customHeight="1">
      <c r="A1312" s="107"/>
      <c r="B1312" s="93"/>
      <c r="C1312" s="110" t="s">
        <v>168</v>
      </c>
      <c r="D1312" s="329" t="str">
        <f t="shared" si="238"/>
        <v/>
      </c>
      <c r="E1312" s="330"/>
      <c r="F1312" s="331"/>
      <c r="G1312" s="398"/>
      <c r="H1312" s="398"/>
      <c r="I1312" s="398"/>
      <c r="J1312" s="398"/>
      <c r="K1312" s="398"/>
      <c r="L1312" s="398"/>
      <c r="M1312" s="399"/>
      <c r="N1312" s="399"/>
      <c r="O1312" s="399"/>
      <c r="P1312" s="399"/>
      <c r="Q1312" s="399"/>
      <c r="R1312" s="399"/>
      <c r="S1312" s="399"/>
      <c r="T1312" s="399"/>
      <c r="U1312" s="399"/>
      <c r="V1312" s="399"/>
      <c r="W1312" s="399"/>
      <c r="X1312" s="399"/>
      <c r="Y1312" s="399"/>
      <c r="Z1312" s="399"/>
      <c r="AA1312" s="399"/>
      <c r="AB1312" s="399"/>
      <c r="AC1312" s="399"/>
      <c r="AD1312" s="399"/>
      <c r="AG1312" s="86">
        <f t="shared" si="239"/>
        <v>24</v>
      </c>
      <c r="AH1312" s="86">
        <f t="shared" si="240"/>
        <v>0</v>
      </c>
      <c r="AI1312" s="86">
        <f t="shared" si="241"/>
        <v>0</v>
      </c>
      <c r="AJ1312" s="86">
        <f t="shared" si="242"/>
        <v>0</v>
      </c>
      <c r="AK1312" s="86">
        <f t="shared" si="243"/>
        <v>0</v>
      </c>
      <c r="AL1312" s="86">
        <f t="shared" si="244"/>
        <v>0</v>
      </c>
      <c r="AM1312" s="86">
        <f t="shared" si="245"/>
        <v>0</v>
      </c>
      <c r="AN1312" s="86">
        <f t="shared" si="246"/>
        <v>0</v>
      </c>
      <c r="AO1312" s="86">
        <f t="shared" si="247"/>
        <v>0</v>
      </c>
    </row>
    <row r="1313" spans="1:41" ht="15" customHeight="1">
      <c r="A1313" s="107"/>
      <c r="B1313" s="93"/>
      <c r="C1313" s="110" t="s">
        <v>169</v>
      </c>
      <c r="D1313" s="329" t="str">
        <f t="shared" si="238"/>
        <v/>
      </c>
      <c r="E1313" s="330"/>
      <c r="F1313" s="331"/>
      <c r="G1313" s="398"/>
      <c r="H1313" s="398"/>
      <c r="I1313" s="398"/>
      <c r="J1313" s="398"/>
      <c r="K1313" s="398"/>
      <c r="L1313" s="398"/>
      <c r="M1313" s="399"/>
      <c r="N1313" s="399"/>
      <c r="O1313" s="399"/>
      <c r="P1313" s="399"/>
      <c r="Q1313" s="399"/>
      <c r="R1313" s="399"/>
      <c r="S1313" s="399"/>
      <c r="T1313" s="399"/>
      <c r="U1313" s="399"/>
      <c r="V1313" s="399"/>
      <c r="W1313" s="399"/>
      <c r="X1313" s="399"/>
      <c r="Y1313" s="399"/>
      <c r="Z1313" s="399"/>
      <c r="AA1313" s="399"/>
      <c r="AB1313" s="399"/>
      <c r="AC1313" s="399"/>
      <c r="AD1313" s="399"/>
      <c r="AG1313" s="86">
        <f t="shared" si="239"/>
        <v>24</v>
      </c>
      <c r="AH1313" s="86">
        <f t="shared" si="240"/>
        <v>0</v>
      </c>
      <c r="AI1313" s="86">
        <f t="shared" si="241"/>
        <v>0</v>
      </c>
      <c r="AJ1313" s="86">
        <f t="shared" si="242"/>
        <v>0</v>
      </c>
      <c r="AK1313" s="86">
        <f t="shared" si="243"/>
        <v>0</v>
      </c>
      <c r="AL1313" s="86">
        <f t="shared" si="244"/>
        <v>0</v>
      </c>
      <c r="AM1313" s="86">
        <f t="shared" si="245"/>
        <v>0</v>
      </c>
      <c r="AN1313" s="86">
        <f t="shared" si="246"/>
        <v>0</v>
      </c>
      <c r="AO1313" s="86">
        <f t="shared" si="247"/>
        <v>0</v>
      </c>
    </row>
    <row r="1314" spans="1:41" ht="15" customHeight="1">
      <c r="A1314" s="107"/>
      <c r="B1314" s="93"/>
      <c r="C1314" s="110" t="s">
        <v>170</v>
      </c>
      <c r="D1314" s="329" t="str">
        <f t="shared" si="238"/>
        <v/>
      </c>
      <c r="E1314" s="330"/>
      <c r="F1314" s="331"/>
      <c r="G1314" s="398"/>
      <c r="H1314" s="398"/>
      <c r="I1314" s="398"/>
      <c r="J1314" s="398"/>
      <c r="K1314" s="398"/>
      <c r="L1314" s="398"/>
      <c r="M1314" s="399"/>
      <c r="N1314" s="399"/>
      <c r="O1314" s="399"/>
      <c r="P1314" s="399"/>
      <c r="Q1314" s="399"/>
      <c r="R1314" s="399"/>
      <c r="S1314" s="399"/>
      <c r="T1314" s="399"/>
      <c r="U1314" s="399"/>
      <c r="V1314" s="399"/>
      <c r="W1314" s="399"/>
      <c r="X1314" s="399"/>
      <c r="Y1314" s="399"/>
      <c r="Z1314" s="399"/>
      <c r="AA1314" s="399"/>
      <c r="AB1314" s="399"/>
      <c r="AC1314" s="399"/>
      <c r="AD1314" s="399"/>
      <c r="AG1314" s="86">
        <f t="shared" si="239"/>
        <v>24</v>
      </c>
      <c r="AH1314" s="86">
        <f t="shared" si="240"/>
        <v>0</v>
      </c>
      <c r="AI1314" s="86">
        <f t="shared" si="241"/>
        <v>0</v>
      </c>
      <c r="AJ1314" s="86">
        <f t="shared" si="242"/>
        <v>0</v>
      </c>
      <c r="AK1314" s="86">
        <f t="shared" si="243"/>
        <v>0</v>
      </c>
      <c r="AL1314" s="86">
        <f t="shared" si="244"/>
        <v>0</v>
      </c>
      <c r="AM1314" s="86">
        <f t="shared" si="245"/>
        <v>0</v>
      </c>
      <c r="AN1314" s="86">
        <f t="shared" si="246"/>
        <v>0</v>
      </c>
      <c r="AO1314" s="86">
        <f t="shared" si="247"/>
        <v>0</v>
      </c>
    </row>
    <row r="1315" spans="1:41" ht="15" customHeight="1">
      <c r="A1315" s="107"/>
      <c r="B1315" s="93"/>
      <c r="C1315" s="110" t="s">
        <v>171</v>
      </c>
      <c r="D1315" s="329" t="str">
        <f t="shared" si="238"/>
        <v/>
      </c>
      <c r="E1315" s="330"/>
      <c r="F1315" s="331"/>
      <c r="G1315" s="398"/>
      <c r="H1315" s="398"/>
      <c r="I1315" s="398"/>
      <c r="J1315" s="398"/>
      <c r="K1315" s="398"/>
      <c r="L1315" s="398"/>
      <c r="M1315" s="399"/>
      <c r="N1315" s="399"/>
      <c r="O1315" s="399"/>
      <c r="P1315" s="399"/>
      <c r="Q1315" s="399"/>
      <c r="R1315" s="399"/>
      <c r="S1315" s="399"/>
      <c r="T1315" s="399"/>
      <c r="U1315" s="399"/>
      <c r="V1315" s="399"/>
      <c r="W1315" s="399"/>
      <c r="X1315" s="399"/>
      <c r="Y1315" s="399"/>
      <c r="Z1315" s="399"/>
      <c r="AA1315" s="399"/>
      <c r="AB1315" s="399"/>
      <c r="AC1315" s="399"/>
      <c r="AD1315" s="399"/>
      <c r="AG1315" s="86">
        <f t="shared" si="239"/>
        <v>24</v>
      </c>
      <c r="AH1315" s="86">
        <f t="shared" si="240"/>
        <v>0</v>
      </c>
      <c r="AI1315" s="86">
        <f t="shared" si="241"/>
        <v>0</v>
      </c>
      <c r="AJ1315" s="86">
        <f t="shared" si="242"/>
        <v>0</v>
      </c>
      <c r="AK1315" s="86">
        <f t="shared" si="243"/>
        <v>0</v>
      </c>
      <c r="AL1315" s="86">
        <f t="shared" si="244"/>
        <v>0</v>
      </c>
      <c r="AM1315" s="86">
        <f t="shared" si="245"/>
        <v>0</v>
      </c>
      <c r="AN1315" s="86">
        <f t="shared" si="246"/>
        <v>0</v>
      </c>
      <c r="AO1315" s="86">
        <f t="shared" si="247"/>
        <v>0</v>
      </c>
    </row>
    <row r="1316" spans="1:41" ht="15" customHeight="1">
      <c r="A1316" s="107"/>
      <c r="B1316" s="93"/>
      <c r="C1316" s="110" t="s">
        <v>172</v>
      </c>
      <c r="D1316" s="329" t="str">
        <f t="shared" si="238"/>
        <v/>
      </c>
      <c r="E1316" s="330"/>
      <c r="F1316" s="331"/>
      <c r="G1316" s="398"/>
      <c r="H1316" s="398"/>
      <c r="I1316" s="398"/>
      <c r="J1316" s="398"/>
      <c r="K1316" s="398"/>
      <c r="L1316" s="398"/>
      <c r="M1316" s="399"/>
      <c r="N1316" s="399"/>
      <c r="O1316" s="399"/>
      <c r="P1316" s="399"/>
      <c r="Q1316" s="399"/>
      <c r="R1316" s="399"/>
      <c r="S1316" s="399"/>
      <c r="T1316" s="399"/>
      <c r="U1316" s="399"/>
      <c r="V1316" s="399"/>
      <c r="W1316" s="399"/>
      <c r="X1316" s="399"/>
      <c r="Y1316" s="399"/>
      <c r="Z1316" s="399"/>
      <c r="AA1316" s="399"/>
      <c r="AB1316" s="399"/>
      <c r="AC1316" s="399"/>
      <c r="AD1316" s="399"/>
      <c r="AG1316" s="86">
        <f t="shared" si="239"/>
        <v>24</v>
      </c>
      <c r="AH1316" s="86">
        <f t="shared" si="240"/>
        <v>0</v>
      </c>
      <c r="AI1316" s="86">
        <f t="shared" si="241"/>
        <v>0</v>
      </c>
      <c r="AJ1316" s="86">
        <f t="shared" si="242"/>
        <v>0</v>
      </c>
      <c r="AK1316" s="86">
        <f t="shared" si="243"/>
        <v>0</v>
      </c>
      <c r="AL1316" s="86">
        <f t="shared" si="244"/>
        <v>0</v>
      </c>
      <c r="AM1316" s="86">
        <f t="shared" si="245"/>
        <v>0</v>
      </c>
      <c r="AN1316" s="86">
        <f t="shared" si="246"/>
        <v>0</v>
      </c>
      <c r="AO1316" s="86">
        <f t="shared" si="247"/>
        <v>0</v>
      </c>
    </row>
    <row r="1317" spans="1:41" ht="15" customHeight="1">
      <c r="A1317" s="107"/>
      <c r="B1317" s="93"/>
      <c r="C1317" s="110" t="s">
        <v>173</v>
      </c>
      <c r="D1317" s="329" t="str">
        <f t="shared" si="238"/>
        <v/>
      </c>
      <c r="E1317" s="330"/>
      <c r="F1317" s="331"/>
      <c r="G1317" s="398"/>
      <c r="H1317" s="398"/>
      <c r="I1317" s="398"/>
      <c r="J1317" s="398"/>
      <c r="K1317" s="398"/>
      <c r="L1317" s="398"/>
      <c r="M1317" s="399"/>
      <c r="N1317" s="399"/>
      <c r="O1317" s="399"/>
      <c r="P1317" s="399"/>
      <c r="Q1317" s="399"/>
      <c r="R1317" s="399"/>
      <c r="S1317" s="399"/>
      <c r="T1317" s="399"/>
      <c r="U1317" s="399"/>
      <c r="V1317" s="399"/>
      <c r="W1317" s="399"/>
      <c r="X1317" s="399"/>
      <c r="Y1317" s="399"/>
      <c r="Z1317" s="399"/>
      <c r="AA1317" s="399"/>
      <c r="AB1317" s="399"/>
      <c r="AC1317" s="399"/>
      <c r="AD1317" s="399"/>
      <c r="AG1317" s="86">
        <f t="shared" si="239"/>
        <v>24</v>
      </c>
      <c r="AH1317" s="86">
        <f t="shared" si="240"/>
        <v>0</v>
      </c>
      <c r="AI1317" s="86">
        <f t="shared" si="241"/>
        <v>0</v>
      </c>
      <c r="AJ1317" s="86">
        <f t="shared" si="242"/>
        <v>0</v>
      </c>
      <c r="AK1317" s="86">
        <f t="shared" si="243"/>
        <v>0</v>
      </c>
      <c r="AL1317" s="86">
        <f t="shared" si="244"/>
        <v>0</v>
      </c>
      <c r="AM1317" s="86">
        <f t="shared" si="245"/>
        <v>0</v>
      </c>
      <c r="AN1317" s="86">
        <f t="shared" si="246"/>
        <v>0</v>
      </c>
      <c r="AO1317" s="86">
        <f t="shared" si="247"/>
        <v>0</v>
      </c>
    </row>
    <row r="1318" spans="1:41" ht="15" customHeight="1">
      <c r="A1318" s="107"/>
      <c r="B1318" s="93"/>
      <c r="C1318" s="110" t="s">
        <v>174</v>
      </c>
      <c r="D1318" s="329" t="str">
        <f t="shared" si="238"/>
        <v/>
      </c>
      <c r="E1318" s="330"/>
      <c r="F1318" s="331"/>
      <c r="G1318" s="398"/>
      <c r="H1318" s="398"/>
      <c r="I1318" s="398"/>
      <c r="J1318" s="398"/>
      <c r="K1318" s="398"/>
      <c r="L1318" s="398"/>
      <c r="M1318" s="399"/>
      <c r="N1318" s="399"/>
      <c r="O1318" s="399"/>
      <c r="P1318" s="399"/>
      <c r="Q1318" s="399"/>
      <c r="R1318" s="399"/>
      <c r="S1318" s="399"/>
      <c r="T1318" s="399"/>
      <c r="U1318" s="399"/>
      <c r="V1318" s="399"/>
      <c r="W1318" s="399"/>
      <c r="X1318" s="399"/>
      <c r="Y1318" s="399"/>
      <c r="Z1318" s="399"/>
      <c r="AA1318" s="399"/>
      <c r="AB1318" s="399"/>
      <c r="AC1318" s="399"/>
      <c r="AD1318" s="399"/>
      <c r="AG1318" s="86">
        <f t="shared" si="239"/>
        <v>24</v>
      </c>
      <c r="AH1318" s="86">
        <f t="shared" si="240"/>
        <v>0</v>
      </c>
      <c r="AI1318" s="86">
        <f t="shared" si="241"/>
        <v>0</v>
      </c>
      <c r="AJ1318" s="86">
        <f t="shared" si="242"/>
        <v>0</v>
      </c>
      <c r="AK1318" s="86">
        <f t="shared" si="243"/>
        <v>0</v>
      </c>
      <c r="AL1318" s="86">
        <f t="shared" si="244"/>
        <v>0</v>
      </c>
      <c r="AM1318" s="86">
        <f t="shared" si="245"/>
        <v>0</v>
      </c>
      <c r="AN1318" s="86">
        <f t="shared" si="246"/>
        <v>0</v>
      </c>
      <c r="AO1318" s="86">
        <f t="shared" si="247"/>
        <v>0</v>
      </c>
    </row>
    <row r="1319" spans="1:41" ht="15" customHeight="1">
      <c r="A1319" s="107"/>
      <c r="B1319" s="93"/>
      <c r="C1319" s="110" t="s">
        <v>175</v>
      </c>
      <c r="D1319" s="329" t="str">
        <f t="shared" si="238"/>
        <v/>
      </c>
      <c r="E1319" s="330"/>
      <c r="F1319" s="331"/>
      <c r="G1319" s="398"/>
      <c r="H1319" s="398"/>
      <c r="I1319" s="398"/>
      <c r="J1319" s="398"/>
      <c r="K1319" s="398"/>
      <c r="L1319" s="398"/>
      <c r="M1319" s="399"/>
      <c r="N1319" s="399"/>
      <c r="O1319" s="399"/>
      <c r="P1319" s="399"/>
      <c r="Q1319" s="399"/>
      <c r="R1319" s="399"/>
      <c r="S1319" s="399"/>
      <c r="T1319" s="399"/>
      <c r="U1319" s="399"/>
      <c r="V1319" s="399"/>
      <c r="W1319" s="399"/>
      <c r="X1319" s="399"/>
      <c r="Y1319" s="399"/>
      <c r="Z1319" s="399"/>
      <c r="AA1319" s="399"/>
      <c r="AB1319" s="399"/>
      <c r="AC1319" s="399"/>
      <c r="AD1319" s="399"/>
      <c r="AG1319" s="86">
        <f t="shared" si="239"/>
        <v>24</v>
      </c>
      <c r="AH1319" s="86">
        <f t="shared" si="240"/>
        <v>0</v>
      </c>
      <c r="AI1319" s="86">
        <f t="shared" si="241"/>
        <v>0</v>
      </c>
      <c r="AJ1319" s="86">
        <f t="shared" si="242"/>
        <v>0</v>
      </c>
      <c r="AK1319" s="86">
        <f t="shared" si="243"/>
        <v>0</v>
      </c>
      <c r="AL1319" s="86">
        <f t="shared" si="244"/>
        <v>0</v>
      </c>
      <c r="AM1319" s="86">
        <f t="shared" si="245"/>
        <v>0</v>
      </c>
      <c r="AN1319" s="86">
        <f t="shared" si="246"/>
        <v>0</v>
      </c>
      <c r="AO1319" s="86">
        <f t="shared" si="247"/>
        <v>0</v>
      </c>
    </row>
    <row r="1320" spans="1:41" ht="15" customHeight="1">
      <c r="A1320" s="107"/>
      <c r="B1320" s="93"/>
      <c r="C1320" s="110" t="s">
        <v>176</v>
      </c>
      <c r="D1320" s="329" t="str">
        <f t="shared" si="238"/>
        <v/>
      </c>
      <c r="E1320" s="330"/>
      <c r="F1320" s="331"/>
      <c r="G1320" s="398"/>
      <c r="H1320" s="398"/>
      <c r="I1320" s="398"/>
      <c r="J1320" s="398"/>
      <c r="K1320" s="398"/>
      <c r="L1320" s="398"/>
      <c r="M1320" s="399"/>
      <c r="N1320" s="399"/>
      <c r="O1320" s="399"/>
      <c r="P1320" s="399"/>
      <c r="Q1320" s="399"/>
      <c r="R1320" s="399"/>
      <c r="S1320" s="399"/>
      <c r="T1320" s="399"/>
      <c r="U1320" s="399"/>
      <c r="V1320" s="399"/>
      <c r="W1320" s="399"/>
      <c r="X1320" s="399"/>
      <c r="Y1320" s="399"/>
      <c r="Z1320" s="399"/>
      <c r="AA1320" s="399"/>
      <c r="AB1320" s="399"/>
      <c r="AC1320" s="399"/>
      <c r="AD1320" s="399"/>
      <c r="AG1320" s="86">
        <f t="shared" si="239"/>
        <v>24</v>
      </c>
      <c r="AH1320" s="86">
        <f t="shared" si="240"/>
        <v>0</v>
      </c>
      <c r="AI1320" s="86">
        <f t="shared" si="241"/>
        <v>0</v>
      </c>
      <c r="AJ1320" s="86">
        <f t="shared" si="242"/>
        <v>0</v>
      </c>
      <c r="AK1320" s="86">
        <f t="shared" si="243"/>
        <v>0</v>
      </c>
      <c r="AL1320" s="86">
        <f t="shared" si="244"/>
        <v>0</v>
      </c>
      <c r="AM1320" s="86">
        <f t="shared" si="245"/>
        <v>0</v>
      </c>
      <c r="AN1320" s="86">
        <f t="shared" si="246"/>
        <v>0</v>
      </c>
      <c r="AO1320" s="86">
        <f t="shared" si="247"/>
        <v>0</v>
      </c>
    </row>
    <row r="1321" spans="1:41" ht="15" customHeight="1">
      <c r="A1321" s="107"/>
      <c r="B1321" s="93"/>
      <c r="C1321" s="110" t="s">
        <v>177</v>
      </c>
      <c r="D1321" s="329" t="str">
        <f t="shared" si="238"/>
        <v/>
      </c>
      <c r="E1321" s="330"/>
      <c r="F1321" s="331"/>
      <c r="G1321" s="398"/>
      <c r="H1321" s="398"/>
      <c r="I1321" s="398"/>
      <c r="J1321" s="398"/>
      <c r="K1321" s="398"/>
      <c r="L1321" s="398"/>
      <c r="M1321" s="399"/>
      <c r="N1321" s="399"/>
      <c r="O1321" s="399"/>
      <c r="P1321" s="399"/>
      <c r="Q1321" s="399"/>
      <c r="R1321" s="399"/>
      <c r="S1321" s="399"/>
      <c r="T1321" s="399"/>
      <c r="U1321" s="399"/>
      <c r="V1321" s="399"/>
      <c r="W1321" s="399"/>
      <c r="X1321" s="399"/>
      <c r="Y1321" s="399"/>
      <c r="Z1321" s="399"/>
      <c r="AA1321" s="399"/>
      <c r="AB1321" s="399"/>
      <c r="AC1321" s="399"/>
      <c r="AD1321" s="399"/>
      <c r="AG1321" s="86">
        <f t="shared" si="239"/>
        <v>24</v>
      </c>
      <c r="AH1321" s="86">
        <f t="shared" si="240"/>
        <v>0</v>
      </c>
      <c r="AI1321" s="86">
        <f t="shared" si="241"/>
        <v>0</v>
      </c>
      <c r="AJ1321" s="86">
        <f t="shared" si="242"/>
        <v>0</v>
      </c>
      <c r="AK1321" s="86">
        <f t="shared" si="243"/>
        <v>0</v>
      </c>
      <c r="AL1321" s="86">
        <f t="shared" si="244"/>
        <v>0</v>
      </c>
      <c r="AM1321" s="86">
        <f t="shared" si="245"/>
        <v>0</v>
      </c>
      <c r="AN1321" s="86">
        <f t="shared" si="246"/>
        <v>0</v>
      </c>
      <c r="AO1321" s="86">
        <f t="shared" si="247"/>
        <v>0</v>
      </c>
    </row>
    <row r="1322" spans="1:41" ht="15" customHeight="1">
      <c r="A1322" s="107"/>
      <c r="B1322" s="93"/>
      <c r="C1322" s="110" t="s">
        <v>178</v>
      </c>
      <c r="D1322" s="329" t="str">
        <f t="shared" si="238"/>
        <v/>
      </c>
      <c r="E1322" s="330"/>
      <c r="F1322" s="331"/>
      <c r="G1322" s="398"/>
      <c r="H1322" s="398"/>
      <c r="I1322" s="398"/>
      <c r="J1322" s="398"/>
      <c r="K1322" s="398"/>
      <c r="L1322" s="398"/>
      <c r="M1322" s="399"/>
      <c r="N1322" s="399"/>
      <c r="O1322" s="399"/>
      <c r="P1322" s="399"/>
      <c r="Q1322" s="399"/>
      <c r="R1322" s="399"/>
      <c r="S1322" s="399"/>
      <c r="T1322" s="399"/>
      <c r="U1322" s="399"/>
      <c r="V1322" s="399"/>
      <c r="W1322" s="399"/>
      <c r="X1322" s="399"/>
      <c r="Y1322" s="399"/>
      <c r="Z1322" s="399"/>
      <c r="AA1322" s="399"/>
      <c r="AB1322" s="399"/>
      <c r="AC1322" s="399"/>
      <c r="AD1322" s="399"/>
      <c r="AG1322" s="86">
        <f t="shared" si="239"/>
        <v>24</v>
      </c>
      <c r="AH1322" s="86">
        <f t="shared" si="240"/>
        <v>0</v>
      </c>
      <c r="AI1322" s="86">
        <f t="shared" si="241"/>
        <v>0</v>
      </c>
      <c r="AJ1322" s="86">
        <f t="shared" si="242"/>
        <v>0</v>
      </c>
      <c r="AK1322" s="86">
        <f t="shared" si="243"/>
        <v>0</v>
      </c>
      <c r="AL1322" s="86">
        <f t="shared" si="244"/>
        <v>0</v>
      </c>
      <c r="AM1322" s="86">
        <f t="shared" si="245"/>
        <v>0</v>
      </c>
      <c r="AN1322" s="86">
        <f t="shared" si="246"/>
        <v>0</v>
      </c>
      <c r="AO1322" s="86">
        <f t="shared" si="247"/>
        <v>0</v>
      </c>
    </row>
    <row r="1323" spans="1:41" ht="15" customHeight="1">
      <c r="A1323" s="107"/>
      <c r="B1323" s="93"/>
      <c r="C1323" s="110" t="s">
        <v>179</v>
      </c>
      <c r="D1323" s="329" t="str">
        <f t="shared" si="238"/>
        <v/>
      </c>
      <c r="E1323" s="330"/>
      <c r="F1323" s="331"/>
      <c r="G1323" s="398"/>
      <c r="H1323" s="398"/>
      <c r="I1323" s="398"/>
      <c r="J1323" s="398"/>
      <c r="K1323" s="398"/>
      <c r="L1323" s="398"/>
      <c r="M1323" s="399"/>
      <c r="N1323" s="399"/>
      <c r="O1323" s="399"/>
      <c r="P1323" s="399"/>
      <c r="Q1323" s="399"/>
      <c r="R1323" s="399"/>
      <c r="S1323" s="399"/>
      <c r="T1323" s="399"/>
      <c r="U1323" s="399"/>
      <c r="V1323" s="399"/>
      <c r="W1323" s="399"/>
      <c r="X1323" s="399"/>
      <c r="Y1323" s="399"/>
      <c r="Z1323" s="399"/>
      <c r="AA1323" s="399"/>
      <c r="AB1323" s="399"/>
      <c r="AC1323" s="399"/>
      <c r="AD1323" s="399"/>
      <c r="AG1323" s="86">
        <f t="shared" si="239"/>
        <v>24</v>
      </c>
      <c r="AH1323" s="86">
        <f t="shared" si="240"/>
        <v>0</v>
      </c>
      <c r="AI1323" s="86">
        <f t="shared" si="241"/>
        <v>0</v>
      </c>
      <c r="AJ1323" s="86">
        <f t="shared" si="242"/>
        <v>0</v>
      </c>
      <c r="AK1323" s="86">
        <f t="shared" si="243"/>
        <v>0</v>
      </c>
      <c r="AL1323" s="86">
        <f t="shared" si="244"/>
        <v>0</v>
      </c>
      <c r="AM1323" s="86">
        <f t="shared" si="245"/>
        <v>0</v>
      </c>
      <c r="AN1323" s="86">
        <f t="shared" si="246"/>
        <v>0</v>
      </c>
      <c r="AO1323" s="86">
        <f t="shared" si="247"/>
        <v>0</v>
      </c>
    </row>
    <row r="1324" spans="1:41" ht="15" customHeight="1">
      <c r="A1324" s="107"/>
      <c r="B1324" s="93"/>
      <c r="C1324" s="110" t="s">
        <v>180</v>
      </c>
      <c r="D1324" s="329" t="str">
        <f t="shared" si="238"/>
        <v/>
      </c>
      <c r="E1324" s="330"/>
      <c r="F1324" s="331"/>
      <c r="G1324" s="398"/>
      <c r="H1324" s="398"/>
      <c r="I1324" s="398"/>
      <c r="J1324" s="398"/>
      <c r="K1324" s="398"/>
      <c r="L1324" s="398"/>
      <c r="M1324" s="399"/>
      <c r="N1324" s="399"/>
      <c r="O1324" s="399"/>
      <c r="P1324" s="399"/>
      <c r="Q1324" s="399"/>
      <c r="R1324" s="399"/>
      <c r="S1324" s="399"/>
      <c r="T1324" s="399"/>
      <c r="U1324" s="399"/>
      <c r="V1324" s="399"/>
      <c r="W1324" s="399"/>
      <c r="X1324" s="399"/>
      <c r="Y1324" s="399"/>
      <c r="Z1324" s="399"/>
      <c r="AA1324" s="399"/>
      <c r="AB1324" s="399"/>
      <c r="AC1324" s="399"/>
      <c r="AD1324" s="399"/>
      <c r="AG1324" s="86">
        <f t="shared" si="239"/>
        <v>24</v>
      </c>
      <c r="AH1324" s="86">
        <f t="shared" si="240"/>
        <v>0</v>
      </c>
      <c r="AI1324" s="86">
        <f t="shared" si="241"/>
        <v>0</v>
      </c>
      <c r="AJ1324" s="86">
        <f t="shared" si="242"/>
        <v>0</v>
      </c>
      <c r="AK1324" s="86">
        <f t="shared" si="243"/>
        <v>0</v>
      </c>
      <c r="AL1324" s="86">
        <f t="shared" si="244"/>
        <v>0</v>
      </c>
      <c r="AM1324" s="86">
        <f t="shared" si="245"/>
        <v>0</v>
      </c>
      <c r="AN1324" s="86">
        <f t="shared" si="246"/>
        <v>0</v>
      </c>
      <c r="AO1324" s="86">
        <f t="shared" si="247"/>
        <v>0</v>
      </c>
    </row>
    <row r="1325" spans="1:41" ht="15" customHeight="1">
      <c r="A1325" s="107"/>
      <c r="B1325" s="93"/>
      <c r="C1325" s="110" t="s">
        <v>181</v>
      </c>
      <c r="D1325" s="329" t="str">
        <f t="shared" si="238"/>
        <v/>
      </c>
      <c r="E1325" s="330"/>
      <c r="F1325" s="331"/>
      <c r="G1325" s="398"/>
      <c r="H1325" s="398"/>
      <c r="I1325" s="398"/>
      <c r="J1325" s="398"/>
      <c r="K1325" s="398"/>
      <c r="L1325" s="398"/>
      <c r="M1325" s="399"/>
      <c r="N1325" s="399"/>
      <c r="O1325" s="399"/>
      <c r="P1325" s="399"/>
      <c r="Q1325" s="399"/>
      <c r="R1325" s="399"/>
      <c r="S1325" s="399"/>
      <c r="T1325" s="399"/>
      <c r="U1325" s="399"/>
      <c r="V1325" s="399"/>
      <c r="W1325" s="399"/>
      <c r="X1325" s="399"/>
      <c r="Y1325" s="399"/>
      <c r="Z1325" s="399"/>
      <c r="AA1325" s="399"/>
      <c r="AB1325" s="399"/>
      <c r="AC1325" s="399"/>
      <c r="AD1325" s="399"/>
      <c r="AG1325" s="86">
        <f t="shared" si="239"/>
        <v>24</v>
      </c>
      <c r="AH1325" s="86">
        <f t="shared" si="240"/>
        <v>0</v>
      </c>
      <c r="AI1325" s="86">
        <f t="shared" si="241"/>
        <v>0</v>
      </c>
      <c r="AJ1325" s="86">
        <f t="shared" si="242"/>
        <v>0</v>
      </c>
      <c r="AK1325" s="86">
        <f t="shared" si="243"/>
        <v>0</v>
      </c>
      <c r="AL1325" s="86">
        <f t="shared" si="244"/>
        <v>0</v>
      </c>
      <c r="AM1325" s="86">
        <f t="shared" si="245"/>
        <v>0</v>
      </c>
      <c r="AN1325" s="86">
        <f t="shared" si="246"/>
        <v>0</v>
      </c>
      <c r="AO1325" s="86">
        <f t="shared" si="247"/>
        <v>0</v>
      </c>
    </row>
    <row r="1326" spans="1:41" ht="15" customHeight="1">
      <c r="A1326" s="107"/>
      <c r="B1326" s="93"/>
      <c r="C1326" s="110" t="s">
        <v>182</v>
      </c>
      <c r="D1326" s="329" t="str">
        <f t="shared" si="238"/>
        <v/>
      </c>
      <c r="E1326" s="330"/>
      <c r="F1326" s="331"/>
      <c r="G1326" s="398"/>
      <c r="H1326" s="398"/>
      <c r="I1326" s="398"/>
      <c r="J1326" s="398"/>
      <c r="K1326" s="398"/>
      <c r="L1326" s="398"/>
      <c r="M1326" s="399"/>
      <c r="N1326" s="399"/>
      <c r="O1326" s="399"/>
      <c r="P1326" s="399"/>
      <c r="Q1326" s="399"/>
      <c r="R1326" s="399"/>
      <c r="S1326" s="399"/>
      <c r="T1326" s="399"/>
      <c r="U1326" s="399"/>
      <c r="V1326" s="399"/>
      <c r="W1326" s="399"/>
      <c r="X1326" s="399"/>
      <c r="Y1326" s="399"/>
      <c r="Z1326" s="399"/>
      <c r="AA1326" s="399"/>
      <c r="AB1326" s="399"/>
      <c r="AC1326" s="399"/>
      <c r="AD1326" s="399"/>
      <c r="AG1326" s="86">
        <f t="shared" si="239"/>
        <v>24</v>
      </c>
      <c r="AH1326" s="86">
        <f t="shared" si="240"/>
        <v>0</v>
      </c>
      <c r="AI1326" s="86">
        <f t="shared" si="241"/>
        <v>0</v>
      </c>
      <c r="AJ1326" s="86">
        <f t="shared" si="242"/>
        <v>0</v>
      </c>
      <c r="AK1326" s="86">
        <f t="shared" si="243"/>
        <v>0</v>
      </c>
      <c r="AL1326" s="86">
        <f t="shared" si="244"/>
        <v>0</v>
      </c>
      <c r="AM1326" s="86">
        <f t="shared" si="245"/>
        <v>0</v>
      </c>
      <c r="AN1326" s="86">
        <f t="shared" si="246"/>
        <v>0</v>
      </c>
      <c r="AO1326" s="86">
        <f t="shared" si="247"/>
        <v>0</v>
      </c>
    </row>
    <row r="1327" spans="1:41" ht="15" customHeight="1">
      <c r="A1327" s="107"/>
      <c r="B1327" s="93"/>
      <c r="C1327" s="110" t="s">
        <v>183</v>
      </c>
      <c r="D1327" s="329" t="str">
        <f t="shared" si="238"/>
        <v/>
      </c>
      <c r="E1327" s="330"/>
      <c r="F1327" s="331"/>
      <c r="G1327" s="398"/>
      <c r="H1327" s="398"/>
      <c r="I1327" s="398"/>
      <c r="J1327" s="398"/>
      <c r="K1327" s="398"/>
      <c r="L1327" s="398"/>
      <c r="M1327" s="399"/>
      <c r="N1327" s="399"/>
      <c r="O1327" s="399"/>
      <c r="P1327" s="399"/>
      <c r="Q1327" s="399"/>
      <c r="R1327" s="399"/>
      <c r="S1327" s="399"/>
      <c r="T1327" s="399"/>
      <c r="U1327" s="399"/>
      <c r="V1327" s="399"/>
      <c r="W1327" s="399"/>
      <c r="X1327" s="399"/>
      <c r="Y1327" s="399"/>
      <c r="Z1327" s="399"/>
      <c r="AA1327" s="399"/>
      <c r="AB1327" s="399"/>
      <c r="AC1327" s="399"/>
      <c r="AD1327" s="399"/>
      <c r="AG1327" s="86">
        <f t="shared" si="239"/>
        <v>24</v>
      </c>
      <c r="AH1327" s="86">
        <f t="shared" si="240"/>
        <v>0</v>
      </c>
      <c r="AI1327" s="86">
        <f t="shared" si="241"/>
        <v>0</v>
      </c>
      <c r="AJ1327" s="86">
        <f t="shared" si="242"/>
        <v>0</v>
      </c>
      <c r="AK1327" s="86">
        <f t="shared" si="243"/>
        <v>0</v>
      </c>
      <c r="AL1327" s="86">
        <f t="shared" si="244"/>
        <v>0</v>
      </c>
      <c r="AM1327" s="86">
        <f t="shared" si="245"/>
        <v>0</v>
      </c>
      <c r="AN1327" s="86">
        <f t="shared" si="246"/>
        <v>0</v>
      </c>
      <c r="AO1327" s="86">
        <f t="shared" si="247"/>
        <v>0</v>
      </c>
    </row>
    <row r="1328" spans="1:41" ht="15" customHeight="1">
      <c r="A1328" s="107"/>
      <c r="B1328" s="93"/>
      <c r="C1328" s="110" t="s">
        <v>184</v>
      </c>
      <c r="D1328" s="329" t="str">
        <f t="shared" si="238"/>
        <v/>
      </c>
      <c r="E1328" s="330"/>
      <c r="F1328" s="331"/>
      <c r="G1328" s="398"/>
      <c r="H1328" s="398"/>
      <c r="I1328" s="398"/>
      <c r="J1328" s="398"/>
      <c r="K1328" s="398"/>
      <c r="L1328" s="398"/>
      <c r="M1328" s="399"/>
      <c r="N1328" s="399"/>
      <c r="O1328" s="399"/>
      <c r="P1328" s="399"/>
      <c r="Q1328" s="399"/>
      <c r="R1328" s="399"/>
      <c r="S1328" s="399"/>
      <c r="T1328" s="399"/>
      <c r="U1328" s="399"/>
      <c r="V1328" s="399"/>
      <c r="W1328" s="399"/>
      <c r="X1328" s="399"/>
      <c r="Y1328" s="399"/>
      <c r="Z1328" s="399"/>
      <c r="AA1328" s="399"/>
      <c r="AB1328" s="399"/>
      <c r="AC1328" s="399"/>
      <c r="AD1328" s="399"/>
      <c r="AG1328" s="86">
        <f t="shared" si="239"/>
        <v>24</v>
      </c>
      <c r="AH1328" s="86">
        <f t="shared" si="240"/>
        <v>0</v>
      </c>
      <c r="AI1328" s="86">
        <f t="shared" si="241"/>
        <v>0</v>
      </c>
      <c r="AJ1328" s="86">
        <f t="shared" si="242"/>
        <v>0</v>
      </c>
      <c r="AK1328" s="86">
        <f t="shared" si="243"/>
        <v>0</v>
      </c>
      <c r="AL1328" s="86">
        <f t="shared" si="244"/>
        <v>0</v>
      </c>
      <c r="AM1328" s="86">
        <f t="shared" si="245"/>
        <v>0</v>
      </c>
      <c r="AN1328" s="86">
        <f t="shared" si="246"/>
        <v>0</v>
      </c>
      <c r="AO1328" s="86">
        <f t="shared" si="247"/>
        <v>0</v>
      </c>
    </row>
    <row r="1329" spans="1:41" ht="15" customHeight="1">
      <c r="A1329" s="107"/>
      <c r="B1329" s="93"/>
      <c r="C1329" s="110" t="s">
        <v>185</v>
      </c>
      <c r="D1329" s="329" t="str">
        <f t="shared" si="238"/>
        <v/>
      </c>
      <c r="E1329" s="330"/>
      <c r="F1329" s="331"/>
      <c r="G1329" s="398"/>
      <c r="H1329" s="398"/>
      <c r="I1329" s="398"/>
      <c r="J1329" s="398"/>
      <c r="K1329" s="398"/>
      <c r="L1329" s="398"/>
      <c r="M1329" s="399"/>
      <c r="N1329" s="399"/>
      <c r="O1329" s="399"/>
      <c r="P1329" s="399"/>
      <c r="Q1329" s="399"/>
      <c r="R1329" s="399"/>
      <c r="S1329" s="399"/>
      <c r="T1329" s="399"/>
      <c r="U1329" s="399"/>
      <c r="V1329" s="399"/>
      <c r="W1329" s="399"/>
      <c r="X1329" s="399"/>
      <c r="Y1329" s="399"/>
      <c r="Z1329" s="399"/>
      <c r="AA1329" s="399"/>
      <c r="AB1329" s="399"/>
      <c r="AC1329" s="399"/>
      <c r="AD1329" s="399"/>
      <c r="AG1329" s="86">
        <f t="shared" si="239"/>
        <v>24</v>
      </c>
      <c r="AH1329" s="86">
        <f t="shared" si="240"/>
        <v>0</v>
      </c>
      <c r="AI1329" s="86">
        <f t="shared" si="241"/>
        <v>0</v>
      </c>
      <c r="AJ1329" s="86">
        <f t="shared" si="242"/>
        <v>0</v>
      </c>
      <c r="AK1329" s="86">
        <f t="shared" si="243"/>
        <v>0</v>
      </c>
      <c r="AL1329" s="86">
        <f t="shared" si="244"/>
        <v>0</v>
      </c>
      <c r="AM1329" s="86">
        <f t="shared" si="245"/>
        <v>0</v>
      </c>
      <c r="AN1329" s="86">
        <f t="shared" si="246"/>
        <v>0</v>
      </c>
      <c r="AO1329" s="86">
        <f t="shared" si="247"/>
        <v>0</v>
      </c>
    </row>
    <row r="1330" spans="1:41" ht="15" customHeight="1">
      <c r="A1330" s="107"/>
      <c r="B1330" s="93"/>
      <c r="C1330" s="110" t="s">
        <v>186</v>
      </c>
      <c r="D1330" s="329" t="str">
        <f t="shared" si="238"/>
        <v/>
      </c>
      <c r="E1330" s="330"/>
      <c r="F1330" s="331"/>
      <c r="G1330" s="398"/>
      <c r="H1330" s="398"/>
      <c r="I1330" s="398"/>
      <c r="J1330" s="398"/>
      <c r="K1330" s="398"/>
      <c r="L1330" s="398"/>
      <c r="M1330" s="399"/>
      <c r="N1330" s="399"/>
      <c r="O1330" s="399"/>
      <c r="P1330" s="399"/>
      <c r="Q1330" s="399"/>
      <c r="R1330" s="399"/>
      <c r="S1330" s="399"/>
      <c r="T1330" s="399"/>
      <c r="U1330" s="399"/>
      <c r="V1330" s="399"/>
      <c r="W1330" s="399"/>
      <c r="X1330" s="399"/>
      <c r="Y1330" s="399"/>
      <c r="Z1330" s="399"/>
      <c r="AA1330" s="399"/>
      <c r="AB1330" s="399"/>
      <c r="AC1330" s="399"/>
      <c r="AD1330" s="399"/>
      <c r="AG1330" s="86">
        <f t="shared" si="239"/>
        <v>24</v>
      </c>
      <c r="AH1330" s="86">
        <f t="shared" si="240"/>
        <v>0</v>
      </c>
      <c r="AI1330" s="86">
        <f t="shared" si="241"/>
        <v>0</v>
      </c>
      <c r="AJ1330" s="86">
        <f t="shared" si="242"/>
        <v>0</v>
      </c>
      <c r="AK1330" s="86">
        <f t="shared" si="243"/>
        <v>0</v>
      </c>
      <c r="AL1330" s="86">
        <f t="shared" si="244"/>
        <v>0</v>
      </c>
      <c r="AM1330" s="86">
        <f t="shared" si="245"/>
        <v>0</v>
      </c>
      <c r="AN1330" s="86">
        <f t="shared" si="246"/>
        <v>0</v>
      </c>
      <c r="AO1330" s="86">
        <f t="shared" si="247"/>
        <v>0</v>
      </c>
    </row>
    <row r="1331" spans="1:41" ht="15" customHeight="1">
      <c r="A1331" s="107"/>
      <c r="B1331" s="93"/>
      <c r="C1331" s="110" t="s">
        <v>187</v>
      </c>
      <c r="D1331" s="329" t="str">
        <f t="shared" si="238"/>
        <v/>
      </c>
      <c r="E1331" s="330"/>
      <c r="F1331" s="331"/>
      <c r="G1331" s="398"/>
      <c r="H1331" s="398"/>
      <c r="I1331" s="398"/>
      <c r="J1331" s="398"/>
      <c r="K1331" s="398"/>
      <c r="L1331" s="398"/>
      <c r="M1331" s="399"/>
      <c r="N1331" s="399"/>
      <c r="O1331" s="399"/>
      <c r="P1331" s="399"/>
      <c r="Q1331" s="399"/>
      <c r="R1331" s="399"/>
      <c r="S1331" s="399"/>
      <c r="T1331" s="399"/>
      <c r="U1331" s="399"/>
      <c r="V1331" s="399"/>
      <c r="W1331" s="399"/>
      <c r="X1331" s="399"/>
      <c r="Y1331" s="399"/>
      <c r="Z1331" s="399"/>
      <c r="AA1331" s="399"/>
      <c r="AB1331" s="399"/>
      <c r="AC1331" s="399"/>
      <c r="AD1331" s="399"/>
      <c r="AG1331" s="86">
        <f t="shared" si="239"/>
        <v>24</v>
      </c>
      <c r="AH1331" s="86">
        <f t="shared" si="240"/>
        <v>0</v>
      </c>
      <c r="AI1331" s="86">
        <f t="shared" si="241"/>
        <v>0</v>
      </c>
      <c r="AJ1331" s="86">
        <f t="shared" si="242"/>
        <v>0</v>
      </c>
      <c r="AK1331" s="86">
        <f t="shared" si="243"/>
        <v>0</v>
      </c>
      <c r="AL1331" s="86">
        <f t="shared" si="244"/>
        <v>0</v>
      </c>
      <c r="AM1331" s="86">
        <f t="shared" si="245"/>
        <v>0</v>
      </c>
      <c r="AN1331" s="86">
        <f t="shared" si="246"/>
        <v>0</v>
      </c>
      <c r="AO1331" s="86">
        <f t="shared" si="247"/>
        <v>0</v>
      </c>
    </row>
    <row r="1332" spans="1:41" ht="15" customHeight="1">
      <c r="A1332" s="107"/>
      <c r="B1332" s="93"/>
      <c r="C1332" s="110" t="s">
        <v>188</v>
      </c>
      <c r="D1332" s="329" t="str">
        <f t="shared" si="238"/>
        <v/>
      </c>
      <c r="E1332" s="330"/>
      <c r="F1332" s="331"/>
      <c r="G1332" s="398"/>
      <c r="H1332" s="398"/>
      <c r="I1332" s="398"/>
      <c r="J1332" s="398"/>
      <c r="K1332" s="398"/>
      <c r="L1332" s="398"/>
      <c r="M1332" s="399"/>
      <c r="N1332" s="399"/>
      <c r="O1332" s="399"/>
      <c r="P1332" s="399"/>
      <c r="Q1332" s="399"/>
      <c r="R1332" s="399"/>
      <c r="S1332" s="399"/>
      <c r="T1332" s="399"/>
      <c r="U1332" s="399"/>
      <c r="V1332" s="399"/>
      <c r="W1332" s="399"/>
      <c r="X1332" s="399"/>
      <c r="Y1332" s="399"/>
      <c r="Z1332" s="399"/>
      <c r="AA1332" s="399"/>
      <c r="AB1332" s="399"/>
      <c r="AC1332" s="399"/>
      <c r="AD1332" s="399"/>
      <c r="AG1332" s="86">
        <f t="shared" si="239"/>
        <v>24</v>
      </c>
      <c r="AH1332" s="86">
        <f t="shared" si="240"/>
        <v>0</v>
      </c>
      <c r="AI1332" s="86">
        <f t="shared" si="241"/>
        <v>0</v>
      </c>
      <c r="AJ1332" s="86">
        <f t="shared" si="242"/>
        <v>0</v>
      </c>
      <c r="AK1332" s="86">
        <f t="shared" si="243"/>
        <v>0</v>
      </c>
      <c r="AL1332" s="86">
        <f t="shared" si="244"/>
        <v>0</v>
      </c>
      <c r="AM1332" s="86">
        <f t="shared" si="245"/>
        <v>0</v>
      </c>
      <c r="AN1332" s="86">
        <f t="shared" si="246"/>
        <v>0</v>
      </c>
      <c r="AO1332" s="86">
        <f t="shared" si="247"/>
        <v>0</v>
      </c>
    </row>
    <row r="1333" spans="1:41" ht="15" customHeight="1">
      <c r="A1333" s="107"/>
      <c r="B1333" s="93"/>
      <c r="C1333" s="110" t="s">
        <v>189</v>
      </c>
      <c r="D1333" s="329" t="str">
        <f t="shared" si="238"/>
        <v/>
      </c>
      <c r="E1333" s="330"/>
      <c r="F1333" s="331"/>
      <c r="G1333" s="398"/>
      <c r="H1333" s="398"/>
      <c r="I1333" s="398"/>
      <c r="J1333" s="398"/>
      <c r="K1333" s="398"/>
      <c r="L1333" s="398"/>
      <c r="M1333" s="399"/>
      <c r="N1333" s="399"/>
      <c r="O1333" s="399"/>
      <c r="P1333" s="399"/>
      <c r="Q1333" s="399"/>
      <c r="R1333" s="399"/>
      <c r="S1333" s="399"/>
      <c r="T1333" s="399"/>
      <c r="U1333" s="399"/>
      <c r="V1333" s="399"/>
      <c r="W1333" s="399"/>
      <c r="X1333" s="399"/>
      <c r="Y1333" s="399"/>
      <c r="Z1333" s="399"/>
      <c r="AA1333" s="399"/>
      <c r="AB1333" s="399"/>
      <c r="AC1333" s="399"/>
      <c r="AD1333" s="399"/>
      <c r="AG1333" s="86">
        <f t="shared" si="239"/>
        <v>24</v>
      </c>
      <c r="AH1333" s="86">
        <f t="shared" si="240"/>
        <v>0</v>
      </c>
      <c r="AI1333" s="86">
        <f t="shared" si="241"/>
        <v>0</v>
      </c>
      <c r="AJ1333" s="86">
        <f t="shared" si="242"/>
        <v>0</v>
      </c>
      <c r="AK1333" s="86">
        <f t="shared" si="243"/>
        <v>0</v>
      </c>
      <c r="AL1333" s="86">
        <f t="shared" si="244"/>
        <v>0</v>
      </c>
      <c r="AM1333" s="86">
        <f t="shared" si="245"/>
        <v>0</v>
      </c>
      <c r="AN1333" s="86">
        <f t="shared" si="246"/>
        <v>0</v>
      </c>
      <c r="AO1333" s="86">
        <f t="shared" si="247"/>
        <v>0</v>
      </c>
    </row>
    <row r="1334" spans="1:41" ht="15" customHeight="1">
      <c r="A1334" s="107"/>
      <c r="B1334" s="93"/>
      <c r="C1334" s="110" t="s">
        <v>190</v>
      </c>
      <c r="D1334" s="329" t="str">
        <f t="shared" si="238"/>
        <v/>
      </c>
      <c r="E1334" s="330"/>
      <c r="F1334" s="331"/>
      <c r="G1334" s="398"/>
      <c r="H1334" s="398"/>
      <c r="I1334" s="398"/>
      <c r="J1334" s="398"/>
      <c r="K1334" s="398"/>
      <c r="L1334" s="398"/>
      <c r="M1334" s="399"/>
      <c r="N1334" s="399"/>
      <c r="O1334" s="399"/>
      <c r="P1334" s="399"/>
      <c r="Q1334" s="399"/>
      <c r="R1334" s="399"/>
      <c r="S1334" s="399"/>
      <c r="T1334" s="399"/>
      <c r="U1334" s="399"/>
      <c r="V1334" s="399"/>
      <c r="W1334" s="399"/>
      <c r="X1334" s="399"/>
      <c r="Y1334" s="399"/>
      <c r="Z1334" s="399"/>
      <c r="AA1334" s="399"/>
      <c r="AB1334" s="399"/>
      <c r="AC1334" s="399"/>
      <c r="AD1334" s="399"/>
      <c r="AG1334" s="86">
        <f t="shared" si="239"/>
        <v>24</v>
      </c>
      <c r="AH1334" s="86">
        <f t="shared" si="240"/>
        <v>0</v>
      </c>
      <c r="AI1334" s="86">
        <f t="shared" si="241"/>
        <v>0</v>
      </c>
      <c r="AJ1334" s="86">
        <f t="shared" si="242"/>
        <v>0</v>
      </c>
      <c r="AK1334" s="86">
        <f t="shared" si="243"/>
        <v>0</v>
      </c>
      <c r="AL1334" s="86">
        <f t="shared" si="244"/>
        <v>0</v>
      </c>
      <c r="AM1334" s="86">
        <f t="shared" si="245"/>
        <v>0</v>
      </c>
      <c r="AN1334" s="86">
        <f t="shared" si="246"/>
        <v>0</v>
      </c>
      <c r="AO1334" s="86">
        <f t="shared" si="247"/>
        <v>0</v>
      </c>
    </row>
    <row r="1335" spans="1:41" ht="15" customHeight="1">
      <c r="A1335" s="107"/>
      <c r="B1335" s="93"/>
      <c r="C1335" s="110" t="s">
        <v>191</v>
      </c>
      <c r="D1335" s="329" t="str">
        <f t="shared" si="238"/>
        <v/>
      </c>
      <c r="E1335" s="330"/>
      <c r="F1335" s="331"/>
      <c r="G1335" s="398"/>
      <c r="H1335" s="398"/>
      <c r="I1335" s="398"/>
      <c r="J1335" s="398"/>
      <c r="K1335" s="398"/>
      <c r="L1335" s="398"/>
      <c r="M1335" s="399"/>
      <c r="N1335" s="399"/>
      <c r="O1335" s="399"/>
      <c r="P1335" s="399"/>
      <c r="Q1335" s="399"/>
      <c r="R1335" s="399"/>
      <c r="S1335" s="399"/>
      <c r="T1335" s="399"/>
      <c r="U1335" s="399"/>
      <c r="V1335" s="399"/>
      <c r="W1335" s="399"/>
      <c r="X1335" s="399"/>
      <c r="Y1335" s="399"/>
      <c r="Z1335" s="399"/>
      <c r="AA1335" s="399"/>
      <c r="AB1335" s="399"/>
      <c r="AC1335" s="399"/>
      <c r="AD1335" s="399"/>
      <c r="AG1335" s="86">
        <f t="shared" si="239"/>
        <v>24</v>
      </c>
      <c r="AH1335" s="86">
        <f t="shared" si="240"/>
        <v>0</v>
      </c>
      <c r="AI1335" s="86">
        <f t="shared" si="241"/>
        <v>0</v>
      </c>
      <c r="AJ1335" s="86">
        <f t="shared" si="242"/>
        <v>0</v>
      </c>
      <c r="AK1335" s="86">
        <f t="shared" si="243"/>
        <v>0</v>
      </c>
      <c r="AL1335" s="86">
        <f t="shared" si="244"/>
        <v>0</v>
      </c>
      <c r="AM1335" s="86">
        <f t="shared" si="245"/>
        <v>0</v>
      </c>
      <c r="AN1335" s="86">
        <f t="shared" si="246"/>
        <v>0</v>
      </c>
      <c r="AO1335" s="86">
        <f t="shared" si="247"/>
        <v>0</v>
      </c>
    </row>
    <row r="1336" spans="1:41" ht="15" customHeight="1">
      <c r="A1336" s="107"/>
      <c r="B1336" s="93"/>
      <c r="C1336" s="110" t="s">
        <v>192</v>
      </c>
      <c r="D1336" s="329" t="str">
        <f t="shared" si="238"/>
        <v/>
      </c>
      <c r="E1336" s="330"/>
      <c r="F1336" s="331"/>
      <c r="G1336" s="398"/>
      <c r="H1336" s="398"/>
      <c r="I1336" s="398"/>
      <c r="J1336" s="398"/>
      <c r="K1336" s="398"/>
      <c r="L1336" s="398"/>
      <c r="M1336" s="399"/>
      <c r="N1336" s="399"/>
      <c r="O1336" s="399"/>
      <c r="P1336" s="399"/>
      <c r="Q1336" s="399"/>
      <c r="R1336" s="399"/>
      <c r="S1336" s="399"/>
      <c r="T1336" s="399"/>
      <c r="U1336" s="399"/>
      <c r="V1336" s="399"/>
      <c r="W1336" s="399"/>
      <c r="X1336" s="399"/>
      <c r="Y1336" s="399"/>
      <c r="Z1336" s="399"/>
      <c r="AA1336" s="399"/>
      <c r="AB1336" s="399"/>
      <c r="AC1336" s="399"/>
      <c r="AD1336" s="399"/>
      <c r="AG1336" s="86">
        <f t="shared" si="239"/>
        <v>24</v>
      </c>
      <c r="AH1336" s="86">
        <f t="shared" si="240"/>
        <v>0</v>
      </c>
      <c r="AI1336" s="86">
        <f t="shared" si="241"/>
        <v>0</v>
      </c>
      <c r="AJ1336" s="86">
        <f t="shared" si="242"/>
        <v>0</v>
      </c>
      <c r="AK1336" s="86">
        <f t="shared" si="243"/>
        <v>0</v>
      </c>
      <c r="AL1336" s="86">
        <f t="shared" si="244"/>
        <v>0</v>
      </c>
      <c r="AM1336" s="86">
        <f t="shared" si="245"/>
        <v>0</v>
      </c>
      <c r="AN1336" s="86">
        <f t="shared" si="246"/>
        <v>0</v>
      </c>
      <c r="AO1336" s="86">
        <f t="shared" si="247"/>
        <v>0</v>
      </c>
    </row>
    <row r="1337" spans="1:41" ht="15" customHeight="1">
      <c r="A1337" s="107"/>
      <c r="B1337" s="93"/>
      <c r="C1337" s="110" t="s">
        <v>193</v>
      </c>
      <c r="D1337" s="329" t="str">
        <f t="shared" si="238"/>
        <v/>
      </c>
      <c r="E1337" s="330"/>
      <c r="F1337" s="331"/>
      <c r="G1337" s="398"/>
      <c r="H1337" s="398"/>
      <c r="I1337" s="398"/>
      <c r="J1337" s="398"/>
      <c r="K1337" s="398"/>
      <c r="L1337" s="398"/>
      <c r="M1337" s="399"/>
      <c r="N1337" s="399"/>
      <c r="O1337" s="399"/>
      <c r="P1337" s="399"/>
      <c r="Q1337" s="399"/>
      <c r="R1337" s="399"/>
      <c r="S1337" s="399"/>
      <c r="T1337" s="399"/>
      <c r="U1337" s="399"/>
      <c r="V1337" s="399"/>
      <c r="W1337" s="399"/>
      <c r="X1337" s="399"/>
      <c r="Y1337" s="399"/>
      <c r="Z1337" s="399"/>
      <c r="AA1337" s="399"/>
      <c r="AB1337" s="399"/>
      <c r="AC1337" s="399"/>
      <c r="AD1337" s="399"/>
      <c r="AG1337" s="86">
        <f t="shared" si="239"/>
        <v>24</v>
      </c>
      <c r="AH1337" s="86">
        <f t="shared" si="240"/>
        <v>0</v>
      </c>
      <c r="AI1337" s="86">
        <f t="shared" si="241"/>
        <v>0</v>
      </c>
      <c r="AJ1337" s="86">
        <f t="shared" si="242"/>
        <v>0</v>
      </c>
      <c r="AK1337" s="86">
        <f t="shared" si="243"/>
        <v>0</v>
      </c>
      <c r="AL1337" s="86">
        <f t="shared" si="244"/>
        <v>0</v>
      </c>
      <c r="AM1337" s="86">
        <f t="shared" si="245"/>
        <v>0</v>
      </c>
      <c r="AN1337" s="86">
        <f t="shared" si="246"/>
        <v>0</v>
      </c>
      <c r="AO1337" s="86">
        <f t="shared" si="247"/>
        <v>0</v>
      </c>
    </row>
    <row r="1338" spans="1:41" ht="15" customHeight="1">
      <c r="A1338" s="107"/>
      <c r="B1338" s="93"/>
      <c r="C1338" s="110" t="s">
        <v>194</v>
      </c>
      <c r="D1338" s="329" t="str">
        <f t="shared" si="238"/>
        <v/>
      </c>
      <c r="E1338" s="330"/>
      <c r="F1338" s="331"/>
      <c r="G1338" s="398"/>
      <c r="H1338" s="398"/>
      <c r="I1338" s="398"/>
      <c r="J1338" s="398"/>
      <c r="K1338" s="398"/>
      <c r="L1338" s="398"/>
      <c r="M1338" s="399"/>
      <c r="N1338" s="399"/>
      <c r="O1338" s="399"/>
      <c r="P1338" s="399"/>
      <c r="Q1338" s="399"/>
      <c r="R1338" s="399"/>
      <c r="S1338" s="399"/>
      <c r="T1338" s="399"/>
      <c r="U1338" s="399"/>
      <c r="V1338" s="399"/>
      <c r="W1338" s="399"/>
      <c r="X1338" s="399"/>
      <c r="Y1338" s="399"/>
      <c r="Z1338" s="399"/>
      <c r="AA1338" s="399"/>
      <c r="AB1338" s="399"/>
      <c r="AC1338" s="399"/>
      <c r="AD1338" s="399"/>
      <c r="AG1338" s="86">
        <f t="shared" si="239"/>
        <v>24</v>
      </c>
      <c r="AH1338" s="86">
        <f t="shared" si="240"/>
        <v>0</v>
      </c>
      <c r="AI1338" s="86">
        <f t="shared" si="241"/>
        <v>0</v>
      </c>
      <c r="AJ1338" s="86">
        <f t="shared" si="242"/>
        <v>0</v>
      </c>
      <c r="AK1338" s="86">
        <f t="shared" si="243"/>
        <v>0</v>
      </c>
      <c r="AL1338" s="86">
        <f t="shared" si="244"/>
        <v>0</v>
      </c>
      <c r="AM1338" s="86">
        <f t="shared" si="245"/>
        <v>0</v>
      </c>
      <c r="AN1338" s="86">
        <f t="shared" si="246"/>
        <v>0</v>
      </c>
      <c r="AO1338" s="86">
        <f t="shared" si="247"/>
        <v>0</v>
      </c>
    </row>
    <row r="1339" spans="1:41" ht="15" customHeight="1">
      <c r="A1339" s="107"/>
      <c r="B1339" s="93"/>
      <c r="C1339" s="110" t="s">
        <v>195</v>
      </c>
      <c r="D1339" s="329" t="str">
        <f t="shared" si="238"/>
        <v/>
      </c>
      <c r="E1339" s="330"/>
      <c r="F1339" s="331"/>
      <c r="G1339" s="398"/>
      <c r="H1339" s="398"/>
      <c r="I1339" s="398"/>
      <c r="J1339" s="398"/>
      <c r="K1339" s="398"/>
      <c r="L1339" s="398"/>
      <c r="M1339" s="399"/>
      <c r="N1339" s="399"/>
      <c r="O1339" s="399"/>
      <c r="P1339" s="399"/>
      <c r="Q1339" s="399"/>
      <c r="R1339" s="399"/>
      <c r="S1339" s="399"/>
      <c r="T1339" s="399"/>
      <c r="U1339" s="399"/>
      <c r="V1339" s="399"/>
      <c r="W1339" s="399"/>
      <c r="X1339" s="399"/>
      <c r="Y1339" s="399"/>
      <c r="Z1339" s="399"/>
      <c r="AA1339" s="399"/>
      <c r="AB1339" s="399"/>
      <c r="AC1339" s="399"/>
      <c r="AD1339" s="399"/>
      <c r="AG1339" s="86">
        <f t="shared" si="239"/>
        <v>24</v>
      </c>
      <c r="AH1339" s="86">
        <f t="shared" si="240"/>
        <v>0</v>
      </c>
      <c r="AI1339" s="86">
        <f t="shared" si="241"/>
        <v>0</v>
      </c>
      <c r="AJ1339" s="86">
        <f t="shared" si="242"/>
        <v>0</v>
      </c>
      <c r="AK1339" s="86">
        <f t="shared" si="243"/>
        <v>0</v>
      </c>
      <c r="AL1339" s="86">
        <f t="shared" si="244"/>
        <v>0</v>
      </c>
      <c r="AM1339" s="86">
        <f t="shared" si="245"/>
        <v>0</v>
      </c>
      <c r="AN1339" s="86">
        <f t="shared" si="246"/>
        <v>0</v>
      </c>
      <c r="AO1339" s="86">
        <f t="shared" si="247"/>
        <v>0</v>
      </c>
    </row>
    <row r="1340" spans="1:41" ht="15" customHeight="1">
      <c r="A1340" s="107"/>
      <c r="B1340" s="93"/>
      <c r="C1340" s="110" t="s">
        <v>196</v>
      </c>
      <c r="D1340" s="329" t="str">
        <f t="shared" si="238"/>
        <v/>
      </c>
      <c r="E1340" s="330"/>
      <c r="F1340" s="331"/>
      <c r="G1340" s="398"/>
      <c r="H1340" s="398"/>
      <c r="I1340" s="398"/>
      <c r="J1340" s="398"/>
      <c r="K1340" s="398"/>
      <c r="L1340" s="398"/>
      <c r="M1340" s="399"/>
      <c r="N1340" s="399"/>
      <c r="O1340" s="399"/>
      <c r="P1340" s="399"/>
      <c r="Q1340" s="399"/>
      <c r="R1340" s="399"/>
      <c r="S1340" s="399"/>
      <c r="T1340" s="399"/>
      <c r="U1340" s="399"/>
      <c r="V1340" s="399"/>
      <c r="W1340" s="399"/>
      <c r="X1340" s="399"/>
      <c r="Y1340" s="399"/>
      <c r="Z1340" s="399"/>
      <c r="AA1340" s="399"/>
      <c r="AB1340" s="399"/>
      <c r="AC1340" s="399"/>
      <c r="AD1340" s="399"/>
      <c r="AG1340" s="86">
        <f t="shared" si="239"/>
        <v>24</v>
      </c>
      <c r="AH1340" s="86">
        <f t="shared" si="240"/>
        <v>0</v>
      </c>
      <c r="AI1340" s="86">
        <f t="shared" si="241"/>
        <v>0</v>
      </c>
      <c r="AJ1340" s="86">
        <f t="shared" si="242"/>
        <v>0</v>
      </c>
      <c r="AK1340" s="86">
        <f t="shared" si="243"/>
        <v>0</v>
      </c>
      <c r="AL1340" s="86">
        <f t="shared" si="244"/>
        <v>0</v>
      </c>
      <c r="AM1340" s="86">
        <f t="shared" si="245"/>
        <v>0</v>
      </c>
      <c r="AN1340" s="86">
        <f t="shared" si="246"/>
        <v>0</v>
      </c>
      <c r="AO1340" s="86">
        <f t="shared" si="247"/>
        <v>0</v>
      </c>
    </row>
    <row r="1341" spans="1:41" ht="15" customHeight="1">
      <c r="A1341" s="107"/>
      <c r="B1341" s="93"/>
      <c r="C1341" s="110" t="s">
        <v>197</v>
      </c>
      <c r="D1341" s="329" t="str">
        <f t="shared" si="238"/>
        <v/>
      </c>
      <c r="E1341" s="330"/>
      <c r="F1341" s="331"/>
      <c r="G1341" s="398"/>
      <c r="H1341" s="398"/>
      <c r="I1341" s="398"/>
      <c r="J1341" s="398"/>
      <c r="K1341" s="398"/>
      <c r="L1341" s="398"/>
      <c r="M1341" s="399"/>
      <c r="N1341" s="399"/>
      <c r="O1341" s="399"/>
      <c r="P1341" s="399"/>
      <c r="Q1341" s="399"/>
      <c r="R1341" s="399"/>
      <c r="S1341" s="399"/>
      <c r="T1341" s="399"/>
      <c r="U1341" s="399"/>
      <c r="V1341" s="399"/>
      <c r="W1341" s="399"/>
      <c r="X1341" s="399"/>
      <c r="Y1341" s="399"/>
      <c r="Z1341" s="399"/>
      <c r="AA1341" s="399"/>
      <c r="AB1341" s="399"/>
      <c r="AC1341" s="399"/>
      <c r="AD1341" s="399"/>
      <c r="AG1341" s="86">
        <f t="shared" si="239"/>
        <v>24</v>
      </c>
      <c r="AH1341" s="86">
        <f t="shared" si="240"/>
        <v>0</v>
      </c>
      <c r="AI1341" s="86">
        <f t="shared" si="241"/>
        <v>0</v>
      </c>
      <c r="AJ1341" s="86">
        <f t="shared" si="242"/>
        <v>0</v>
      </c>
      <c r="AK1341" s="86">
        <f t="shared" si="243"/>
        <v>0</v>
      </c>
      <c r="AL1341" s="86">
        <f t="shared" si="244"/>
        <v>0</v>
      </c>
      <c r="AM1341" s="86">
        <f t="shared" si="245"/>
        <v>0</v>
      </c>
      <c r="AN1341" s="86">
        <f t="shared" si="246"/>
        <v>0</v>
      </c>
      <c r="AO1341" s="86">
        <f t="shared" si="247"/>
        <v>0</v>
      </c>
    </row>
    <row r="1342" spans="1:41" ht="15" customHeight="1">
      <c r="A1342" s="107"/>
      <c r="B1342" s="93"/>
      <c r="C1342" s="110" t="s">
        <v>198</v>
      </c>
      <c r="D1342" s="329" t="str">
        <f t="shared" ref="D1342:D1396" si="248">IF(D103="","",D103)</f>
        <v/>
      </c>
      <c r="E1342" s="330"/>
      <c r="F1342" s="331"/>
      <c r="G1342" s="398"/>
      <c r="H1342" s="398"/>
      <c r="I1342" s="398"/>
      <c r="J1342" s="398"/>
      <c r="K1342" s="398"/>
      <c r="L1342" s="398"/>
      <c r="M1342" s="399"/>
      <c r="N1342" s="399"/>
      <c r="O1342" s="399"/>
      <c r="P1342" s="399"/>
      <c r="Q1342" s="399"/>
      <c r="R1342" s="399"/>
      <c r="S1342" s="399"/>
      <c r="T1342" s="399"/>
      <c r="U1342" s="399"/>
      <c r="V1342" s="399"/>
      <c r="W1342" s="399"/>
      <c r="X1342" s="399"/>
      <c r="Y1342" s="399"/>
      <c r="Z1342" s="399"/>
      <c r="AA1342" s="399"/>
      <c r="AB1342" s="399"/>
      <c r="AC1342" s="399"/>
      <c r="AD1342" s="399"/>
      <c r="AG1342" s="86">
        <f t="shared" ref="AG1342:AG1396" si="249">COUNTBLANK(G1342:AD1342)</f>
        <v>24</v>
      </c>
      <c r="AH1342" s="86">
        <f t="shared" ref="AH1342:AH1396" si="250">IF(
OR(
AND(G1342="", OR(I1342&lt;&gt;"", K1342&lt;&gt;"")),
AND(G1342=1, OR(I1342="", K1342="")),
AND(M1342="", OR(O1342&lt;&gt;"", Q1342&lt;&gt;"")),
AND(M1342=1, OR(O1342="", Q1342="")),
AND(S1342="", OR(U1342&lt;&gt;"", W1342&lt;&gt;"")),
AND(S1342=1, OR(U1342="", W1342="")),
AND(Y1342="", OR(AA1342&lt;&gt;"", AC1342&lt;&gt;"")),
AND(Y1342=1, OR(AA1342="", AC1342="")),
), 1, 0
)</f>
        <v>0</v>
      </c>
      <c r="AI1342" s="86">
        <f t="shared" ref="AI1342:AI1396" si="251">IF(
OR(
AND(D1342&lt;&gt;"", F1216="", AG1342=$AG$1149),
AND(D1342&lt;&gt;"", F1216="", OR(G1342="", M1342="", S1342="",Y1342="")),
AND(D1342="", AG1342&lt;$AG$1149),
), 1, 0
)</f>
        <v>0</v>
      </c>
      <c r="AJ1342" s="86">
        <f t="shared" ref="AJ1342:AJ1396" si="252">IF(
AND(F1216="X", AG1342&lt;$AG$1149), 1, 0
)</f>
        <v>0</v>
      </c>
      <c r="AK1342" s="86">
        <f t="shared" ref="AK1342:AK1396" si="253">IF(AND(OR(G1342=2, G1342=9), OR(I1342&lt;&gt;"", K1342&lt;&gt;"")), 1, 0)</f>
        <v>0</v>
      </c>
      <c r="AL1342" s="86">
        <f t="shared" ref="AL1342:AL1396" si="254">IF(AND(OR(M1342=2, M1342=9), OR(O1342&lt;&gt;"", Q1342&lt;&gt;"")), 1, 0)</f>
        <v>0</v>
      </c>
      <c r="AM1342" s="86">
        <f t="shared" ref="AM1342:AM1396" si="255">IF(AND(OR(S1342=2, S1342=9), OR(U1342&lt;&gt;"", W1342&lt;&gt;"")), 1, 0)</f>
        <v>0</v>
      </c>
      <c r="AN1342" s="86">
        <f t="shared" ref="AN1342:AN1396" si="256">IF(AND(OR(Y1342=2, Y1342=9), OR(AA1342&lt;&gt;"", AC1342&lt;&gt;"")), 1, 0)</f>
        <v>0</v>
      </c>
      <c r="AO1342" s="86">
        <f t="shared" ref="AO1342:AO1396" si="257">IF(
OR(
AND(G1342=1, I1342=0),
AND(M1342=1, O1342=0),
AND(S1342=1, U1342=0),
AND(Y1342=1, AA1342=0)
), 1, 0)</f>
        <v>0</v>
      </c>
    </row>
    <row r="1343" spans="1:41" ht="15" customHeight="1">
      <c r="A1343" s="107"/>
      <c r="B1343" s="93"/>
      <c r="C1343" s="110" t="s">
        <v>199</v>
      </c>
      <c r="D1343" s="329" t="str">
        <f t="shared" si="248"/>
        <v/>
      </c>
      <c r="E1343" s="330"/>
      <c r="F1343" s="331"/>
      <c r="G1343" s="398"/>
      <c r="H1343" s="398"/>
      <c r="I1343" s="398"/>
      <c r="J1343" s="398"/>
      <c r="K1343" s="398"/>
      <c r="L1343" s="398"/>
      <c r="M1343" s="399"/>
      <c r="N1343" s="399"/>
      <c r="O1343" s="399"/>
      <c r="P1343" s="399"/>
      <c r="Q1343" s="399"/>
      <c r="R1343" s="399"/>
      <c r="S1343" s="399"/>
      <c r="T1343" s="399"/>
      <c r="U1343" s="399"/>
      <c r="V1343" s="399"/>
      <c r="W1343" s="399"/>
      <c r="X1343" s="399"/>
      <c r="Y1343" s="399"/>
      <c r="Z1343" s="399"/>
      <c r="AA1343" s="399"/>
      <c r="AB1343" s="399"/>
      <c r="AC1343" s="399"/>
      <c r="AD1343" s="399"/>
      <c r="AG1343" s="86">
        <f t="shared" si="249"/>
        <v>24</v>
      </c>
      <c r="AH1343" s="86">
        <f t="shared" si="250"/>
        <v>0</v>
      </c>
      <c r="AI1343" s="86">
        <f t="shared" si="251"/>
        <v>0</v>
      </c>
      <c r="AJ1343" s="86">
        <f t="shared" si="252"/>
        <v>0</v>
      </c>
      <c r="AK1343" s="86">
        <f t="shared" si="253"/>
        <v>0</v>
      </c>
      <c r="AL1343" s="86">
        <f t="shared" si="254"/>
        <v>0</v>
      </c>
      <c r="AM1343" s="86">
        <f t="shared" si="255"/>
        <v>0</v>
      </c>
      <c r="AN1343" s="86">
        <f t="shared" si="256"/>
        <v>0</v>
      </c>
      <c r="AO1343" s="86">
        <f t="shared" si="257"/>
        <v>0</v>
      </c>
    </row>
    <row r="1344" spans="1:41" ht="15" customHeight="1">
      <c r="A1344" s="107"/>
      <c r="B1344" s="93"/>
      <c r="C1344" s="110" t="s">
        <v>200</v>
      </c>
      <c r="D1344" s="329" t="str">
        <f t="shared" si="248"/>
        <v/>
      </c>
      <c r="E1344" s="330"/>
      <c r="F1344" s="331"/>
      <c r="G1344" s="398"/>
      <c r="H1344" s="398"/>
      <c r="I1344" s="398"/>
      <c r="J1344" s="398"/>
      <c r="K1344" s="398"/>
      <c r="L1344" s="398"/>
      <c r="M1344" s="399"/>
      <c r="N1344" s="399"/>
      <c r="O1344" s="399"/>
      <c r="P1344" s="399"/>
      <c r="Q1344" s="399"/>
      <c r="R1344" s="399"/>
      <c r="S1344" s="399"/>
      <c r="T1344" s="399"/>
      <c r="U1344" s="399"/>
      <c r="V1344" s="399"/>
      <c r="W1344" s="399"/>
      <c r="X1344" s="399"/>
      <c r="Y1344" s="399"/>
      <c r="Z1344" s="399"/>
      <c r="AA1344" s="399"/>
      <c r="AB1344" s="399"/>
      <c r="AC1344" s="399"/>
      <c r="AD1344" s="399"/>
      <c r="AG1344" s="86">
        <f t="shared" si="249"/>
        <v>24</v>
      </c>
      <c r="AH1344" s="86">
        <f t="shared" si="250"/>
        <v>0</v>
      </c>
      <c r="AI1344" s="86">
        <f t="shared" si="251"/>
        <v>0</v>
      </c>
      <c r="AJ1344" s="86">
        <f t="shared" si="252"/>
        <v>0</v>
      </c>
      <c r="AK1344" s="86">
        <f t="shared" si="253"/>
        <v>0</v>
      </c>
      <c r="AL1344" s="86">
        <f t="shared" si="254"/>
        <v>0</v>
      </c>
      <c r="AM1344" s="86">
        <f t="shared" si="255"/>
        <v>0</v>
      </c>
      <c r="AN1344" s="86">
        <f t="shared" si="256"/>
        <v>0</v>
      </c>
      <c r="AO1344" s="86">
        <f t="shared" si="257"/>
        <v>0</v>
      </c>
    </row>
    <row r="1345" spans="1:41" ht="15" customHeight="1">
      <c r="A1345" s="107"/>
      <c r="B1345" s="93"/>
      <c r="C1345" s="110" t="s">
        <v>201</v>
      </c>
      <c r="D1345" s="329" t="str">
        <f t="shared" si="248"/>
        <v/>
      </c>
      <c r="E1345" s="330"/>
      <c r="F1345" s="331"/>
      <c r="G1345" s="398"/>
      <c r="H1345" s="398"/>
      <c r="I1345" s="398"/>
      <c r="J1345" s="398"/>
      <c r="K1345" s="398"/>
      <c r="L1345" s="398"/>
      <c r="M1345" s="399"/>
      <c r="N1345" s="399"/>
      <c r="O1345" s="399"/>
      <c r="P1345" s="399"/>
      <c r="Q1345" s="399"/>
      <c r="R1345" s="399"/>
      <c r="S1345" s="399"/>
      <c r="T1345" s="399"/>
      <c r="U1345" s="399"/>
      <c r="V1345" s="399"/>
      <c r="W1345" s="399"/>
      <c r="X1345" s="399"/>
      <c r="Y1345" s="399"/>
      <c r="Z1345" s="399"/>
      <c r="AA1345" s="399"/>
      <c r="AB1345" s="399"/>
      <c r="AC1345" s="399"/>
      <c r="AD1345" s="399"/>
      <c r="AG1345" s="86">
        <f t="shared" si="249"/>
        <v>24</v>
      </c>
      <c r="AH1345" s="86">
        <f t="shared" si="250"/>
        <v>0</v>
      </c>
      <c r="AI1345" s="86">
        <f t="shared" si="251"/>
        <v>0</v>
      </c>
      <c r="AJ1345" s="86">
        <f t="shared" si="252"/>
        <v>0</v>
      </c>
      <c r="AK1345" s="86">
        <f t="shared" si="253"/>
        <v>0</v>
      </c>
      <c r="AL1345" s="86">
        <f t="shared" si="254"/>
        <v>0</v>
      </c>
      <c r="AM1345" s="86">
        <f t="shared" si="255"/>
        <v>0</v>
      </c>
      <c r="AN1345" s="86">
        <f t="shared" si="256"/>
        <v>0</v>
      </c>
      <c r="AO1345" s="86">
        <f t="shared" si="257"/>
        <v>0</v>
      </c>
    </row>
    <row r="1346" spans="1:41" ht="15" customHeight="1">
      <c r="A1346" s="107"/>
      <c r="B1346" s="93"/>
      <c r="C1346" s="110" t="s">
        <v>202</v>
      </c>
      <c r="D1346" s="329" t="str">
        <f t="shared" si="248"/>
        <v/>
      </c>
      <c r="E1346" s="330"/>
      <c r="F1346" s="331"/>
      <c r="G1346" s="398"/>
      <c r="H1346" s="398"/>
      <c r="I1346" s="398"/>
      <c r="J1346" s="398"/>
      <c r="K1346" s="398"/>
      <c r="L1346" s="398"/>
      <c r="M1346" s="399"/>
      <c r="N1346" s="399"/>
      <c r="O1346" s="399"/>
      <c r="P1346" s="399"/>
      <c r="Q1346" s="399"/>
      <c r="R1346" s="399"/>
      <c r="S1346" s="399"/>
      <c r="T1346" s="399"/>
      <c r="U1346" s="399"/>
      <c r="V1346" s="399"/>
      <c r="W1346" s="399"/>
      <c r="X1346" s="399"/>
      <c r="Y1346" s="399"/>
      <c r="Z1346" s="399"/>
      <c r="AA1346" s="399"/>
      <c r="AB1346" s="399"/>
      <c r="AC1346" s="399"/>
      <c r="AD1346" s="399"/>
      <c r="AG1346" s="86">
        <f t="shared" si="249"/>
        <v>24</v>
      </c>
      <c r="AH1346" s="86">
        <f t="shared" si="250"/>
        <v>0</v>
      </c>
      <c r="AI1346" s="86">
        <f t="shared" si="251"/>
        <v>0</v>
      </c>
      <c r="AJ1346" s="86">
        <f t="shared" si="252"/>
        <v>0</v>
      </c>
      <c r="AK1346" s="86">
        <f t="shared" si="253"/>
        <v>0</v>
      </c>
      <c r="AL1346" s="86">
        <f t="shared" si="254"/>
        <v>0</v>
      </c>
      <c r="AM1346" s="86">
        <f t="shared" si="255"/>
        <v>0</v>
      </c>
      <c r="AN1346" s="86">
        <f t="shared" si="256"/>
        <v>0</v>
      </c>
      <c r="AO1346" s="86">
        <f t="shared" si="257"/>
        <v>0</v>
      </c>
    </row>
    <row r="1347" spans="1:41" ht="15" customHeight="1">
      <c r="A1347" s="107"/>
      <c r="B1347" s="93"/>
      <c r="C1347" s="110" t="s">
        <v>203</v>
      </c>
      <c r="D1347" s="329" t="str">
        <f t="shared" si="248"/>
        <v/>
      </c>
      <c r="E1347" s="330"/>
      <c r="F1347" s="331"/>
      <c r="G1347" s="398"/>
      <c r="H1347" s="398"/>
      <c r="I1347" s="398"/>
      <c r="J1347" s="398"/>
      <c r="K1347" s="398"/>
      <c r="L1347" s="398"/>
      <c r="M1347" s="399"/>
      <c r="N1347" s="399"/>
      <c r="O1347" s="399"/>
      <c r="P1347" s="399"/>
      <c r="Q1347" s="399"/>
      <c r="R1347" s="399"/>
      <c r="S1347" s="399"/>
      <c r="T1347" s="399"/>
      <c r="U1347" s="399"/>
      <c r="V1347" s="399"/>
      <c r="W1347" s="399"/>
      <c r="X1347" s="399"/>
      <c r="Y1347" s="399"/>
      <c r="Z1347" s="399"/>
      <c r="AA1347" s="399"/>
      <c r="AB1347" s="399"/>
      <c r="AC1347" s="399"/>
      <c r="AD1347" s="399"/>
      <c r="AG1347" s="86">
        <f t="shared" si="249"/>
        <v>24</v>
      </c>
      <c r="AH1347" s="86">
        <f t="shared" si="250"/>
        <v>0</v>
      </c>
      <c r="AI1347" s="86">
        <f t="shared" si="251"/>
        <v>0</v>
      </c>
      <c r="AJ1347" s="86">
        <f t="shared" si="252"/>
        <v>0</v>
      </c>
      <c r="AK1347" s="86">
        <f t="shared" si="253"/>
        <v>0</v>
      </c>
      <c r="AL1347" s="86">
        <f t="shared" si="254"/>
        <v>0</v>
      </c>
      <c r="AM1347" s="86">
        <f t="shared" si="255"/>
        <v>0</v>
      </c>
      <c r="AN1347" s="86">
        <f t="shared" si="256"/>
        <v>0</v>
      </c>
      <c r="AO1347" s="86">
        <f t="shared" si="257"/>
        <v>0</v>
      </c>
    </row>
    <row r="1348" spans="1:41" ht="15" customHeight="1">
      <c r="A1348" s="107"/>
      <c r="B1348" s="93"/>
      <c r="C1348" s="110" t="s">
        <v>204</v>
      </c>
      <c r="D1348" s="329" t="str">
        <f t="shared" si="248"/>
        <v/>
      </c>
      <c r="E1348" s="330"/>
      <c r="F1348" s="331"/>
      <c r="G1348" s="398"/>
      <c r="H1348" s="398"/>
      <c r="I1348" s="398"/>
      <c r="J1348" s="398"/>
      <c r="K1348" s="398"/>
      <c r="L1348" s="398"/>
      <c r="M1348" s="399"/>
      <c r="N1348" s="399"/>
      <c r="O1348" s="399"/>
      <c r="P1348" s="399"/>
      <c r="Q1348" s="399"/>
      <c r="R1348" s="399"/>
      <c r="S1348" s="399"/>
      <c r="T1348" s="399"/>
      <c r="U1348" s="399"/>
      <c r="V1348" s="399"/>
      <c r="W1348" s="399"/>
      <c r="X1348" s="399"/>
      <c r="Y1348" s="399"/>
      <c r="Z1348" s="399"/>
      <c r="AA1348" s="399"/>
      <c r="AB1348" s="399"/>
      <c r="AC1348" s="399"/>
      <c r="AD1348" s="399"/>
      <c r="AG1348" s="86">
        <f t="shared" si="249"/>
        <v>24</v>
      </c>
      <c r="AH1348" s="86">
        <f t="shared" si="250"/>
        <v>0</v>
      </c>
      <c r="AI1348" s="86">
        <f t="shared" si="251"/>
        <v>0</v>
      </c>
      <c r="AJ1348" s="86">
        <f t="shared" si="252"/>
        <v>0</v>
      </c>
      <c r="AK1348" s="86">
        <f t="shared" si="253"/>
        <v>0</v>
      </c>
      <c r="AL1348" s="86">
        <f t="shared" si="254"/>
        <v>0</v>
      </c>
      <c r="AM1348" s="86">
        <f t="shared" si="255"/>
        <v>0</v>
      </c>
      <c r="AN1348" s="86">
        <f t="shared" si="256"/>
        <v>0</v>
      </c>
      <c r="AO1348" s="86">
        <f t="shared" si="257"/>
        <v>0</v>
      </c>
    </row>
    <row r="1349" spans="1:41" ht="15" customHeight="1">
      <c r="A1349" s="107"/>
      <c r="B1349" s="93"/>
      <c r="C1349" s="110" t="s">
        <v>205</v>
      </c>
      <c r="D1349" s="329" t="str">
        <f t="shared" si="248"/>
        <v/>
      </c>
      <c r="E1349" s="330"/>
      <c r="F1349" s="331"/>
      <c r="G1349" s="398"/>
      <c r="H1349" s="398"/>
      <c r="I1349" s="398"/>
      <c r="J1349" s="398"/>
      <c r="K1349" s="398"/>
      <c r="L1349" s="398"/>
      <c r="M1349" s="399"/>
      <c r="N1349" s="399"/>
      <c r="O1349" s="399"/>
      <c r="P1349" s="399"/>
      <c r="Q1349" s="399"/>
      <c r="R1349" s="399"/>
      <c r="S1349" s="399"/>
      <c r="T1349" s="399"/>
      <c r="U1349" s="399"/>
      <c r="V1349" s="399"/>
      <c r="W1349" s="399"/>
      <c r="X1349" s="399"/>
      <c r="Y1349" s="399"/>
      <c r="Z1349" s="399"/>
      <c r="AA1349" s="399"/>
      <c r="AB1349" s="399"/>
      <c r="AC1349" s="399"/>
      <c r="AD1349" s="399"/>
      <c r="AG1349" s="86">
        <f t="shared" si="249"/>
        <v>24</v>
      </c>
      <c r="AH1349" s="86">
        <f t="shared" si="250"/>
        <v>0</v>
      </c>
      <c r="AI1349" s="86">
        <f t="shared" si="251"/>
        <v>0</v>
      </c>
      <c r="AJ1349" s="86">
        <f t="shared" si="252"/>
        <v>0</v>
      </c>
      <c r="AK1349" s="86">
        <f t="shared" si="253"/>
        <v>0</v>
      </c>
      <c r="AL1349" s="86">
        <f t="shared" si="254"/>
        <v>0</v>
      </c>
      <c r="AM1349" s="86">
        <f t="shared" si="255"/>
        <v>0</v>
      </c>
      <c r="AN1349" s="86">
        <f t="shared" si="256"/>
        <v>0</v>
      </c>
      <c r="AO1349" s="86">
        <f t="shared" si="257"/>
        <v>0</v>
      </c>
    </row>
    <row r="1350" spans="1:41" ht="15" customHeight="1">
      <c r="A1350" s="107"/>
      <c r="B1350" s="93"/>
      <c r="C1350" s="110" t="s">
        <v>206</v>
      </c>
      <c r="D1350" s="329" t="str">
        <f t="shared" si="248"/>
        <v/>
      </c>
      <c r="E1350" s="330"/>
      <c r="F1350" s="331"/>
      <c r="G1350" s="398"/>
      <c r="H1350" s="398"/>
      <c r="I1350" s="398"/>
      <c r="J1350" s="398"/>
      <c r="K1350" s="398"/>
      <c r="L1350" s="398"/>
      <c r="M1350" s="399"/>
      <c r="N1350" s="399"/>
      <c r="O1350" s="399"/>
      <c r="P1350" s="399"/>
      <c r="Q1350" s="399"/>
      <c r="R1350" s="399"/>
      <c r="S1350" s="399"/>
      <c r="T1350" s="399"/>
      <c r="U1350" s="399"/>
      <c r="V1350" s="399"/>
      <c r="W1350" s="399"/>
      <c r="X1350" s="399"/>
      <c r="Y1350" s="399"/>
      <c r="Z1350" s="399"/>
      <c r="AA1350" s="399"/>
      <c r="AB1350" s="399"/>
      <c r="AC1350" s="399"/>
      <c r="AD1350" s="399"/>
      <c r="AG1350" s="86">
        <f t="shared" si="249"/>
        <v>24</v>
      </c>
      <c r="AH1350" s="86">
        <f t="shared" si="250"/>
        <v>0</v>
      </c>
      <c r="AI1350" s="86">
        <f t="shared" si="251"/>
        <v>0</v>
      </c>
      <c r="AJ1350" s="86">
        <f t="shared" si="252"/>
        <v>0</v>
      </c>
      <c r="AK1350" s="86">
        <f t="shared" si="253"/>
        <v>0</v>
      </c>
      <c r="AL1350" s="86">
        <f t="shared" si="254"/>
        <v>0</v>
      </c>
      <c r="AM1350" s="86">
        <f t="shared" si="255"/>
        <v>0</v>
      </c>
      <c r="AN1350" s="86">
        <f t="shared" si="256"/>
        <v>0</v>
      </c>
      <c r="AO1350" s="86">
        <f t="shared" si="257"/>
        <v>0</v>
      </c>
    </row>
    <row r="1351" spans="1:41" ht="15" customHeight="1">
      <c r="A1351" s="107"/>
      <c r="B1351" s="93"/>
      <c r="C1351" s="110" t="s">
        <v>207</v>
      </c>
      <c r="D1351" s="329" t="str">
        <f t="shared" si="248"/>
        <v/>
      </c>
      <c r="E1351" s="330"/>
      <c r="F1351" s="331"/>
      <c r="G1351" s="398"/>
      <c r="H1351" s="398"/>
      <c r="I1351" s="398"/>
      <c r="J1351" s="398"/>
      <c r="K1351" s="398"/>
      <c r="L1351" s="398"/>
      <c r="M1351" s="399"/>
      <c r="N1351" s="399"/>
      <c r="O1351" s="399"/>
      <c r="P1351" s="399"/>
      <c r="Q1351" s="399"/>
      <c r="R1351" s="399"/>
      <c r="S1351" s="399"/>
      <c r="T1351" s="399"/>
      <c r="U1351" s="399"/>
      <c r="V1351" s="399"/>
      <c r="W1351" s="399"/>
      <c r="X1351" s="399"/>
      <c r="Y1351" s="399"/>
      <c r="Z1351" s="399"/>
      <c r="AA1351" s="399"/>
      <c r="AB1351" s="399"/>
      <c r="AC1351" s="399"/>
      <c r="AD1351" s="399"/>
      <c r="AG1351" s="86">
        <f t="shared" si="249"/>
        <v>24</v>
      </c>
      <c r="AH1351" s="86">
        <f t="shared" si="250"/>
        <v>0</v>
      </c>
      <c r="AI1351" s="86">
        <f t="shared" si="251"/>
        <v>0</v>
      </c>
      <c r="AJ1351" s="86">
        <f t="shared" si="252"/>
        <v>0</v>
      </c>
      <c r="AK1351" s="86">
        <f t="shared" si="253"/>
        <v>0</v>
      </c>
      <c r="AL1351" s="86">
        <f t="shared" si="254"/>
        <v>0</v>
      </c>
      <c r="AM1351" s="86">
        <f t="shared" si="255"/>
        <v>0</v>
      </c>
      <c r="AN1351" s="86">
        <f t="shared" si="256"/>
        <v>0</v>
      </c>
      <c r="AO1351" s="86">
        <f t="shared" si="257"/>
        <v>0</v>
      </c>
    </row>
    <row r="1352" spans="1:41" ht="15" customHeight="1">
      <c r="A1352" s="107"/>
      <c r="B1352" s="93"/>
      <c r="C1352" s="110" t="s">
        <v>208</v>
      </c>
      <c r="D1352" s="329" t="str">
        <f t="shared" si="248"/>
        <v/>
      </c>
      <c r="E1352" s="330"/>
      <c r="F1352" s="331"/>
      <c r="G1352" s="398"/>
      <c r="H1352" s="398"/>
      <c r="I1352" s="398"/>
      <c r="J1352" s="398"/>
      <c r="K1352" s="398"/>
      <c r="L1352" s="398"/>
      <c r="M1352" s="399"/>
      <c r="N1352" s="399"/>
      <c r="O1352" s="399"/>
      <c r="P1352" s="399"/>
      <c r="Q1352" s="399"/>
      <c r="R1352" s="399"/>
      <c r="S1352" s="399"/>
      <c r="T1352" s="399"/>
      <c r="U1352" s="399"/>
      <c r="V1352" s="399"/>
      <c r="W1352" s="399"/>
      <c r="X1352" s="399"/>
      <c r="Y1352" s="399"/>
      <c r="Z1352" s="399"/>
      <c r="AA1352" s="399"/>
      <c r="AB1352" s="399"/>
      <c r="AC1352" s="399"/>
      <c r="AD1352" s="399"/>
      <c r="AG1352" s="86">
        <f t="shared" si="249"/>
        <v>24</v>
      </c>
      <c r="AH1352" s="86">
        <f t="shared" si="250"/>
        <v>0</v>
      </c>
      <c r="AI1352" s="86">
        <f t="shared" si="251"/>
        <v>0</v>
      </c>
      <c r="AJ1352" s="86">
        <f t="shared" si="252"/>
        <v>0</v>
      </c>
      <c r="AK1352" s="86">
        <f t="shared" si="253"/>
        <v>0</v>
      </c>
      <c r="AL1352" s="86">
        <f t="shared" si="254"/>
        <v>0</v>
      </c>
      <c r="AM1352" s="86">
        <f t="shared" si="255"/>
        <v>0</v>
      </c>
      <c r="AN1352" s="86">
        <f t="shared" si="256"/>
        <v>0</v>
      </c>
      <c r="AO1352" s="86">
        <f t="shared" si="257"/>
        <v>0</v>
      </c>
    </row>
    <row r="1353" spans="1:41" ht="15" customHeight="1">
      <c r="A1353" s="107"/>
      <c r="B1353" s="93"/>
      <c r="C1353" s="110" t="s">
        <v>209</v>
      </c>
      <c r="D1353" s="329" t="str">
        <f t="shared" si="248"/>
        <v/>
      </c>
      <c r="E1353" s="330"/>
      <c r="F1353" s="331"/>
      <c r="G1353" s="398"/>
      <c r="H1353" s="398"/>
      <c r="I1353" s="398"/>
      <c r="J1353" s="398"/>
      <c r="K1353" s="398"/>
      <c r="L1353" s="398"/>
      <c r="M1353" s="399"/>
      <c r="N1353" s="399"/>
      <c r="O1353" s="399"/>
      <c r="P1353" s="399"/>
      <c r="Q1353" s="399"/>
      <c r="R1353" s="399"/>
      <c r="S1353" s="399"/>
      <c r="T1353" s="399"/>
      <c r="U1353" s="399"/>
      <c r="V1353" s="399"/>
      <c r="W1353" s="399"/>
      <c r="X1353" s="399"/>
      <c r="Y1353" s="399"/>
      <c r="Z1353" s="399"/>
      <c r="AA1353" s="399"/>
      <c r="AB1353" s="399"/>
      <c r="AC1353" s="399"/>
      <c r="AD1353" s="399"/>
      <c r="AG1353" s="86">
        <f t="shared" si="249"/>
        <v>24</v>
      </c>
      <c r="AH1353" s="86">
        <f t="shared" si="250"/>
        <v>0</v>
      </c>
      <c r="AI1353" s="86">
        <f t="shared" si="251"/>
        <v>0</v>
      </c>
      <c r="AJ1353" s="86">
        <f t="shared" si="252"/>
        <v>0</v>
      </c>
      <c r="AK1353" s="86">
        <f t="shared" si="253"/>
        <v>0</v>
      </c>
      <c r="AL1353" s="86">
        <f t="shared" si="254"/>
        <v>0</v>
      </c>
      <c r="AM1353" s="86">
        <f t="shared" si="255"/>
        <v>0</v>
      </c>
      <c r="AN1353" s="86">
        <f t="shared" si="256"/>
        <v>0</v>
      </c>
      <c r="AO1353" s="86">
        <f t="shared" si="257"/>
        <v>0</v>
      </c>
    </row>
    <row r="1354" spans="1:41" ht="15" customHeight="1">
      <c r="A1354" s="107"/>
      <c r="B1354" s="93"/>
      <c r="C1354" s="110" t="s">
        <v>210</v>
      </c>
      <c r="D1354" s="329" t="str">
        <f t="shared" si="248"/>
        <v/>
      </c>
      <c r="E1354" s="330"/>
      <c r="F1354" s="331"/>
      <c r="G1354" s="398"/>
      <c r="H1354" s="398"/>
      <c r="I1354" s="398"/>
      <c r="J1354" s="398"/>
      <c r="K1354" s="398"/>
      <c r="L1354" s="398"/>
      <c r="M1354" s="399"/>
      <c r="N1354" s="399"/>
      <c r="O1354" s="399"/>
      <c r="P1354" s="399"/>
      <c r="Q1354" s="399"/>
      <c r="R1354" s="399"/>
      <c r="S1354" s="399"/>
      <c r="T1354" s="399"/>
      <c r="U1354" s="399"/>
      <c r="V1354" s="399"/>
      <c r="W1354" s="399"/>
      <c r="X1354" s="399"/>
      <c r="Y1354" s="399"/>
      <c r="Z1354" s="399"/>
      <c r="AA1354" s="399"/>
      <c r="AB1354" s="399"/>
      <c r="AC1354" s="399"/>
      <c r="AD1354" s="399"/>
      <c r="AG1354" s="86">
        <f t="shared" si="249"/>
        <v>24</v>
      </c>
      <c r="AH1354" s="86">
        <f t="shared" si="250"/>
        <v>0</v>
      </c>
      <c r="AI1354" s="86">
        <f t="shared" si="251"/>
        <v>0</v>
      </c>
      <c r="AJ1354" s="86">
        <f t="shared" si="252"/>
        <v>0</v>
      </c>
      <c r="AK1354" s="86">
        <f t="shared" si="253"/>
        <v>0</v>
      </c>
      <c r="AL1354" s="86">
        <f t="shared" si="254"/>
        <v>0</v>
      </c>
      <c r="AM1354" s="86">
        <f t="shared" si="255"/>
        <v>0</v>
      </c>
      <c r="AN1354" s="86">
        <f t="shared" si="256"/>
        <v>0</v>
      </c>
      <c r="AO1354" s="86">
        <f t="shared" si="257"/>
        <v>0</v>
      </c>
    </row>
    <row r="1355" spans="1:41" ht="15" customHeight="1">
      <c r="A1355" s="107"/>
      <c r="B1355" s="93"/>
      <c r="C1355" s="111" t="s">
        <v>211</v>
      </c>
      <c r="D1355" s="329" t="str">
        <f t="shared" si="248"/>
        <v/>
      </c>
      <c r="E1355" s="330"/>
      <c r="F1355" s="331"/>
      <c r="G1355" s="398"/>
      <c r="H1355" s="398"/>
      <c r="I1355" s="398"/>
      <c r="J1355" s="398"/>
      <c r="K1355" s="398"/>
      <c r="L1355" s="398"/>
      <c r="M1355" s="399"/>
      <c r="N1355" s="399"/>
      <c r="O1355" s="399"/>
      <c r="P1355" s="399"/>
      <c r="Q1355" s="399"/>
      <c r="R1355" s="399"/>
      <c r="S1355" s="399"/>
      <c r="T1355" s="399"/>
      <c r="U1355" s="399"/>
      <c r="V1355" s="399"/>
      <c r="W1355" s="399"/>
      <c r="X1355" s="399"/>
      <c r="Y1355" s="399"/>
      <c r="Z1355" s="399"/>
      <c r="AA1355" s="399"/>
      <c r="AB1355" s="399"/>
      <c r="AC1355" s="399"/>
      <c r="AD1355" s="399"/>
      <c r="AG1355" s="86">
        <f t="shared" si="249"/>
        <v>24</v>
      </c>
      <c r="AH1355" s="86">
        <f t="shared" si="250"/>
        <v>0</v>
      </c>
      <c r="AI1355" s="86">
        <f t="shared" si="251"/>
        <v>0</v>
      </c>
      <c r="AJ1355" s="86">
        <f t="shared" si="252"/>
        <v>0</v>
      </c>
      <c r="AK1355" s="86">
        <f t="shared" si="253"/>
        <v>0</v>
      </c>
      <c r="AL1355" s="86">
        <f t="shared" si="254"/>
        <v>0</v>
      </c>
      <c r="AM1355" s="86">
        <f t="shared" si="255"/>
        <v>0</v>
      </c>
      <c r="AN1355" s="86">
        <f t="shared" si="256"/>
        <v>0</v>
      </c>
      <c r="AO1355" s="86">
        <f t="shared" si="257"/>
        <v>0</v>
      </c>
    </row>
    <row r="1356" spans="1:41" ht="15" customHeight="1">
      <c r="A1356" s="107"/>
      <c r="B1356" s="93"/>
      <c r="C1356" s="110" t="s">
        <v>212</v>
      </c>
      <c r="D1356" s="329" t="str">
        <f t="shared" si="248"/>
        <v/>
      </c>
      <c r="E1356" s="330"/>
      <c r="F1356" s="331"/>
      <c r="G1356" s="398"/>
      <c r="H1356" s="398"/>
      <c r="I1356" s="398"/>
      <c r="J1356" s="398"/>
      <c r="K1356" s="398"/>
      <c r="L1356" s="398"/>
      <c r="M1356" s="399"/>
      <c r="N1356" s="399"/>
      <c r="O1356" s="399"/>
      <c r="P1356" s="399"/>
      <c r="Q1356" s="399"/>
      <c r="R1356" s="399"/>
      <c r="S1356" s="399"/>
      <c r="T1356" s="399"/>
      <c r="U1356" s="399"/>
      <c r="V1356" s="399"/>
      <c r="W1356" s="399"/>
      <c r="X1356" s="399"/>
      <c r="Y1356" s="399"/>
      <c r="Z1356" s="399"/>
      <c r="AA1356" s="399"/>
      <c r="AB1356" s="399"/>
      <c r="AC1356" s="399"/>
      <c r="AD1356" s="399"/>
      <c r="AG1356" s="86">
        <f t="shared" si="249"/>
        <v>24</v>
      </c>
      <c r="AH1356" s="86">
        <f t="shared" si="250"/>
        <v>0</v>
      </c>
      <c r="AI1356" s="86">
        <f t="shared" si="251"/>
        <v>0</v>
      </c>
      <c r="AJ1356" s="86">
        <f t="shared" si="252"/>
        <v>0</v>
      </c>
      <c r="AK1356" s="86">
        <f t="shared" si="253"/>
        <v>0</v>
      </c>
      <c r="AL1356" s="86">
        <f t="shared" si="254"/>
        <v>0</v>
      </c>
      <c r="AM1356" s="86">
        <f t="shared" si="255"/>
        <v>0</v>
      </c>
      <c r="AN1356" s="86">
        <f t="shared" si="256"/>
        <v>0</v>
      </c>
      <c r="AO1356" s="86">
        <f t="shared" si="257"/>
        <v>0</v>
      </c>
    </row>
    <row r="1357" spans="1:41" ht="15" customHeight="1">
      <c r="A1357" s="107"/>
      <c r="B1357" s="93"/>
      <c r="C1357" s="110" t="s">
        <v>213</v>
      </c>
      <c r="D1357" s="329" t="str">
        <f t="shared" si="248"/>
        <v/>
      </c>
      <c r="E1357" s="330"/>
      <c r="F1357" s="331"/>
      <c r="G1357" s="398"/>
      <c r="H1357" s="398"/>
      <c r="I1357" s="398"/>
      <c r="J1357" s="398"/>
      <c r="K1357" s="398"/>
      <c r="L1357" s="398"/>
      <c r="M1357" s="399"/>
      <c r="N1357" s="399"/>
      <c r="O1357" s="399"/>
      <c r="P1357" s="399"/>
      <c r="Q1357" s="399"/>
      <c r="R1357" s="399"/>
      <c r="S1357" s="399"/>
      <c r="T1357" s="399"/>
      <c r="U1357" s="399"/>
      <c r="V1357" s="399"/>
      <c r="W1357" s="399"/>
      <c r="X1357" s="399"/>
      <c r="Y1357" s="399"/>
      <c r="Z1357" s="399"/>
      <c r="AA1357" s="399"/>
      <c r="AB1357" s="399"/>
      <c r="AC1357" s="399"/>
      <c r="AD1357" s="399"/>
      <c r="AG1357" s="86">
        <f t="shared" si="249"/>
        <v>24</v>
      </c>
      <c r="AH1357" s="86">
        <f t="shared" si="250"/>
        <v>0</v>
      </c>
      <c r="AI1357" s="86">
        <f t="shared" si="251"/>
        <v>0</v>
      </c>
      <c r="AJ1357" s="86">
        <f t="shared" si="252"/>
        <v>0</v>
      </c>
      <c r="AK1357" s="86">
        <f t="shared" si="253"/>
        <v>0</v>
      </c>
      <c r="AL1357" s="86">
        <f t="shared" si="254"/>
        <v>0</v>
      </c>
      <c r="AM1357" s="86">
        <f t="shared" si="255"/>
        <v>0</v>
      </c>
      <c r="AN1357" s="86">
        <f t="shared" si="256"/>
        <v>0</v>
      </c>
      <c r="AO1357" s="86">
        <f t="shared" si="257"/>
        <v>0</v>
      </c>
    </row>
    <row r="1358" spans="1:41" ht="15" customHeight="1">
      <c r="A1358" s="107"/>
      <c r="B1358" s="93"/>
      <c r="C1358" s="110" t="s">
        <v>214</v>
      </c>
      <c r="D1358" s="329" t="str">
        <f t="shared" si="248"/>
        <v/>
      </c>
      <c r="E1358" s="330"/>
      <c r="F1358" s="331"/>
      <c r="G1358" s="398"/>
      <c r="H1358" s="398"/>
      <c r="I1358" s="398"/>
      <c r="J1358" s="398"/>
      <c r="K1358" s="398"/>
      <c r="L1358" s="398"/>
      <c r="M1358" s="399"/>
      <c r="N1358" s="399"/>
      <c r="O1358" s="399"/>
      <c r="P1358" s="399"/>
      <c r="Q1358" s="399"/>
      <c r="R1358" s="399"/>
      <c r="S1358" s="399"/>
      <c r="T1358" s="399"/>
      <c r="U1358" s="399"/>
      <c r="V1358" s="399"/>
      <c r="W1358" s="399"/>
      <c r="X1358" s="399"/>
      <c r="Y1358" s="399"/>
      <c r="Z1358" s="399"/>
      <c r="AA1358" s="399"/>
      <c r="AB1358" s="399"/>
      <c r="AC1358" s="399"/>
      <c r="AD1358" s="399"/>
      <c r="AG1358" s="86">
        <f t="shared" si="249"/>
        <v>24</v>
      </c>
      <c r="AH1358" s="86">
        <f t="shared" si="250"/>
        <v>0</v>
      </c>
      <c r="AI1358" s="86">
        <f t="shared" si="251"/>
        <v>0</v>
      </c>
      <c r="AJ1358" s="86">
        <f t="shared" si="252"/>
        <v>0</v>
      </c>
      <c r="AK1358" s="86">
        <f t="shared" si="253"/>
        <v>0</v>
      </c>
      <c r="AL1358" s="86">
        <f t="shared" si="254"/>
        <v>0</v>
      </c>
      <c r="AM1358" s="86">
        <f t="shared" si="255"/>
        <v>0</v>
      </c>
      <c r="AN1358" s="86">
        <f t="shared" si="256"/>
        <v>0</v>
      </c>
      <c r="AO1358" s="86">
        <f t="shared" si="257"/>
        <v>0</v>
      </c>
    </row>
    <row r="1359" spans="1:41" ht="15" customHeight="1">
      <c r="A1359" s="107"/>
      <c r="B1359" s="93"/>
      <c r="C1359" s="110" t="s">
        <v>215</v>
      </c>
      <c r="D1359" s="329" t="str">
        <f t="shared" si="248"/>
        <v/>
      </c>
      <c r="E1359" s="330"/>
      <c r="F1359" s="331"/>
      <c r="G1359" s="398"/>
      <c r="H1359" s="398"/>
      <c r="I1359" s="398"/>
      <c r="J1359" s="398"/>
      <c r="K1359" s="398"/>
      <c r="L1359" s="398"/>
      <c r="M1359" s="399"/>
      <c r="N1359" s="399"/>
      <c r="O1359" s="399"/>
      <c r="P1359" s="399"/>
      <c r="Q1359" s="399"/>
      <c r="R1359" s="399"/>
      <c r="S1359" s="399"/>
      <c r="T1359" s="399"/>
      <c r="U1359" s="399"/>
      <c r="V1359" s="399"/>
      <c r="W1359" s="399"/>
      <c r="X1359" s="399"/>
      <c r="Y1359" s="399"/>
      <c r="Z1359" s="399"/>
      <c r="AA1359" s="399"/>
      <c r="AB1359" s="399"/>
      <c r="AC1359" s="399"/>
      <c r="AD1359" s="399"/>
      <c r="AG1359" s="86">
        <f t="shared" si="249"/>
        <v>24</v>
      </c>
      <c r="AH1359" s="86">
        <f t="shared" si="250"/>
        <v>0</v>
      </c>
      <c r="AI1359" s="86">
        <f t="shared" si="251"/>
        <v>0</v>
      </c>
      <c r="AJ1359" s="86">
        <f t="shared" si="252"/>
        <v>0</v>
      </c>
      <c r="AK1359" s="86">
        <f t="shared" si="253"/>
        <v>0</v>
      </c>
      <c r="AL1359" s="86">
        <f t="shared" si="254"/>
        <v>0</v>
      </c>
      <c r="AM1359" s="86">
        <f t="shared" si="255"/>
        <v>0</v>
      </c>
      <c r="AN1359" s="86">
        <f t="shared" si="256"/>
        <v>0</v>
      </c>
      <c r="AO1359" s="86">
        <f t="shared" si="257"/>
        <v>0</v>
      </c>
    </row>
    <row r="1360" spans="1:41" ht="15" customHeight="1">
      <c r="A1360" s="107"/>
      <c r="B1360" s="93"/>
      <c r="C1360" s="110" t="s">
        <v>216</v>
      </c>
      <c r="D1360" s="329" t="str">
        <f t="shared" si="248"/>
        <v/>
      </c>
      <c r="E1360" s="330"/>
      <c r="F1360" s="331"/>
      <c r="G1360" s="398"/>
      <c r="H1360" s="398"/>
      <c r="I1360" s="398"/>
      <c r="J1360" s="398"/>
      <c r="K1360" s="398"/>
      <c r="L1360" s="398"/>
      <c r="M1360" s="399"/>
      <c r="N1360" s="399"/>
      <c r="O1360" s="399"/>
      <c r="P1360" s="399"/>
      <c r="Q1360" s="399"/>
      <c r="R1360" s="399"/>
      <c r="S1360" s="399"/>
      <c r="T1360" s="399"/>
      <c r="U1360" s="399"/>
      <c r="V1360" s="399"/>
      <c r="W1360" s="399"/>
      <c r="X1360" s="399"/>
      <c r="Y1360" s="399"/>
      <c r="Z1360" s="399"/>
      <c r="AA1360" s="399"/>
      <c r="AB1360" s="399"/>
      <c r="AC1360" s="399"/>
      <c r="AD1360" s="399"/>
      <c r="AG1360" s="86">
        <f t="shared" si="249"/>
        <v>24</v>
      </c>
      <c r="AH1360" s="86">
        <f t="shared" si="250"/>
        <v>0</v>
      </c>
      <c r="AI1360" s="86">
        <f t="shared" si="251"/>
        <v>0</v>
      </c>
      <c r="AJ1360" s="86">
        <f t="shared" si="252"/>
        <v>0</v>
      </c>
      <c r="AK1360" s="86">
        <f t="shared" si="253"/>
        <v>0</v>
      </c>
      <c r="AL1360" s="86">
        <f t="shared" si="254"/>
        <v>0</v>
      </c>
      <c r="AM1360" s="86">
        <f t="shared" si="255"/>
        <v>0</v>
      </c>
      <c r="AN1360" s="86">
        <f t="shared" si="256"/>
        <v>0</v>
      </c>
      <c r="AO1360" s="86">
        <f t="shared" si="257"/>
        <v>0</v>
      </c>
    </row>
    <row r="1361" spans="1:41" ht="15" customHeight="1">
      <c r="A1361" s="107"/>
      <c r="B1361" s="93"/>
      <c r="C1361" s="110" t="s">
        <v>217</v>
      </c>
      <c r="D1361" s="329" t="str">
        <f t="shared" si="248"/>
        <v/>
      </c>
      <c r="E1361" s="330"/>
      <c r="F1361" s="331"/>
      <c r="G1361" s="398"/>
      <c r="H1361" s="398"/>
      <c r="I1361" s="398"/>
      <c r="J1361" s="398"/>
      <c r="K1361" s="398"/>
      <c r="L1361" s="398"/>
      <c r="M1361" s="399"/>
      <c r="N1361" s="399"/>
      <c r="O1361" s="399"/>
      <c r="P1361" s="399"/>
      <c r="Q1361" s="399"/>
      <c r="R1361" s="399"/>
      <c r="S1361" s="399"/>
      <c r="T1361" s="399"/>
      <c r="U1361" s="399"/>
      <c r="V1361" s="399"/>
      <c r="W1361" s="399"/>
      <c r="X1361" s="399"/>
      <c r="Y1361" s="399"/>
      <c r="Z1361" s="399"/>
      <c r="AA1361" s="399"/>
      <c r="AB1361" s="399"/>
      <c r="AC1361" s="399"/>
      <c r="AD1361" s="399"/>
      <c r="AG1361" s="86">
        <f t="shared" si="249"/>
        <v>24</v>
      </c>
      <c r="AH1361" s="86">
        <f t="shared" si="250"/>
        <v>0</v>
      </c>
      <c r="AI1361" s="86">
        <f t="shared" si="251"/>
        <v>0</v>
      </c>
      <c r="AJ1361" s="86">
        <f t="shared" si="252"/>
        <v>0</v>
      </c>
      <c r="AK1361" s="86">
        <f t="shared" si="253"/>
        <v>0</v>
      </c>
      <c r="AL1361" s="86">
        <f t="shared" si="254"/>
        <v>0</v>
      </c>
      <c r="AM1361" s="86">
        <f t="shared" si="255"/>
        <v>0</v>
      </c>
      <c r="AN1361" s="86">
        <f t="shared" si="256"/>
        <v>0</v>
      </c>
      <c r="AO1361" s="86">
        <f t="shared" si="257"/>
        <v>0</v>
      </c>
    </row>
    <row r="1362" spans="1:41" ht="15" customHeight="1">
      <c r="A1362" s="107"/>
      <c r="B1362" s="93"/>
      <c r="C1362" s="110" t="s">
        <v>218</v>
      </c>
      <c r="D1362" s="329" t="str">
        <f t="shared" si="248"/>
        <v/>
      </c>
      <c r="E1362" s="330"/>
      <c r="F1362" s="331"/>
      <c r="G1362" s="398"/>
      <c r="H1362" s="398"/>
      <c r="I1362" s="398"/>
      <c r="J1362" s="398"/>
      <c r="K1362" s="398"/>
      <c r="L1362" s="398"/>
      <c r="M1362" s="399"/>
      <c r="N1362" s="399"/>
      <c r="O1362" s="399"/>
      <c r="P1362" s="399"/>
      <c r="Q1362" s="399"/>
      <c r="R1362" s="399"/>
      <c r="S1362" s="399"/>
      <c r="T1362" s="399"/>
      <c r="U1362" s="399"/>
      <c r="V1362" s="399"/>
      <c r="W1362" s="399"/>
      <c r="X1362" s="399"/>
      <c r="Y1362" s="399"/>
      <c r="Z1362" s="399"/>
      <c r="AA1362" s="399"/>
      <c r="AB1362" s="399"/>
      <c r="AC1362" s="399"/>
      <c r="AD1362" s="399"/>
      <c r="AG1362" s="86">
        <f t="shared" si="249"/>
        <v>24</v>
      </c>
      <c r="AH1362" s="86">
        <f t="shared" si="250"/>
        <v>0</v>
      </c>
      <c r="AI1362" s="86">
        <f t="shared" si="251"/>
        <v>0</v>
      </c>
      <c r="AJ1362" s="86">
        <f t="shared" si="252"/>
        <v>0</v>
      </c>
      <c r="AK1362" s="86">
        <f t="shared" si="253"/>
        <v>0</v>
      </c>
      <c r="AL1362" s="86">
        <f t="shared" si="254"/>
        <v>0</v>
      </c>
      <c r="AM1362" s="86">
        <f t="shared" si="255"/>
        <v>0</v>
      </c>
      <c r="AN1362" s="86">
        <f t="shared" si="256"/>
        <v>0</v>
      </c>
      <c r="AO1362" s="86">
        <f t="shared" si="257"/>
        <v>0</v>
      </c>
    </row>
    <row r="1363" spans="1:41" ht="15" customHeight="1">
      <c r="A1363" s="107"/>
      <c r="B1363" s="93"/>
      <c r="C1363" s="110" t="s">
        <v>219</v>
      </c>
      <c r="D1363" s="329" t="str">
        <f t="shared" si="248"/>
        <v/>
      </c>
      <c r="E1363" s="330"/>
      <c r="F1363" s="331"/>
      <c r="G1363" s="398"/>
      <c r="H1363" s="398"/>
      <c r="I1363" s="398"/>
      <c r="J1363" s="398"/>
      <c r="K1363" s="398"/>
      <c r="L1363" s="398"/>
      <c r="M1363" s="399"/>
      <c r="N1363" s="399"/>
      <c r="O1363" s="399"/>
      <c r="P1363" s="399"/>
      <c r="Q1363" s="399"/>
      <c r="R1363" s="399"/>
      <c r="S1363" s="399"/>
      <c r="T1363" s="399"/>
      <c r="U1363" s="399"/>
      <c r="V1363" s="399"/>
      <c r="W1363" s="399"/>
      <c r="X1363" s="399"/>
      <c r="Y1363" s="399"/>
      <c r="Z1363" s="399"/>
      <c r="AA1363" s="399"/>
      <c r="AB1363" s="399"/>
      <c r="AC1363" s="399"/>
      <c r="AD1363" s="399"/>
      <c r="AG1363" s="86">
        <f t="shared" si="249"/>
        <v>24</v>
      </c>
      <c r="AH1363" s="86">
        <f t="shared" si="250"/>
        <v>0</v>
      </c>
      <c r="AI1363" s="86">
        <f t="shared" si="251"/>
        <v>0</v>
      </c>
      <c r="AJ1363" s="86">
        <f t="shared" si="252"/>
        <v>0</v>
      </c>
      <c r="AK1363" s="86">
        <f t="shared" si="253"/>
        <v>0</v>
      </c>
      <c r="AL1363" s="86">
        <f t="shared" si="254"/>
        <v>0</v>
      </c>
      <c r="AM1363" s="86">
        <f t="shared" si="255"/>
        <v>0</v>
      </c>
      <c r="AN1363" s="86">
        <f t="shared" si="256"/>
        <v>0</v>
      </c>
      <c r="AO1363" s="86">
        <f t="shared" si="257"/>
        <v>0</v>
      </c>
    </row>
    <row r="1364" spans="1:41" ht="15" customHeight="1">
      <c r="A1364" s="107"/>
      <c r="B1364" s="93"/>
      <c r="C1364" s="110" t="s">
        <v>220</v>
      </c>
      <c r="D1364" s="329" t="str">
        <f t="shared" si="248"/>
        <v/>
      </c>
      <c r="E1364" s="330"/>
      <c r="F1364" s="331"/>
      <c r="G1364" s="398"/>
      <c r="H1364" s="398"/>
      <c r="I1364" s="398"/>
      <c r="J1364" s="398"/>
      <c r="K1364" s="398"/>
      <c r="L1364" s="398"/>
      <c r="M1364" s="399"/>
      <c r="N1364" s="399"/>
      <c r="O1364" s="399"/>
      <c r="P1364" s="399"/>
      <c r="Q1364" s="399"/>
      <c r="R1364" s="399"/>
      <c r="S1364" s="399"/>
      <c r="T1364" s="399"/>
      <c r="U1364" s="399"/>
      <c r="V1364" s="399"/>
      <c r="W1364" s="399"/>
      <c r="X1364" s="399"/>
      <c r="Y1364" s="399"/>
      <c r="Z1364" s="399"/>
      <c r="AA1364" s="399"/>
      <c r="AB1364" s="399"/>
      <c r="AC1364" s="399"/>
      <c r="AD1364" s="399"/>
      <c r="AG1364" s="86">
        <f t="shared" si="249"/>
        <v>24</v>
      </c>
      <c r="AH1364" s="86">
        <f t="shared" si="250"/>
        <v>0</v>
      </c>
      <c r="AI1364" s="86">
        <f t="shared" si="251"/>
        <v>0</v>
      </c>
      <c r="AJ1364" s="86">
        <f t="shared" si="252"/>
        <v>0</v>
      </c>
      <c r="AK1364" s="86">
        <f t="shared" si="253"/>
        <v>0</v>
      </c>
      <c r="AL1364" s="86">
        <f t="shared" si="254"/>
        <v>0</v>
      </c>
      <c r="AM1364" s="86">
        <f t="shared" si="255"/>
        <v>0</v>
      </c>
      <c r="AN1364" s="86">
        <f t="shared" si="256"/>
        <v>0</v>
      </c>
      <c r="AO1364" s="86">
        <f t="shared" si="257"/>
        <v>0</v>
      </c>
    </row>
    <row r="1365" spans="1:41" ht="15" customHeight="1">
      <c r="A1365" s="107"/>
      <c r="B1365" s="93"/>
      <c r="C1365" s="110" t="s">
        <v>221</v>
      </c>
      <c r="D1365" s="329" t="str">
        <f t="shared" si="248"/>
        <v/>
      </c>
      <c r="E1365" s="330"/>
      <c r="F1365" s="331"/>
      <c r="G1365" s="398"/>
      <c r="H1365" s="398"/>
      <c r="I1365" s="398"/>
      <c r="J1365" s="398"/>
      <c r="K1365" s="398"/>
      <c r="L1365" s="398"/>
      <c r="M1365" s="399"/>
      <c r="N1365" s="399"/>
      <c r="O1365" s="399"/>
      <c r="P1365" s="399"/>
      <c r="Q1365" s="399"/>
      <c r="R1365" s="399"/>
      <c r="S1365" s="399"/>
      <c r="T1365" s="399"/>
      <c r="U1365" s="399"/>
      <c r="V1365" s="399"/>
      <c r="W1365" s="399"/>
      <c r="X1365" s="399"/>
      <c r="Y1365" s="399"/>
      <c r="Z1365" s="399"/>
      <c r="AA1365" s="399"/>
      <c r="AB1365" s="399"/>
      <c r="AC1365" s="399"/>
      <c r="AD1365" s="399"/>
      <c r="AG1365" s="86">
        <f t="shared" si="249"/>
        <v>24</v>
      </c>
      <c r="AH1365" s="86">
        <f t="shared" si="250"/>
        <v>0</v>
      </c>
      <c r="AI1365" s="86">
        <f t="shared" si="251"/>
        <v>0</v>
      </c>
      <c r="AJ1365" s="86">
        <f t="shared" si="252"/>
        <v>0</v>
      </c>
      <c r="AK1365" s="86">
        <f t="shared" si="253"/>
        <v>0</v>
      </c>
      <c r="AL1365" s="86">
        <f t="shared" si="254"/>
        <v>0</v>
      </c>
      <c r="AM1365" s="86">
        <f t="shared" si="255"/>
        <v>0</v>
      </c>
      <c r="AN1365" s="86">
        <f t="shared" si="256"/>
        <v>0</v>
      </c>
      <c r="AO1365" s="86">
        <f t="shared" si="257"/>
        <v>0</v>
      </c>
    </row>
    <row r="1366" spans="1:41" ht="15" customHeight="1">
      <c r="A1366" s="107"/>
      <c r="B1366" s="93"/>
      <c r="C1366" s="110" t="s">
        <v>222</v>
      </c>
      <c r="D1366" s="329" t="str">
        <f t="shared" si="248"/>
        <v/>
      </c>
      <c r="E1366" s="330"/>
      <c r="F1366" s="331"/>
      <c r="G1366" s="398"/>
      <c r="H1366" s="398"/>
      <c r="I1366" s="398"/>
      <c r="J1366" s="398"/>
      <c r="K1366" s="398"/>
      <c r="L1366" s="398"/>
      <c r="M1366" s="399"/>
      <c r="N1366" s="399"/>
      <c r="O1366" s="399"/>
      <c r="P1366" s="399"/>
      <c r="Q1366" s="399"/>
      <c r="R1366" s="399"/>
      <c r="S1366" s="399"/>
      <c r="T1366" s="399"/>
      <c r="U1366" s="399"/>
      <c r="V1366" s="399"/>
      <c r="W1366" s="399"/>
      <c r="X1366" s="399"/>
      <c r="Y1366" s="399"/>
      <c r="Z1366" s="399"/>
      <c r="AA1366" s="399"/>
      <c r="AB1366" s="399"/>
      <c r="AC1366" s="399"/>
      <c r="AD1366" s="399"/>
      <c r="AG1366" s="86">
        <f t="shared" si="249"/>
        <v>24</v>
      </c>
      <c r="AH1366" s="86">
        <f t="shared" si="250"/>
        <v>0</v>
      </c>
      <c r="AI1366" s="86">
        <f t="shared" si="251"/>
        <v>0</v>
      </c>
      <c r="AJ1366" s="86">
        <f t="shared" si="252"/>
        <v>0</v>
      </c>
      <c r="AK1366" s="86">
        <f t="shared" si="253"/>
        <v>0</v>
      </c>
      <c r="AL1366" s="86">
        <f t="shared" si="254"/>
        <v>0</v>
      </c>
      <c r="AM1366" s="86">
        <f t="shared" si="255"/>
        <v>0</v>
      </c>
      <c r="AN1366" s="86">
        <f t="shared" si="256"/>
        <v>0</v>
      </c>
      <c r="AO1366" s="86">
        <f t="shared" si="257"/>
        <v>0</v>
      </c>
    </row>
    <row r="1367" spans="1:41" ht="15" customHeight="1">
      <c r="A1367" s="107"/>
      <c r="B1367" s="93"/>
      <c r="C1367" s="110" t="s">
        <v>223</v>
      </c>
      <c r="D1367" s="329" t="str">
        <f t="shared" si="248"/>
        <v/>
      </c>
      <c r="E1367" s="330"/>
      <c r="F1367" s="331"/>
      <c r="G1367" s="398"/>
      <c r="H1367" s="398"/>
      <c r="I1367" s="398"/>
      <c r="J1367" s="398"/>
      <c r="K1367" s="398"/>
      <c r="L1367" s="398"/>
      <c r="M1367" s="399"/>
      <c r="N1367" s="399"/>
      <c r="O1367" s="399"/>
      <c r="P1367" s="399"/>
      <c r="Q1367" s="399"/>
      <c r="R1367" s="399"/>
      <c r="S1367" s="399"/>
      <c r="T1367" s="399"/>
      <c r="U1367" s="399"/>
      <c r="V1367" s="399"/>
      <c r="W1367" s="399"/>
      <c r="X1367" s="399"/>
      <c r="Y1367" s="399"/>
      <c r="Z1367" s="399"/>
      <c r="AA1367" s="399"/>
      <c r="AB1367" s="399"/>
      <c r="AC1367" s="399"/>
      <c r="AD1367" s="399"/>
      <c r="AG1367" s="86">
        <f t="shared" si="249"/>
        <v>24</v>
      </c>
      <c r="AH1367" s="86">
        <f t="shared" si="250"/>
        <v>0</v>
      </c>
      <c r="AI1367" s="86">
        <f t="shared" si="251"/>
        <v>0</v>
      </c>
      <c r="AJ1367" s="86">
        <f t="shared" si="252"/>
        <v>0</v>
      </c>
      <c r="AK1367" s="86">
        <f t="shared" si="253"/>
        <v>0</v>
      </c>
      <c r="AL1367" s="86">
        <f t="shared" si="254"/>
        <v>0</v>
      </c>
      <c r="AM1367" s="86">
        <f t="shared" si="255"/>
        <v>0</v>
      </c>
      <c r="AN1367" s="86">
        <f t="shared" si="256"/>
        <v>0</v>
      </c>
      <c r="AO1367" s="86">
        <f t="shared" si="257"/>
        <v>0</v>
      </c>
    </row>
    <row r="1368" spans="1:41" ht="15" customHeight="1">
      <c r="A1368" s="107"/>
      <c r="B1368" s="93"/>
      <c r="C1368" s="110" t="s">
        <v>224</v>
      </c>
      <c r="D1368" s="329" t="str">
        <f t="shared" si="248"/>
        <v/>
      </c>
      <c r="E1368" s="330"/>
      <c r="F1368" s="331"/>
      <c r="G1368" s="398"/>
      <c r="H1368" s="398"/>
      <c r="I1368" s="398"/>
      <c r="J1368" s="398"/>
      <c r="K1368" s="398"/>
      <c r="L1368" s="398"/>
      <c r="M1368" s="399"/>
      <c r="N1368" s="399"/>
      <c r="O1368" s="399"/>
      <c r="P1368" s="399"/>
      <c r="Q1368" s="399"/>
      <c r="R1368" s="399"/>
      <c r="S1368" s="399"/>
      <c r="T1368" s="399"/>
      <c r="U1368" s="399"/>
      <c r="V1368" s="399"/>
      <c r="W1368" s="399"/>
      <c r="X1368" s="399"/>
      <c r="Y1368" s="399"/>
      <c r="Z1368" s="399"/>
      <c r="AA1368" s="399"/>
      <c r="AB1368" s="399"/>
      <c r="AC1368" s="399"/>
      <c r="AD1368" s="399"/>
      <c r="AG1368" s="86">
        <f t="shared" si="249"/>
        <v>24</v>
      </c>
      <c r="AH1368" s="86">
        <f t="shared" si="250"/>
        <v>0</v>
      </c>
      <c r="AI1368" s="86">
        <f t="shared" si="251"/>
        <v>0</v>
      </c>
      <c r="AJ1368" s="86">
        <f t="shared" si="252"/>
        <v>0</v>
      </c>
      <c r="AK1368" s="86">
        <f t="shared" si="253"/>
        <v>0</v>
      </c>
      <c r="AL1368" s="86">
        <f t="shared" si="254"/>
        <v>0</v>
      </c>
      <c r="AM1368" s="86">
        <f t="shared" si="255"/>
        <v>0</v>
      </c>
      <c r="AN1368" s="86">
        <f t="shared" si="256"/>
        <v>0</v>
      </c>
      <c r="AO1368" s="86">
        <f t="shared" si="257"/>
        <v>0</v>
      </c>
    </row>
    <row r="1369" spans="1:41" ht="15" customHeight="1">
      <c r="A1369" s="107"/>
      <c r="B1369" s="93"/>
      <c r="C1369" s="110" t="s">
        <v>225</v>
      </c>
      <c r="D1369" s="329" t="str">
        <f t="shared" si="248"/>
        <v/>
      </c>
      <c r="E1369" s="330"/>
      <c r="F1369" s="331"/>
      <c r="G1369" s="398"/>
      <c r="H1369" s="398"/>
      <c r="I1369" s="398"/>
      <c r="J1369" s="398"/>
      <c r="K1369" s="398"/>
      <c r="L1369" s="398"/>
      <c r="M1369" s="399"/>
      <c r="N1369" s="399"/>
      <c r="O1369" s="399"/>
      <c r="P1369" s="399"/>
      <c r="Q1369" s="399"/>
      <c r="R1369" s="399"/>
      <c r="S1369" s="399"/>
      <c r="T1369" s="399"/>
      <c r="U1369" s="399"/>
      <c r="V1369" s="399"/>
      <c r="W1369" s="399"/>
      <c r="X1369" s="399"/>
      <c r="Y1369" s="399"/>
      <c r="Z1369" s="399"/>
      <c r="AA1369" s="399"/>
      <c r="AB1369" s="399"/>
      <c r="AC1369" s="399"/>
      <c r="AD1369" s="399"/>
      <c r="AG1369" s="86">
        <f t="shared" si="249"/>
        <v>24</v>
      </c>
      <c r="AH1369" s="86">
        <f t="shared" si="250"/>
        <v>0</v>
      </c>
      <c r="AI1369" s="86">
        <f t="shared" si="251"/>
        <v>0</v>
      </c>
      <c r="AJ1369" s="86">
        <f t="shared" si="252"/>
        <v>0</v>
      </c>
      <c r="AK1369" s="86">
        <f t="shared" si="253"/>
        <v>0</v>
      </c>
      <c r="AL1369" s="86">
        <f t="shared" si="254"/>
        <v>0</v>
      </c>
      <c r="AM1369" s="86">
        <f t="shared" si="255"/>
        <v>0</v>
      </c>
      <c r="AN1369" s="86">
        <f t="shared" si="256"/>
        <v>0</v>
      </c>
      <c r="AO1369" s="86">
        <f t="shared" si="257"/>
        <v>0</v>
      </c>
    </row>
    <row r="1370" spans="1:41" ht="15" customHeight="1">
      <c r="A1370" s="107"/>
      <c r="B1370" s="93"/>
      <c r="C1370" s="110" t="s">
        <v>226</v>
      </c>
      <c r="D1370" s="329" t="str">
        <f t="shared" si="248"/>
        <v/>
      </c>
      <c r="E1370" s="330"/>
      <c r="F1370" s="331"/>
      <c r="G1370" s="398"/>
      <c r="H1370" s="398"/>
      <c r="I1370" s="398"/>
      <c r="J1370" s="398"/>
      <c r="K1370" s="398"/>
      <c r="L1370" s="398"/>
      <c r="M1370" s="399"/>
      <c r="N1370" s="399"/>
      <c r="O1370" s="399"/>
      <c r="P1370" s="399"/>
      <c r="Q1370" s="399"/>
      <c r="R1370" s="399"/>
      <c r="S1370" s="399"/>
      <c r="T1370" s="399"/>
      <c r="U1370" s="399"/>
      <c r="V1370" s="399"/>
      <c r="W1370" s="399"/>
      <c r="X1370" s="399"/>
      <c r="Y1370" s="399"/>
      <c r="Z1370" s="399"/>
      <c r="AA1370" s="399"/>
      <c r="AB1370" s="399"/>
      <c r="AC1370" s="399"/>
      <c r="AD1370" s="399"/>
      <c r="AG1370" s="86">
        <f t="shared" si="249"/>
        <v>24</v>
      </c>
      <c r="AH1370" s="86">
        <f t="shared" si="250"/>
        <v>0</v>
      </c>
      <c r="AI1370" s="86">
        <f t="shared" si="251"/>
        <v>0</v>
      </c>
      <c r="AJ1370" s="86">
        <f t="shared" si="252"/>
        <v>0</v>
      </c>
      <c r="AK1370" s="86">
        <f t="shared" si="253"/>
        <v>0</v>
      </c>
      <c r="AL1370" s="86">
        <f t="shared" si="254"/>
        <v>0</v>
      </c>
      <c r="AM1370" s="86">
        <f t="shared" si="255"/>
        <v>0</v>
      </c>
      <c r="AN1370" s="86">
        <f t="shared" si="256"/>
        <v>0</v>
      </c>
      <c r="AO1370" s="86">
        <f t="shared" si="257"/>
        <v>0</v>
      </c>
    </row>
    <row r="1371" spans="1:41" ht="15" customHeight="1">
      <c r="A1371" s="107"/>
      <c r="B1371" s="93"/>
      <c r="C1371" s="110" t="s">
        <v>227</v>
      </c>
      <c r="D1371" s="329" t="str">
        <f t="shared" si="248"/>
        <v/>
      </c>
      <c r="E1371" s="330"/>
      <c r="F1371" s="331"/>
      <c r="G1371" s="398"/>
      <c r="H1371" s="398"/>
      <c r="I1371" s="398"/>
      <c r="J1371" s="398"/>
      <c r="K1371" s="398"/>
      <c r="L1371" s="398"/>
      <c r="M1371" s="399"/>
      <c r="N1371" s="399"/>
      <c r="O1371" s="399"/>
      <c r="P1371" s="399"/>
      <c r="Q1371" s="399"/>
      <c r="R1371" s="399"/>
      <c r="S1371" s="399"/>
      <c r="T1371" s="399"/>
      <c r="U1371" s="399"/>
      <c r="V1371" s="399"/>
      <c r="W1371" s="399"/>
      <c r="X1371" s="399"/>
      <c r="Y1371" s="399"/>
      <c r="Z1371" s="399"/>
      <c r="AA1371" s="399"/>
      <c r="AB1371" s="399"/>
      <c r="AC1371" s="399"/>
      <c r="AD1371" s="399"/>
      <c r="AG1371" s="86">
        <f t="shared" si="249"/>
        <v>24</v>
      </c>
      <c r="AH1371" s="86">
        <f t="shared" si="250"/>
        <v>0</v>
      </c>
      <c r="AI1371" s="86">
        <f t="shared" si="251"/>
        <v>0</v>
      </c>
      <c r="AJ1371" s="86">
        <f t="shared" si="252"/>
        <v>0</v>
      </c>
      <c r="AK1371" s="86">
        <f t="shared" si="253"/>
        <v>0</v>
      </c>
      <c r="AL1371" s="86">
        <f t="shared" si="254"/>
        <v>0</v>
      </c>
      <c r="AM1371" s="86">
        <f t="shared" si="255"/>
        <v>0</v>
      </c>
      <c r="AN1371" s="86">
        <f t="shared" si="256"/>
        <v>0</v>
      </c>
      <c r="AO1371" s="86">
        <f t="shared" si="257"/>
        <v>0</v>
      </c>
    </row>
    <row r="1372" spans="1:41" ht="15" customHeight="1">
      <c r="A1372" s="107"/>
      <c r="B1372" s="93"/>
      <c r="C1372" s="110" t="s">
        <v>228</v>
      </c>
      <c r="D1372" s="329" t="str">
        <f t="shared" si="248"/>
        <v/>
      </c>
      <c r="E1372" s="330"/>
      <c r="F1372" s="331"/>
      <c r="G1372" s="398"/>
      <c r="H1372" s="398"/>
      <c r="I1372" s="398"/>
      <c r="J1372" s="398"/>
      <c r="K1372" s="398"/>
      <c r="L1372" s="398"/>
      <c r="M1372" s="399"/>
      <c r="N1372" s="399"/>
      <c r="O1372" s="399"/>
      <c r="P1372" s="399"/>
      <c r="Q1372" s="399"/>
      <c r="R1372" s="399"/>
      <c r="S1372" s="399"/>
      <c r="T1372" s="399"/>
      <c r="U1372" s="399"/>
      <c r="V1372" s="399"/>
      <c r="W1372" s="399"/>
      <c r="X1372" s="399"/>
      <c r="Y1372" s="399"/>
      <c r="Z1372" s="399"/>
      <c r="AA1372" s="399"/>
      <c r="AB1372" s="399"/>
      <c r="AC1372" s="399"/>
      <c r="AD1372" s="399"/>
      <c r="AG1372" s="86">
        <f t="shared" si="249"/>
        <v>24</v>
      </c>
      <c r="AH1372" s="86">
        <f t="shared" si="250"/>
        <v>0</v>
      </c>
      <c r="AI1372" s="86">
        <f t="shared" si="251"/>
        <v>0</v>
      </c>
      <c r="AJ1372" s="86">
        <f t="shared" si="252"/>
        <v>0</v>
      </c>
      <c r="AK1372" s="86">
        <f t="shared" si="253"/>
        <v>0</v>
      </c>
      <c r="AL1372" s="86">
        <f t="shared" si="254"/>
        <v>0</v>
      </c>
      <c r="AM1372" s="86">
        <f t="shared" si="255"/>
        <v>0</v>
      </c>
      <c r="AN1372" s="86">
        <f t="shared" si="256"/>
        <v>0</v>
      </c>
      <c r="AO1372" s="86">
        <f t="shared" si="257"/>
        <v>0</v>
      </c>
    </row>
    <row r="1373" spans="1:41" ht="15" customHeight="1">
      <c r="A1373" s="107"/>
      <c r="B1373" s="93"/>
      <c r="C1373" s="110" t="s">
        <v>229</v>
      </c>
      <c r="D1373" s="329" t="str">
        <f t="shared" si="248"/>
        <v/>
      </c>
      <c r="E1373" s="330"/>
      <c r="F1373" s="331"/>
      <c r="G1373" s="398"/>
      <c r="H1373" s="398"/>
      <c r="I1373" s="398"/>
      <c r="J1373" s="398"/>
      <c r="K1373" s="398"/>
      <c r="L1373" s="398"/>
      <c r="M1373" s="399"/>
      <c r="N1373" s="399"/>
      <c r="O1373" s="399"/>
      <c r="P1373" s="399"/>
      <c r="Q1373" s="399"/>
      <c r="R1373" s="399"/>
      <c r="S1373" s="399"/>
      <c r="T1373" s="399"/>
      <c r="U1373" s="399"/>
      <c r="V1373" s="399"/>
      <c r="W1373" s="399"/>
      <c r="X1373" s="399"/>
      <c r="Y1373" s="399"/>
      <c r="Z1373" s="399"/>
      <c r="AA1373" s="399"/>
      <c r="AB1373" s="399"/>
      <c r="AC1373" s="399"/>
      <c r="AD1373" s="399"/>
      <c r="AG1373" s="86">
        <f t="shared" si="249"/>
        <v>24</v>
      </c>
      <c r="AH1373" s="86">
        <f t="shared" si="250"/>
        <v>0</v>
      </c>
      <c r="AI1373" s="86">
        <f t="shared" si="251"/>
        <v>0</v>
      </c>
      <c r="AJ1373" s="86">
        <f t="shared" si="252"/>
        <v>0</v>
      </c>
      <c r="AK1373" s="86">
        <f t="shared" si="253"/>
        <v>0</v>
      </c>
      <c r="AL1373" s="86">
        <f t="shared" si="254"/>
        <v>0</v>
      </c>
      <c r="AM1373" s="86">
        <f t="shared" si="255"/>
        <v>0</v>
      </c>
      <c r="AN1373" s="86">
        <f t="shared" si="256"/>
        <v>0</v>
      </c>
      <c r="AO1373" s="86">
        <f t="shared" si="257"/>
        <v>0</v>
      </c>
    </row>
    <row r="1374" spans="1:41" ht="15" customHeight="1">
      <c r="A1374" s="107"/>
      <c r="B1374" s="93"/>
      <c r="C1374" s="110" t="s">
        <v>230</v>
      </c>
      <c r="D1374" s="329" t="str">
        <f t="shared" si="248"/>
        <v/>
      </c>
      <c r="E1374" s="330"/>
      <c r="F1374" s="331"/>
      <c r="G1374" s="398"/>
      <c r="H1374" s="398"/>
      <c r="I1374" s="398"/>
      <c r="J1374" s="398"/>
      <c r="K1374" s="398"/>
      <c r="L1374" s="398"/>
      <c r="M1374" s="399"/>
      <c r="N1374" s="399"/>
      <c r="O1374" s="399"/>
      <c r="P1374" s="399"/>
      <c r="Q1374" s="399"/>
      <c r="R1374" s="399"/>
      <c r="S1374" s="399"/>
      <c r="T1374" s="399"/>
      <c r="U1374" s="399"/>
      <c r="V1374" s="399"/>
      <c r="W1374" s="399"/>
      <c r="X1374" s="399"/>
      <c r="Y1374" s="399"/>
      <c r="Z1374" s="399"/>
      <c r="AA1374" s="399"/>
      <c r="AB1374" s="399"/>
      <c r="AC1374" s="399"/>
      <c r="AD1374" s="399"/>
      <c r="AG1374" s="86">
        <f t="shared" si="249"/>
        <v>24</v>
      </c>
      <c r="AH1374" s="86">
        <f t="shared" si="250"/>
        <v>0</v>
      </c>
      <c r="AI1374" s="86">
        <f t="shared" si="251"/>
        <v>0</v>
      </c>
      <c r="AJ1374" s="86">
        <f t="shared" si="252"/>
        <v>0</v>
      </c>
      <c r="AK1374" s="86">
        <f t="shared" si="253"/>
        <v>0</v>
      </c>
      <c r="AL1374" s="86">
        <f t="shared" si="254"/>
        <v>0</v>
      </c>
      <c r="AM1374" s="86">
        <f t="shared" si="255"/>
        <v>0</v>
      </c>
      <c r="AN1374" s="86">
        <f t="shared" si="256"/>
        <v>0</v>
      </c>
      <c r="AO1374" s="86">
        <f t="shared" si="257"/>
        <v>0</v>
      </c>
    </row>
    <row r="1375" spans="1:41" ht="15" customHeight="1">
      <c r="A1375" s="107"/>
      <c r="B1375" s="93"/>
      <c r="C1375" s="110" t="s">
        <v>231</v>
      </c>
      <c r="D1375" s="329" t="str">
        <f t="shared" si="248"/>
        <v/>
      </c>
      <c r="E1375" s="330"/>
      <c r="F1375" s="331"/>
      <c r="G1375" s="398"/>
      <c r="H1375" s="398"/>
      <c r="I1375" s="398"/>
      <c r="J1375" s="398"/>
      <c r="K1375" s="398"/>
      <c r="L1375" s="398"/>
      <c r="M1375" s="399"/>
      <c r="N1375" s="399"/>
      <c r="O1375" s="399"/>
      <c r="P1375" s="399"/>
      <c r="Q1375" s="399"/>
      <c r="R1375" s="399"/>
      <c r="S1375" s="399"/>
      <c r="T1375" s="399"/>
      <c r="U1375" s="399"/>
      <c r="V1375" s="399"/>
      <c r="W1375" s="399"/>
      <c r="X1375" s="399"/>
      <c r="Y1375" s="399"/>
      <c r="Z1375" s="399"/>
      <c r="AA1375" s="399"/>
      <c r="AB1375" s="399"/>
      <c r="AC1375" s="399"/>
      <c r="AD1375" s="399"/>
      <c r="AG1375" s="86">
        <f t="shared" si="249"/>
        <v>24</v>
      </c>
      <c r="AH1375" s="86">
        <f t="shared" si="250"/>
        <v>0</v>
      </c>
      <c r="AI1375" s="86">
        <f t="shared" si="251"/>
        <v>0</v>
      </c>
      <c r="AJ1375" s="86">
        <f t="shared" si="252"/>
        <v>0</v>
      </c>
      <c r="AK1375" s="86">
        <f t="shared" si="253"/>
        <v>0</v>
      </c>
      <c r="AL1375" s="86">
        <f t="shared" si="254"/>
        <v>0</v>
      </c>
      <c r="AM1375" s="86">
        <f t="shared" si="255"/>
        <v>0</v>
      </c>
      <c r="AN1375" s="86">
        <f t="shared" si="256"/>
        <v>0</v>
      </c>
      <c r="AO1375" s="86">
        <f t="shared" si="257"/>
        <v>0</v>
      </c>
    </row>
    <row r="1376" spans="1:41" ht="15" customHeight="1">
      <c r="A1376" s="107"/>
      <c r="B1376" s="93"/>
      <c r="C1376" s="112" t="s">
        <v>232</v>
      </c>
      <c r="D1376" s="329" t="str">
        <f t="shared" si="248"/>
        <v/>
      </c>
      <c r="E1376" s="330"/>
      <c r="F1376" s="331"/>
      <c r="G1376" s="398"/>
      <c r="H1376" s="398"/>
      <c r="I1376" s="398"/>
      <c r="J1376" s="398"/>
      <c r="K1376" s="398"/>
      <c r="L1376" s="398"/>
      <c r="M1376" s="399"/>
      <c r="N1376" s="399"/>
      <c r="O1376" s="399"/>
      <c r="P1376" s="399"/>
      <c r="Q1376" s="399"/>
      <c r="R1376" s="399"/>
      <c r="S1376" s="399"/>
      <c r="T1376" s="399"/>
      <c r="U1376" s="399"/>
      <c r="V1376" s="399"/>
      <c r="W1376" s="399"/>
      <c r="X1376" s="399"/>
      <c r="Y1376" s="399"/>
      <c r="Z1376" s="399"/>
      <c r="AA1376" s="399"/>
      <c r="AB1376" s="399"/>
      <c r="AC1376" s="399"/>
      <c r="AD1376" s="399"/>
      <c r="AG1376" s="86">
        <f t="shared" si="249"/>
        <v>24</v>
      </c>
      <c r="AH1376" s="86">
        <f t="shared" si="250"/>
        <v>0</v>
      </c>
      <c r="AI1376" s="86">
        <f t="shared" si="251"/>
        <v>0</v>
      </c>
      <c r="AJ1376" s="86">
        <f t="shared" si="252"/>
        <v>0</v>
      </c>
      <c r="AK1376" s="86">
        <f t="shared" si="253"/>
        <v>0</v>
      </c>
      <c r="AL1376" s="86">
        <f t="shared" si="254"/>
        <v>0</v>
      </c>
      <c r="AM1376" s="86">
        <f t="shared" si="255"/>
        <v>0</v>
      </c>
      <c r="AN1376" s="86">
        <f t="shared" si="256"/>
        <v>0</v>
      </c>
      <c r="AO1376" s="86">
        <f t="shared" si="257"/>
        <v>0</v>
      </c>
    </row>
    <row r="1377" spans="1:41" ht="15" customHeight="1">
      <c r="A1377" s="107"/>
      <c r="B1377" s="93"/>
      <c r="C1377" s="112" t="s">
        <v>233</v>
      </c>
      <c r="D1377" s="329" t="str">
        <f t="shared" si="248"/>
        <v/>
      </c>
      <c r="E1377" s="330"/>
      <c r="F1377" s="331"/>
      <c r="G1377" s="398"/>
      <c r="H1377" s="398"/>
      <c r="I1377" s="398"/>
      <c r="J1377" s="398"/>
      <c r="K1377" s="398"/>
      <c r="L1377" s="398"/>
      <c r="M1377" s="399"/>
      <c r="N1377" s="399"/>
      <c r="O1377" s="399"/>
      <c r="P1377" s="399"/>
      <c r="Q1377" s="399"/>
      <c r="R1377" s="399"/>
      <c r="S1377" s="399"/>
      <c r="T1377" s="399"/>
      <c r="U1377" s="399"/>
      <c r="V1377" s="399"/>
      <c r="W1377" s="399"/>
      <c r="X1377" s="399"/>
      <c r="Y1377" s="399"/>
      <c r="Z1377" s="399"/>
      <c r="AA1377" s="399"/>
      <c r="AB1377" s="399"/>
      <c r="AC1377" s="399"/>
      <c r="AD1377" s="399"/>
      <c r="AG1377" s="86">
        <f t="shared" si="249"/>
        <v>24</v>
      </c>
      <c r="AH1377" s="86">
        <f t="shared" si="250"/>
        <v>0</v>
      </c>
      <c r="AI1377" s="86">
        <f t="shared" si="251"/>
        <v>0</v>
      </c>
      <c r="AJ1377" s="86">
        <f t="shared" si="252"/>
        <v>0</v>
      </c>
      <c r="AK1377" s="86">
        <f t="shared" si="253"/>
        <v>0</v>
      </c>
      <c r="AL1377" s="86">
        <f t="shared" si="254"/>
        <v>0</v>
      </c>
      <c r="AM1377" s="86">
        <f t="shared" si="255"/>
        <v>0</v>
      </c>
      <c r="AN1377" s="86">
        <f t="shared" si="256"/>
        <v>0</v>
      </c>
      <c r="AO1377" s="86">
        <f t="shared" si="257"/>
        <v>0</v>
      </c>
    </row>
    <row r="1378" spans="1:41" ht="15" customHeight="1">
      <c r="A1378" s="107"/>
      <c r="B1378" s="93"/>
      <c r="C1378" s="112" t="s">
        <v>234</v>
      </c>
      <c r="D1378" s="329" t="str">
        <f t="shared" si="248"/>
        <v/>
      </c>
      <c r="E1378" s="330"/>
      <c r="F1378" s="331"/>
      <c r="G1378" s="398"/>
      <c r="H1378" s="398"/>
      <c r="I1378" s="398"/>
      <c r="J1378" s="398"/>
      <c r="K1378" s="398"/>
      <c r="L1378" s="398"/>
      <c r="M1378" s="399"/>
      <c r="N1378" s="399"/>
      <c r="O1378" s="399"/>
      <c r="P1378" s="399"/>
      <c r="Q1378" s="399"/>
      <c r="R1378" s="399"/>
      <c r="S1378" s="399"/>
      <c r="T1378" s="399"/>
      <c r="U1378" s="399"/>
      <c r="V1378" s="399"/>
      <c r="W1378" s="399"/>
      <c r="X1378" s="399"/>
      <c r="Y1378" s="399"/>
      <c r="Z1378" s="399"/>
      <c r="AA1378" s="399"/>
      <c r="AB1378" s="399"/>
      <c r="AC1378" s="399"/>
      <c r="AD1378" s="399"/>
      <c r="AG1378" s="86">
        <f t="shared" si="249"/>
        <v>24</v>
      </c>
      <c r="AH1378" s="86">
        <f t="shared" si="250"/>
        <v>0</v>
      </c>
      <c r="AI1378" s="86">
        <f t="shared" si="251"/>
        <v>0</v>
      </c>
      <c r="AJ1378" s="86">
        <f t="shared" si="252"/>
        <v>0</v>
      </c>
      <c r="AK1378" s="86">
        <f t="shared" si="253"/>
        <v>0</v>
      </c>
      <c r="AL1378" s="86">
        <f t="shared" si="254"/>
        <v>0</v>
      </c>
      <c r="AM1378" s="86">
        <f t="shared" si="255"/>
        <v>0</v>
      </c>
      <c r="AN1378" s="86">
        <f t="shared" si="256"/>
        <v>0</v>
      </c>
      <c r="AO1378" s="86">
        <f t="shared" si="257"/>
        <v>0</v>
      </c>
    </row>
    <row r="1379" spans="1:41" ht="15" customHeight="1">
      <c r="A1379" s="107"/>
      <c r="B1379" s="93"/>
      <c r="C1379" s="112" t="s">
        <v>235</v>
      </c>
      <c r="D1379" s="329" t="str">
        <f t="shared" si="248"/>
        <v/>
      </c>
      <c r="E1379" s="330"/>
      <c r="F1379" s="331"/>
      <c r="G1379" s="398"/>
      <c r="H1379" s="398"/>
      <c r="I1379" s="398"/>
      <c r="J1379" s="398"/>
      <c r="K1379" s="398"/>
      <c r="L1379" s="398"/>
      <c r="M1379" s="399"/>
      <c r="N1379" s="399"/>
      <c r="O1379" s="399"/>
      <c r="P1379" s="399"/>
      <c r="Q1379" s="399"/>
      <c r="R1379" s="399"/>
      <c r="S1379" s="399"/>
      <c r="T1379" s="399"/>
      <c r="U1379" s="399"/>
      <c r="V1379" s="399"/>
      <c r="W1379" s="399"/>
      <c r="X1379" s="399"/>
      <c r="Y1379" s="399"/>
      <c r="Z1379" s="399"/>
      <c r="AA1379" s="399"/>
      <c r="AB1379" s="399"/>
      <c r="AC1379" s="399"/>
      <c r="AD1379" s="399"/>
      <c r="AG1379" s="86">
        <f t="shared" si="249"/>
        <v>24</v>
      </c>
      <c r="AH1379" s="86">
        <f t="shared" si="250"/>
        <v>0</v>
      </c>
      <c r="AI1379" s="86">
        <f t="shared" si="251"/>
        <v>0</v>
      </c>
      <c r="AJ1379" s="86">
        <f t="shared" si="252"/>
        <v>0</v>
      </c>
      <c r="AK1379" s="86">
        <f t="shared" si="253"/>
        <v>0</v>
      </c>
      <c r="AL1379" s="86">
        <f t="shared" si="254"/>
        <v>0</v>
      </c>
      <c r="AM1379" s="86">
        <f t="shared" si="255"/>
        <v>0</v>
      </c>
      <c r="AN1379" s="86">
        <f t="shared" si="256"/>
        <v>0</v>
      </c>
      <c r="AO1379" s="86">
        <f t="shared" si="257"/>
        <v>0</v>
      </c>
    </row>
    <row r="1380" spans="1:41" ht="15" customHeight="1">
      <c r="A1380" s="107"/>
      <c r="B1380" s="93"/>
      <c r="C1380" s="112" t="s">
        <v>236</v>
      </c>
      <c r="D1380" s="329" t="str">
        <f t="shared" si="248"/>
        <v/>
      </c>
      <c r="E1380" s="330"/>
      <c r="F1380" s="331"/>
      <c r="G1380" s="398"/>
      <c r="H1380" s="398"/>
      <c r="I1380" s="398"/>
      <c r="J1380" s="398"/>
      <c r="K1380" s="398"/>
      <c r="L1380" s="398"/>
      <c r="M1380" s="399"/>
      <c r="N1380" s="399"/>
      <c r="O1380" s="399"/>
      <c r="P1380" s="399"/>
      <c r="Q1380" s="399"/>
      <c r="R1380" s="399"/>
      <c r="S1380" s="399"/>
      <c r="T1380" s="399"/>
      <c r="U1380" s="399"/>
      <c r="V1380" s="399"/>
      <c r="W1380" s="399"/>
      <c r="X1380" s="399"/>
      <c r="Y1380" s="399"/>
      <c r="Z1380" s="399"/>
      <c r="AA1380" s="399"/>
      <c r="AB1380" s="399"/>
      <c r="AC1380" s="399"/>
      <c r="AD1380" s="399"/>
      <c r="AG1380" s="86">
        <f t="shared" si="249"/>
        <v>24</v>
      </c>
      <c r="AH1380" s="86">
        <f t="shared" si="250"/>
        <v>0</v>
      </c>
      <c r="AI1380" s="86">
        <f t="shared" si="251"/>
        <v>0</v>
      </c>
      <c r="AJ1380" s="86">
        <f t="shared" si="252"/>
        <v>0</v>
      </c>
      <c r="AK1380" s="86">
        <f t="shared" si="253"/>
        <v>0</v>
      </c>
      <c r="AL1380" s="86">
        <f t="shared" si="254"/>
        <v>0</v>
      </c>
      <c r="AM1380" s="86">
        <f t="shared" si="255"/>
        <v>0</v>
      </c>
      <c r="AN1380" s="86">
        <f t="shared" si="256"/>
        <v>0</v>
      </c>
      <c r="AO1380" s="86">
        <f t="shared" si="257"/>
        <v>0</v>
      </c>
    </row>
    <row r="1381" spans="1:41" ht="15" customHeight="1">
      <c r="A1381" s="107"/>
      <c r="B1381" s="93"/>
      <c r="C1381" s="112" t="s">
        <v>237</v>
      </c>
      <c r="D1381" s="329" t="str">
        <f t="shared" si="248"/>
        <v/>
      </c>
      <c r="E1381" s="330"/>
      <c r="F1381" s="331"/>
      <c r="G1381" s="398"/>
      <c r="H1381" s="398"/>
      <c r="I1381" s="398"/>
      <c r="J1381" s="398"/>
      <c r="K1381" s="398"/>
      <c r="L1381" s="398"/>
      <c r="M1381" s="399"/>
      <c r="N1381" s="399"/>
      <c r="O1381" s="399"/>
      <c r="P1381" s="399"/>
      <c r="Q1381" s="399"/>
      <c r="R1381" s="399"/>
      <c r="S1381" s="399"/>
      <c r="T1381" s="399"/>
      <c r="U1381" s="399"/>
      <c r="V1381" s="399"/>
      <c r="W1381" s="399"/>
      <c r="X1381" s="399"/>
      <c r="Y1381" s="399"/>
      <c r="Z1381" s="399"/>
      <c r="AA1381" s="399"/>
      <c r="AB1381" s="399"/>
      <c r="AC1381" s="399"/>
      <c r="AD1381" s="399"/>
      <c r="AG1381" s="86">
        <f t="shared" si="249"/>
        <v>24</v>
      </c>
      <c r="AH1381" s="86">
        <f t="shared" si="250"/>
        <v>0</v>
      </c>
      <c r="AI1381" s="86">
        <f t="shared" si="251"/>
        <v>0</v>
      </c>
      <c r="AJ1381" s="86">
        <f t="shared" si="252"/>
        <v>0</v>
      </c>
      <c r="AK1381" s="86">
        <f t="shared" si="253"/>
        <v>0</v>
      </c>
      <c r="AL1381" s="86">
        <f t="shared" si="254"/>
        <v>0</v>
      </c>
      <c r="AM1381" s="86">
        <f t="shared" si="255"/>
        <v>0</v>
      </c>
      <c r="AN1381" s="86">
        <f t="shared" si="256"/>
        <v>0</v>
      </c>
      <c r="AO1381" s="86">
        <f t="shared" si="257"/>
        <v>0</v>
      </c>
    </row>
    <row r="1382" spans="1:41" ht="15" customHeight="1">
      <c r="A1382" s="107"/>
      <c r="B1382" s="93"/>
      <c r="C1382" s="112" t="s">
        <v>238</v>
      </c>
      <c r="D1382" s="329" t="str">
        <f t="shared" si="248"/>
        <v/>
      </c>
      <c r="E1382" s="330"/>
      <c r="F1382" s="331"/>
      <c r="G1382" s="398"/>
      <c r="H1382" s="398"/>
      <c r="I1382" s="398"/>
      <c r="J1382" s="398"/>
      <c r="K1382" s="398"/>
      <c r="L1382" s="398"/>
      <c r="M1382" s="399"/>
      <c r="N1382" s="399"/>
      <c r="O1382" s="399"/>
      <c r="P1382" s="399"/>
      <c r="Q1382" s="399"/>
      <c r="R1382" s="399"/>
      <c r="S1382" s="399"/>
      <c r="T1382" s="399"/>
      <c r="U1382" s="399"/>
      <c r="V1382" s="399"/>
      <c r="W1382" s="399"/>
      <c r="X1382" s="399"/>
      <c r="Y1382" s="399"/>
      <c r="Z1382" s="399"/>
      <c r="AA1382" s="399"/>
      <c r="AB1382" s="399"/>
      <c r="AC1382" s="399"/>
      <c r="AD1382" s="399"/>
      <c r="AG1382" s="86">
        <f t="shared" si="249"/>
        <v>24</v>
      </c>
      <c r="AH1382" s="86">
        <f t="shared" si="250"/>
        <v>0</v>
      </c>
      <c r="AI1382" s="86">
        <f t="shared" si="251"/>
        <v>0</v>
      </c>
      <c r="AJ1382" s="86">
        <f t="shared" si="252"/>
        <v>0</v>
      </c>
      <c r="AK1382" s="86">
        <f t="shared" si="253"/>
        <v>0</v>
      </c>
      <c r="AL1382" s="86">
        <f t="shared" si="254"/>
        <v>0</v>
      </c>
      <c r="AM1382" s="86">
        <f t="shared" si="255"/>
        <v>0</v>
      </c>
      <c r="AN1382" s="86">
        <f t="shared" si="256"/>
        <v>0</v>
      </c>
      <c r="AO1382" s="86">
        <f t="shared" si="257"/>
        <v>0</v>
      </c>
    </row>
    <row r="1383" spans="1:41" ht="15" customHeight="1">
      <c r="A1383" s="107"/>
      <c r="B1383" s="93"/>
      <c r="C1383" s="112" t="s">
        <v>239</v>
      </c>
      <c r="D1383" s="329" t="str">
        <f t="shared" si="248"/>
        <v/>
      </c>
      <c r="E1383" s="330"/>
      <c r="F1383" s="331"/>
      <c r="G1383" s="398"/>
      <c r="H1383" s="398"/>
      <c r="I1383" s="398"/>
      <c r="J1383" s="398"/>
      <c r="K1383" s="398"/>
      <c r="L1383" s="398"/>
      <c r="M1383" s="399"/>
      <c r="N1383" s="399"/>
      <c r="O1383" s="399"/>
      <c r="P1383" s="399"/>
      <c r="Q1383" s="399"/>
      <c r="R1383" s="399"/>
      <c r="S1383" s="399"/>
      <c r="T1383" s="399"/>
      <c r="U1383" s="399"/>
      <c r="V1383" s="399"/>
      <c r="W1383" s="399"/>
      <c r="X1383" s="399"/>
      <c r="Y1383" s="399"/>
      <c r="Z1383" s="399"/>
      <c r="AA1383" s="399"/>
      <c r="AB1383" s="399"/>
      <c r="AC1383" s="399"/>
      <c r="AD1383" s="399"/>
      <c r="AG1383" s="86">
        <f t="shared" si="249"/>
        <v>24</v>
      </c>
      <c r="AH1383" s="86">
        <f t="shared" si="250"/>
        <v>0</v>
      </c>
      <c r="AI1383" s="86">
        <f t="shared" si="251"/>
        <v>0</v>
      </c>
      <c r="AJ1383" s="86">
        <f t="shared" si="252"/>
        <v>0</v>
      </c>
      <c r="AK1383" s="86">
        <f t="shared" si="253"/>
        <v>0</v>
      </c>
      <c r="AL1383" s="86">
        <f t="shared" si="254"/>
        <v>0</v>
      </c>
      <c r="AM1383" s="86">
        <f t="shared" si="255"/>
        <v>0</v>
      </c>
      <c r="AN1383" s="86">
        <f t="shared" si="256"/>
        <v>0</v>
      </c>
      <c r="AO1383" s="86">
        <f t="shared" si="257"/>
        <v>0</v>
      </c>
    </row>
    <row r="1384" spans="1:41" ht="15" customHeight="1">
      <c r="A1384" s="107"/>
      <c r="B1384" s="93"/>
      <c r="C1384" s="112" t="s">
        <v>240</v>
      </c>
      <c r="D1384" s="329" t="str">
        <f t="shared" si="248"/>
        <v/>
      </c>
      <c r="E1384" s="330"/>
      <c r="F1384" s="331"/>
      <c r="G1384" s="398"/>
      <c r="H1384" s="398"/>
      <c r="I1384" s="398"/>
      <c r="J1384" s="398"/>
      <c r="K1384" s="398"/>
      <c r="L1384" s="398"/>
      <c r="M1384" s="399"/>
      <c r="N1384" s="399"/>
      <c r="O1384" s="399"/>
      <c r="P1384" s="399"/>
      <c r="Q1384" s="399"/>
      <c r="R1384" s="399"/>
      <c r="S1384" s="399"/>
      <c r="T1384" s="399"/>
      <c r="U1384" s="399"/>
      <c r="V1384" s="399"/>
      <c r="W1384" s="399"/>
      <c r="X1384" s="399"/>
      <c r="Y1384" s="399"/>
      <c r="Z1384" s="399"/>
      <c r="AA1384" s="399"/>
      <c r="AB1384" s="399"/>
      <c r="AC1384" s="399"/>
      <c r="AD1384" s="399"/>
      <c r="AG1384" s="86">
        <f t="shared" si="249"/>
        <v>24</v>
      </c>
      <c r="AH1384" s="86">
        <f t="shared" si="250"/>
        <v>0</v>
      </c>
      <c r="AI1384" s="86">
        <f t="shared" si="251"/>
        <v>0</v>
      </c>
      <c r="AJ1384" s="86">
        <f t="shared" si="252"/>
        <v>0</v>
      </c>
      <c r="AK1384" s="86">
        <f t="shared" si="253"/>
        <v>0</v>
      </c>
      <c r="AL1384" s="86">
        <f t="shared" si="254"/>
        <v>0</v>
      </c>
      <c r="AM1384" s="86">
        <f t="shared" si="255"/>
        <v>0</v>
      </c>
      <c r="AN1384" s="86">
        <f t="shared" si="256"/>
        <v>0</v>
      </c>
      <c r="AO1384" s="86">
        <f t="shared" si="257"/>
        <v>0</v>
      </c>
    </row>
    <row r="1385" spans="1:41" ht="15" customHeight="1">
      <c r="A1385" s="107"/>
      <c r="B1385" s="93"/>
      <c r="C1385" s="112" t="s">
        <v>241</v>
      </c>
      <c r="D1385" s="329" t="str">
        <f t="shared" si="248"/>
        <v/>
      </c>
      <c r="E1385" s="330"/>
      <c r="F1385" s="331"/>
      <c r="G1385" s="398"/>
      <c r="H1385" s="398"/>
      <c r="I1385" s="398"/>
      <c r="J1385" s="398"/>
      <c r="K1385" s="398"/>
      <c r="L1385" s="398"/>
      <c r="M1385" s="399"/>
      <c r="N1385" s="399"/>
      <c r="O1385" s="399"/>
      <c r="P1385" s="399"/>
      <c r="Q1385" s="399"/>
      <c r="R1385" s="399"/>
      <c r="S1385" s="399"/>
      <c r="T1385" s="399"/>
      <c r="U1385" s="399"/>
      <c r="V1385" s="399"/>
      <c r="W1385" s="399"/>
      <c r="X1385" s="399"/>
      <c r="Y1385" s="399"/>
      <c r="Z1385" s="399"/>
      <c r="AA1385" s="399"/>
      <c r="AB1385" s="399"/>
      <c r="AC1385" s="399"/>
      <c r="AD1385" s="399"/>
      <c r="AG1385" s="86">
        <f t="shared" si="249"/>
        <v>24</v>
      </c>
      <c r="AH1385" s="86">
        <f t="shared" si="250"/>
        <v>0</v>
      </c>
      <c r="AI1385" s="86">
        <f t="shared" si="251"/>
        <v>0</v>
      </c>
      <c r="AJ1385" s="86">
        <f t="shared" si="252"/>
        <v>0</v>
      </c>
      <c r="AK1385" s="86">
        <f t="shared" si="253"/>
        <v>0</v>
      </c>
      <c r="AL1385" s="86">
        <f t="shared" si="254"/>
        <v>0</v>
      </c>
      <c r="AM1385" s="86">
        <f t="shared" si="255"/>
        <v>0</v>
      </c>
      <c r="AN1385" s="86">
        <f t="shared" si="256"/>
        <v>0</v>
      </c>
      <c r="AO1385" s="86">
        <f t="shared" si="257"/>
        <v>0</v>
      </c>
    </row>
    <row r="1386" spans="1:41" ht="15" customHeight="1">
      <c r="A1386" s="107"/>
      <c r="B1386" s="93"/>
      <c r="C1386" s="112" t="s">
        <v>242</v>
      </c>
      <c r="D1386" s="329" t="str">
        <f t="shared" si="248"/>
        <v/>
      </c>
      <c r="E1386" s="330"/>
      <c r="F1386" s="331"/>
      <c r="G1386" s="398"/>
      <c r="H1386" s="398"/>
      <c r="I1386" s="398"/>
      <c r="J1386" s="398"/>
      <c r="K1386" s="398"/>
      <c r="L1386" s="398"/>
      <c r="M1386" s="399"/>
      <c r="N1386" s="399"/>
      <c r="O1386" s="399"/>
      <c r="P1386" s="399"/>
      <c r="Q1386" s="399"/>
      <c r="R1386" s="399"/>
      <c r="S1386" s="399"/>
      <c r="T1386" s="399"/>
      <c r="U1386" s="399"/>
      <c r="V1386" s="399"/>
      <c r="W1386" s="399"/>
      <c r="X1386" s="399"/>
      <c r="Y1386" s="399"/>
      <c r="Z1386" s="399"/>
      <c r="AA1386" s="399"/>
      <c r="AB1386" s="399"/>
      <c r="AC1386" s="399"/>
      <c r="AD1386" s="399"/>
      <c r="AG1386" s="86">
        <f t="shared" si="249"/>
        <v>24</v>
      </c>
      <c r="AH1386" s="86">
        <f t="shared" si="250"/>
        <v>0</v>
      </c>
      <c r="AI1386" s="86">
        <f t="shared" si="251"/>
        <v>0</v>
      </c>
      <c r="AJ1386" s="86">
        <f t="shared" si="252"/>
        <v>0</v>
      </c>
      <c r="AK1386" s="86">
        <f t="shared" si="253"/>
        <v>0</v>
      </c>
      <c r="AL1386" s="86">
        <f t="shared" si="254"/>
        <v>0</v>
      </c>
      <c r="AM1386" s="86">
        <f t="shared" si="255"/>
        <v>0</v>
      </c>
      <c r="AN1386" s="86">
        <f t="shared" si="256"/>
        <v>0</v>
      </c>
      <c r="AO1386" s="86">
        <f t="shared" si="257"/>
        <v>0</v>
      </c>
    </row>
    <row r="1387" spans="1:41" ht="15" customHeight="1">
      <c r="A1387" s="107"/>
      <c r="B1387" s="93"/>
      <c r="C1387" s="112" t="s">
        <v>243</v>
      </c>
      <c r="D1387" s="329" t="str">
        <f t="shared" si="248"/>
        <v/>
      </c>
      <c r="E1387" s="330"/>
      <c r="F1387" s="331"/>
      <c r="G1387" s="398"/>
      <c r="H1387" s="398"/>
      <c r="I1387" s="398"/>
      <c r="J1387" s="398"/>
      <c r="K1387" s="398"/>
      <c r="L1387" s="398"/>
      <c r="M1387" s="399"/>
      <c r="N1387" s="399"/>
      <c r="O1387" s="399"/>
      <c r="P1387" s="399"/>
      <c r="Q1387" s="399"/>
      <c r="R1387" s="399"/>
      <c r="S1387" s="399"/>
      <c r="T1387" s="399"/>
      <c r="U1387" s="399"/>
      <c r="V1387" s="399"/>
      <c r="W1387" s="399"/>
      <c r="X1387" s="399"/>
      <c r="Y1387" s="399"/>
      <c r="Z1387" s="399"/>
      <c r="AA1387" s="399"/>
      <c r="AB1387" s="399"/>
      <c r="AC1387" s="399"/>
      <c r="AD1387" s="399"/>
      <c r="AG1387" s="86">
        <f t="shared" si="249"/>
        <v>24</v>
      </c>
      <c r="AH1387" s="86">
        <f t="shared" si="250"/>
        <v>0</v>
      </c>
      <c r="AI1387" s="86">
        <f t="shared" si="251"/>
        <v>0</v>
      </c>
      <c r="AJ1387" s="86">
        <f t="shared" si="252"/>
        <v>0</v>
      </c>
      <c r="AK1387" s="86">
        <f t="shared" si="253"/>
        <v>0</v>
      </c>
      <c r="AL1387" s="86">
        <f t="shared" si="254"/>
        <v>0</v>
      </c>
      <c r="AM1387" s="86">
        <f t="shared" si="255"/>
        <v>0</v>
      </c>
      <c r="AN1387" s="86">
        <f t="shared" si="256"/>
        <v>0</v>
      </c>
      <c r="AO1387" s="86">
        <f t="shared" si="257"/>
        <v>0</v>
      </c>
    </row>
    <row r="1388" spans="1:41" ht="15" customHeight="1">
      <c r="A1388" s="107"/>
      <c r="B1388" s="93"/>
      <c r="C1388" s="112" t="s">
        <v>244</v>
      </c>
      <c r="D1388" s="329" t="str">
        <f t="shared" si="248"/>
        <v/>
      </c>
      <c r="E1388" s="330"/>
      <c r="F1388" s="331"/>
      <c r="G1388" s="398"/>
      <c r="H1388" s="398"/>
      <c r="I1388" s="398"/>
      <c r="J1388" s="398"/>
      <c r="K1388" s="398"/>
      <c r="L1388" s="398"/>
      <c r="M1388" s="399"/>
      <c r="N1388" s="399"/>
      <c r="O1388" s="399"/>
      <c r="P1388" s="399"/>
      <c r="Q1388" s="399"/>
      <c r="R1388" s="399"/>
      <c r="S1388" s="399"/>
      <c r="T1388" s="399"/>
      <c r="U1388" s="399"/>
      <c r="V1388" s="399"/>
      <c r="W1388" s="399"/>
      <c r="X1388" s="399"/>
      <c r="Y1388" s="399"/>
      <c r="Z1388" s="399"/>
      <c r="AA1388" s="399"/>
      <c r="AB1388" s="399"/>
      <c r="AC1388" s="399"/>
      <c r="AD1388" s="399"/>
      <c r="AG1388" s="86">
        <f t="shared" si="249"/>
        <v>24</v>
      </c>
      <c r="AH1388" s="86">
        <f t="shared" si="250"/>
        <v>0</v>
      </c>
      <c r="AI1388" s="86">
        <f t="shared" si="251"/>
        <v>0</v>
      </c>
      <c r="AJ1388" s="86">
        <f t="shared" si="252"/>
        <v>0</v>
      </c>
      <c r="AK1388" s="86">
        <f t="shared" si="253"/>
        <v>0</v>
      </c>
      <c r="AL1388" s="86">
        <f t="shared" si="254"/>
        <v>0</v>
      </c>
      <c r="AM1388" s="86">
        <f t="shared" si="255"/>
        <v>0</v>
      </c>
      <c r="AN1388" s="86">
        <f t="shared" si="256"/>
        <v>0</v>
      </c>
      <c r="AO1388" s="86">
        <f t="shared" si="257"/>
        <v>0</v>
      </c>
    </row>
    <row r="1389" spans="1:41" ht="15" customHeight="1">
      <c r="A1389" s="107"/>
      <c r="B1389" s="93"/>
      <c r="C1389" s="112" t="s">
        <v>245</v>
      </c>
      <c r="D1389" s="329" t="str">
        <f t="shared" si="248"/>
        <v/>
      </c>
      <c r="E1389" s="330"/>
      <c r="F1389" s="331"/>
      <c r="G1389" s="398"/>
      <c r="H1389" s="398"/>
      <c r="I1389" s="398"/>
      <c r="J1389" s="398"/>
      <c r="K1389" s="398"/>
      <c r="L1389" s="398"/>
      <c r="M1389" s="399"/>
      <c r="N1389" s="399"/>
      <c r="O1389" s="399"/>
      <c r="P1389" s="399"/>
      <c r="Q1389" s="399"/>
      <c r="R1389" s="399"/>
      <c r="S1389" s="399"/>
      <c r="T1389" s="399"/>
      <c r="U1389" s="399"/>
      <c r="V1389" s="399"/>
      <c r="W1389" s="399"/>
      <c r="X1389" s="399"/>
      <c r="Y1389" s="399"/>
      <c r="Z1389" s="399"/>
      <c r="AA1389" s="399"/>
      <c r="AB1389" s="399"/>
      <c r="AC1389" s="399"/>
      <c r="AD1389" s="399"/>
      <c r="AG1389" s="86">
        <f t="shared" si="249"/>
        <v>24</v>
      </c>
      <c r="AH1389" s="86">
        <f t="shared" si="250"/>
        <v>0</v>
      </c>
      <c r="AI1389" s="86">
        <f t="shared" si="251"/>
        <v>0</v>
      </c>
      <c r="AJ1389" s="86">
        <f t="shared" si="252"/>
        <v>0</v>
      </c>
      <c r="AK1389" s="86">
        <f t="shared" si="253"/>
        <v>0</v>
      </c>
      <c r="AL1389" s="86">
        <f t="shared" si="254"/>
        <v>0</v>
      </c>
      <c r="AM1389" s="86">
        <f t="shared" si="255"/>
        <v>0</v>
      </c>
      <c r="AN1389" s="86">
        <f t="shared" si="256"/>
        <v>0</v>
      </c>
      <c r="AO1389" s="86">
        <f t="shared" si="257"/>
        <v>0</v>
      </c>
    </row>
    <row r="1390" spans="1:41" ht="15" customHeight="1">
      <c r="A1390" s="107"/>
      <c r="B1390" s="93"/>
      <c r="C1390" s="112" t="s">
        <v>246</v>
      </c>
      <c r="D1390" s="329" t="str">
        <f t="shared" si="248"/>
        <v/>
      </c>
      <c r="E1390" s="330"/>
      <c r="F1390" s="331"/>
      <c r="G1390" s="398"/>
      <c r="H1390" s="398"/>
      <c r="I1390" s="398"/>
      <c r="J1390" s="398"/>
      <c r="K1390" s="398"/>
      <c r="L1390" s="398"/>
      <c r="M1390" s="399"/>
      <c r="N1390" s="399"/>
      <c r="O1390" s="399"/>
      <c r="P1390" s="399"/>
      <c r="Q1390" s="399"/>
      <c r="R1390" s="399"/>
      <c r="S1390" s="399"/>
      <c r="T1390" s="399"/>
      <c r="U1390" s="399"/>
      <c r="V1390" s="399"/>
      <c r="W1390" s="399"/>
      <c r="X1390" s="399"/>
      <c r="Y1390" s="399"/>
      <c r="Z1390" s="399"/>
      <c r="AA1390" s="399"/>
      <c r="AB1390" s="399"/>
      <c r="AC1390" s="399"/>
      <c r="AD1390" s="399"/>
      <c r="AG1390" s="86">
        <f t="shared" si="249"/>
        <v>24</v>
      </c>
      <c r="AH1390" s="86">
        <f t="shared" si="250"/>
        <v>0</v>
      </c>
      <c r="AI1390" s="86">
        <f t="shared" si="251"/>
        <v>0</v>
      </c>
      <c r="AJ1390" s="86">
        <f t="shared" si="252"/>
        <v>0</v>
      </c>
      <c r="AK1390" s="86">
        <f t="shared" si="253"/>
        <v>0</v>
      </c>
      <c r="AL1390" s="86">
        <f t="shared" si="254"/>
        <v>0</v>
      </c>
      <c r="AM1390" s="86">
        <f t="shared" si="255"/>
        <v>0</v>
      </c>
      <c r="AN1390" s="86">
        <f t="shared" si="256"/>
        <v>0</v>
      </c>
      <c r="AO1390" s="86">
        <f t="shared" si="257"/>
        <v>0</v>
      </c>
    </row>
    <row r="1391" spans="1:41" ht="15" customHeight="1">
      <c r="A1391" s="107"/>
      <c r="B1391" s="93"/>
      <c r="C1391" s="112" t="s">
        <v>247</v>
      </c>
      <c r="D1391" s="329" t="str">
        <f t="shared" si="248"/>
        <v/>
      </c>
      <c r="E1391" s="330"/>
      <c r="F1391" s="331"/>
      <c r="G1391" s="398"/>
      <c r="H1391" s="398"/>
      <c r="I1391" s="398"/>
      <c r="J1391" s="398"/>
      <c r="K1391" s="398"/>
      <c r="L1391" s="398"/>
      <c r="M1391" s="399"/>
      <c r="N1391" s="399"/>
      <c r="O1391" s="399"/>
      <c r="P1391" s="399"/>
      <c r="Q1391" s="399"/>
      <c r="R1391" s="399"/>
      <c r="S1391" s="399"/>
      <c r="T1391" s="399"/>
      <c r="U1391" s="399"/>
      <c r="V1391" s="399"/>
      <c r="W1391" s="399"/>
      <c r="X1391" s="399"/>
      <c r="Y1391" s="399"/>
      <c r="Z1391" s="399"/>
      <c r="AA1391" s="399"/>
      <c r="AB1391" s="399"/>
      <c r="AC1391" s="399"/>
      <c r="AD1391" s="399"/>
      <c r="AG1391" s="86">
        <f t="shared" si="249"/>
        <v>24</v>
      </c>
      <c r="AH1391" s="86">
        <f t="shared" si="250"/>
        <v>0</v>
      </c>
      <c r="AI1391" s="86">
        <f t="shared" si="251"/>
        <v>0</v>
      </c>
      <c r="AJ1391" s="86">
        <f t="shared" si="252"/>
        <v>0</v>
      </c>
      <c r="AK1391" s="86">
        <f t="shared" si="253"/>
        <v>0</v>
      </c>
      <c r="AL1391" s="86">
        <f t="shared" si="254"/>
        <v>0</v>
      </c>
      <c r="AM1391" s="86">
        <f t="shared" si="255"/>
        <v>0</v>
      </c>
      <c r="AN1391" s="86">
        <f t="shared" si="256"/>
        <v>0</v>
      </c>
      <c r="AO1391" s="86">
        <f t="shared" si="257"/>
        <v>0</v>
      </c>
    </row>
    <row r="1392" spans="1:41" ht="15" customHeight="1">
      <c r="A1392" s="107"/>
      <c r="B1392" s="93"/>
      <c r="C1392" s="112" t="s">
        <v>248</v>
      </c>
      <c r="D1392" s="329" t="str">
        <f t="shared" si="248"/>
        <v/>
      </c>
      <c r="E1392" s="330"/>
      <c r="F1392" s="331"/>
      <c r="G1392" s="398"/>
      <c r="H1392" s="398"/>
      <c r="I1392" s="398"/>
      <c r="J1392" s="398"/>
      <c r="K1392" s="398"/>
      <c r="L1392" s="398"/>
      <c r="M1392" s="399"/>
      <c r="N1392" s="399"/>
      <c r="O1392" s="399"/>
      <c r="P1392" s="399"/>
      <c r="Q1392" s="399"/>
      <c r="R1392" s="399"/>
      <c r="S1392" s="399"/>
      <c r="T1392" s="399"/>
      <c r="U1392" s="399"/>
      <c r="V1392" s="399"/>
      <c r="W1392" s="399"/>
      <c r="X1392" s="399"/>
      <c r="Y1392" s="399"/>
      <c r="Z1392" s="399"/>
      <c r="AA1392" s="399"/>
      <c r="AB1392" s="399"/>
      <c r="AC1392" s="399"/>
      <c r="AD1392" s="399"/>
      <c r="AG1392" s="86">
        <f t="shared" si="249"/>
        <v>24</v>
      </c>
      <c r="AH1392" s="86">
        <f t="shared" si="250"/>
        <v>0</v>
      </c>
      <c r="AI1392" s="86">
        <f t="shared" si="251"/>
        <v>0</v>
      </c>
      <c r="AJ1392" s="86">
        <f t="shared" si="252"/>
        <v>0</v>
      </c>
      <c r="AK1392" s="86">
        <f t="shared" si="253"/>
        <v>0</v>
      </c>
      <c r="AL1392" s="86">
        <f t="shared" si="254"/>
        <v>0</v>
      </c>
      <c r="AM1392" s="86">
        <f t="shared" si="255"/>
        <v>0</v>
      </c>
      <c r="AN1392" s="86">
        <f t="shared" si="256"/>
        <v>0</v>
      </c>
      <c r="AO1392" s="86">
        <f t="shared" si="257"/>
        <v>0</v>
      </c>
    </row>
    <row r="1393" spans="1:41" ht="15" customHeight="1">
      <c r="A1393" s="107"/>
      <c r="B1393" s="93"/>
      <c r="C1393" s="112" t="s">
        <v>249</v>
      </c>
      <c r="D1393" s="329" t="str">
        <f t="shared" si="248"/>
        <v/>
      </c>
      <c r="E1393" s="330"/>
      <c r="F1393" s="331"/>
      <c r="G1393" s="398"/>
      <c r="H1393" s="398"/>
      <c r="I1393" s="398"/>
      <c r="J1393" s="398"/>
      <c r="K1393" s="398"/>
      <c r="L1393" s="398"/>
      <c r="M1393" s="399"/>
      <c r="N1393" s="399"/>
      <c r="O1393" s="399"/>
      <c r="P1393" s="399"/>
      <c r="Q1393" s="399"/>
      <c r="R1393" s="399"/>
      <c r="S1393" s="399"/>
      <c r="T1393" s="399"/>
      <c r="U1393" s="399"/>
      <c r="V1393" s="399"/>
      <c r="W1393" s="399"/>
      <c r="X1393" s="399"/>
      <c r="Y1393" s="399"/>
      <c r="Z1393" s="399"/>
      <c r="AA1393" s="399"/>
      <c r="AB1393" s="399"/>
      <c r="AC1393" s="399"/>
      <c r="AD1393" s="399"/>
      <c r="AG1393" s="86">
        <f t="shared" si="249"/>
        <v>24</v>
      </c>
      <c r="AH1393" s="86">
        <f t="shared" si="250"/>
        <v>0</v>
      </c>
      <c r="AI1393" s="86">
        <f t="shared" si="251"/>
        <v>0</v>
      </c>
      <c r="AJ1393" s="86">
        <f t="shared" si="252"/>
        <v>0</v>
      </c>
      <c r="AK1393" s="86">
        <f t="shared" si="253"/>
        <v>0</v>
      </c>
      <c r="AL1393" s="86">
        <f t="shared" si="254"/>
        <v>0</v>
      </c>
      <c r="AM1393" s="86">
        <f t="shared" si="255"/>
        <v>0</v>
      </c>
      <c r="AN1393" s="86">
        <f t="shared" si="256"/>
        <v>0</v>
      </c>
      <c r="AO1393" s="86">
        <f t="shared" si="257"/>
        <v>0</v>
      </c>
    </row>
    <row r="1394" spans="1:41" ht="15" customHeight="1">
      <c r="A1394" s="107"/>
      <c r="B1394" s="93"/>
      <c r="C1394" s="112" t="s">
        <v>250</v>
      </c>
      <c r="D1394" s="329" t="str">
        <f t="shared" si="248"/>
        <v/>
      </c>
      <c r="E1394" s="330"/>
      <c r="F1394" s="331"/>
      <c r="G1394" s="398"/>
      <c r="H1394" s="398"/>
      <c r="I1394" s="398"/>
      <c r="J1394" s="398"/>
      <c r="K1394" s="398"/>
      <c r="L1394" s="398"/>
      <c r="M1394" s="399"/>
      <c r="N1394" s="399"/>
      <c r="O1394" s="399"/>
      <c r="P1394" s="399"/>
      <c r="Q1394" s="399"/>
      <c r="R1394" s="399"/>
      <c r="S1394" s="399"/>
      <c r="T1394" s="399"/>
      <c r="U1394" s="399"/>
      <c r="V1394" s="399"/>
      <c r="W1394" s="399"/>
      <c r="X1394" s="399"/>
      <c r="Y1394" s="399"/>
      <c r="Z1394" s="399"/>
      <c r="AA1394" s="399"/>
      <c r="AB1394" s="399"/>
      <c r="AC1394" s="399"/>
      <c r="AD1394" s="399"/>
      <c r="AG1394" s="86">
        <f t="shared" si="249"/>
        <v>24</v>
      </c>
      <c r="AH1394" s="86">
        <f t="shared" si="250"/>
        <v>0</v>
      </c>
      <c r="AI1394" s="86">
        <f t="shared" si="251"/>
        <v>0</v>
      </c>
      <c r="AJ1394" s="86">
        <f t="shared" si="252"/>
        <v>0</v>
      </c>
      <c r="AK1394" s="86">
        <f t="shared" si="253"/>
        <v>0</v>
      </c>
      <c r="AL1394" s="86">
        <f t="shared" si="254"/>
        <v>0</v>
      </c>
      <c r="AM1394" s="86">
        <f t="shared" si="255"/>
        <v>0</v>
      </c>
      <c r="AN1394" s="86">
        <f t="shared" si="256"/>
        <v>0</v>
      </c>
      <c r="AO1394" s="86">
        <f t="shared" si="257"/>
        <v>0</v>
      </c>
    </row>
    <row r="1395" spans="1:41" ht="15" customHeight="1">
      <c r="A1395" s="107"/>
      <c r="B1395" s="93"/>
      <c r="C1395" s="112" t="s">
        <v>251</v>
      </c>
      <c r="D1395" s="329" t="str">
        <f t="shared" si="248"/>
        <v/>
      </c>
      <c r="E1395" s="330"/>
      <c r="F1395" s="331"/>
      <c r="G1395" s="398"/>
      <c r="H1395" s="398"/>
      <c r="I1395" s="398"/>
      <c r="J1395" s="398"/>
      <c r="K1395" s="398"/>
      <c r="L1395" s="398"/>
      <c r="M1395" s="399"/>
      <c r="N1395" s="399"/>
      <c r="O1395" s="399"/>
      <c r="P1395" s="399"/>
      <c r="Q1395" s="399"/>
      <c r="R1395" s="399"/>
      <c r="S1395" s="399"/>
      <c r="T1395" s="399"/>
      <c r="U1395" s="399"/>
      <c r="V1395" s="399"/>
      <c r="W1395" s="399"/>
      <c r="X1395" s="399"/>
      <c r="Y1395" s="399"/>
      <c r="Z1395" s="399"/>
      <c r="AA1395" s="399"/>
      <c r="AB1395" s="399"/>
      <c r="AC1395" s="399"/>
      <c r="AD1395" s="399"/>
      <c r="AG1395" s="86">
        <f t="shared" si="249"/>
        <v>24</v>
      </c>
      <c r="AH1395" s="86">
        <f t="shared" si="250"/>
        <v>0</v>
      </c>
      <c r="AI1395" s="86">
        <f t="shared" si="251"/>
        <v>0</v>
      </c>
      <c r="AJ1395" s="86">
        <f t="shared" si="252"/>
        <v>0</v>
      </c>
      <c r="AK1395" s="86">
        <f t="shared" si="253"/>
        <v>0</v>
      </c>
      <c r="AL1395" s="86">
        <f t="shared" si="254"/>
        <v>0</v>
      </c>
      <c r="AM1395" s="86">
        <f t="shared" si="255"/>
        <v>0</v>
      </c>
      <c r="AN1395" s="86">
        <f t="shared" si="256"/>
        <v>0</v>
      </c>
      <c r="AO1395" s="86">
        <f t="shared" si="257"/>
        <v>0</v>
      </c>
    </row>
    <row r="1396" spans="1:41" ht="15" customHeight="1">
      <c r="A1396" s="107"/>
      <c r="B1396" s="93"/>
      <c r="C1396" s="112" t="s">
        <v>252</v>
      </c>
      <c r="D1396" s="329" t="str">
        <f t="shared" si="248"/>
        <v/>
      </c>
      <c r="E1396" s="330"/>
      <c r="F1396" s="331"/>
      <c r="G1396" s="398"/>
      <c r="H1396" s="398"/>
      <c r="I1396" s="398"/>
      <c r="J1396" s="398"/>
      <c r="K1396" s="398"/>
      <c r="L1396" s="398"/>
      <c r="M1396" s="399"/>
      <c r="N1396" s="399"/>
      <c r="O1396" s="399"/>
      <c r="P1396" s="399"/>
      <c r="Q1396" s="399"/>
      <c r="R1396" s="399"/>
      <c r="S1396" s="399"/>
      <c r="T1396" s="399"/>
      <c r="U1396" s="399"/>
      <c r="V1396" s="399"/>
      <c r="W1396" s="399"/>
      <c r="X1396" s="399"/>
      <c r="Y1396" s="399"/>
      <c r="Z1396" s="399"/>
      <c r="AA1396" s="399"/>
      <c r="AB1396" s="399"/>
      <c r="AC1396" s="399"/>
      <c r="AD1396" s="399"/>
      <c r="AG1396" s="86">
        <f t="shared" si="249"/>
        <v>24</v>
      </c>
      <c r="AH1396" s="86">
        <f t="shared" si="250"/>
        <v>0</v>
      </c>
      <c r="AI1396" s="86">
        <f t="shared" si="251"/>
        <v>0</v>
      </c>
      <c r="AJ1396" s="86">
        <f t="shared" si="252"/>
        <v>0</v>
      </c>
      <c r="AK1396" s="86">
        <f t="shared" si="253"/>
        <v>0</v>
      </c>
      <c r="AL1396" s="86">
        <f t="shared" si="254"/>
        <v>0</v>
      </c>
      <c r="AM1396" s="86">
        <f t="shared" si="255"/>
        <v>0</v>
      </c>
      <c r="AN1396" s="86">
        <f t="shared" si="256"/>
        <v>0</v>
      </c>
      <c r="AO1396" s="86">
        <f t="shared" si="257"/>
        <v>0</v>
      </c>
    </row>
    <row r="1397" spans="1:41" ht="15" customHeight="1">
      <c r="A1397" s="107"/>
      <c r="B1397" s="93"/>
      <c r="C1397" s="93"/>
      <c r="D1397" s="96"/>
      <c r="E1397" s="96"/>
      <c r="F1397" s="96"/>
      <c r="G1397" s="96"/>
      <c r="H1397" s="136"/>
      <c r="I1397" s="493">
        <f>IF(AND(SUM(I1277:J1396)=0,COUNTIF(I1277:J1396,"NS")&gt;0),"NS",
IF(AND(SUM(I1277:J1396)=0,COUNTIF(I1277:J1396,0)&gt;0),0,
IF(AND(SUM(I1277:J1396)=0,COUNTIF(I1277:J1396,"NA")&gt;0),"NA",
SUM(I1277:J1396))))</f>
        <v>0</v>
      </c>
      <c r="J1397" s="494"/>
      <c r="K1397" s="493">
        <f>IF(AND(SUM(K1277:L1396)=0,COUNTIF(K1277:L1396,"NS")&gt;0),"NS",
IF(AND(SUM(K1277:L1396)=0,COUNTIF(K1277:L1396,0)&gt;0),0,
IF(AND(SUM(K1277:L1396)=0,COUNTIF(K1277:L1396,"NA")&gt;0),"NA",
SUM(K1277:L1396))))</f>
        <v>0</v>
      </c>
      <c r="L1397" s="494"/>
      <c r="M1397" s="96"/>
      <c r="N1397" s="136"/>
      <c r="O1397" s="495">
        <f>IF(AND(SUM(O1277:P1396)=0,COUNTIF(O1277:P1396,"NS")&gt;0),"NS",
IF(AND(SUM(O1277:P1396)=0,COUNTIF(O1277:P1396,0)&gt;0),0,
IF(AND(SUM(O1277:P1396)=0,COUNTIF(O1277:P1396,"NA")&gt;0),"NA",
SUM(O1277:P1396))))</f>
        <v>0</v>
      </c>
      <c r="P1397" s="495"/>
      <c r="Q1397" s="495">
        <f>IF(AND(SUM(Q1277:R1396)=0,COUNTIF(Q1277:R1396,"NS")&gt;0),"NS",
IF(AND(SUM(Q1277:R1396)=0,COUNTIF(Q1277:R1396,0)&gt;0),0,
IF(AND(SUM(Q1277:R1396)=0,COUNTIF(Q1277:R1396,"NA")&gt;0),"NA",
SUM(Q1277:R1396))))</f>
        <v>0</v>
      </c>
      <c r="R1397" s="495"/>
      <c r="S1397" s="96"/>
      <c r="T1397" s="136"/>
      <c r="U1397" s="495">
        <f>IF(AND(SUM(U1277:V1396)=0,COUNTIF(U1277:V1396,"NS")&gt;0),"NS",
IF(AND(SUM(U1277:V1396)=0,COUNTIF(U1277:V1396,0)&gt;0),0,
IF(AND(SUM(U1277:V1396)=0,COUNTIF(U1277:V1396,"NA")&gt;0),"NA",
SUM(U1277:V1396))))</f>
        <v>0</v>
      </c>
      <c r="V1397" s="495"/>
      <c r="W1397" s="495">
        <f>IF(AND(SUM(W1277:X1396)=0,COUNTIF(W1277:X1396,"NS")&gt;0),"NS",
IF(AND(SUM(W1277:X1396)=0,COUNTIF(W1277:X1396,0)&gt;0),0,
IF(AND(SUM(W1277:X1396)=0,COUNTIF(W1277:X1396,"NA")&gt;0),"NA",
SUM(W1277:X1396))))</f>
        <v>0</v>
      </c>
      <c r="X1397" s="495"/>
      <c r="Y1397" s="96"/>
      <c r="Z1397" s="136"/>
      <c r="AA1397" s="495">
        <f>IF(AND(SUM(AA1277:AB1396)=0,COUNTIF(AA1277:AB1396,"NS")&gt;0),"NS",
IF(AND(SUM(AA1277:AB1396)=0,COUNTIF(AA1277:AB1396,0)&gt;0),0,
IF(AND(SUM(AA1277:AB1396)=0,COUNTIF(AA1277:AB1396,"NA")&gt;0),"NA",
SUM(AA1277:AB1396))))</f>
        <v>0</v>
      </c>
      <c r="AB1397" s="495"/>
      <c r="AC1397" s="495">
        <f>IF(AND(SUM(AC1277:AD1396)=0,COUNTIF(AC1277:AD1396,"NS")&gt;0),"NS",
IF(AND(SUM(AC1277:AD1396)=0,COUNTIF(AC1277:AD1396,0)&gt;0),0,
IF(AND(SUM(AC1277:AD1396)=0,COUNTIF(AC1277:AD1396,"NA")&gt;0),"NA",
SUM(AC1277:AD1396))))</f>
        <v>0</v>
      </c>
      <c r="AD1397" s="495"/>
      <c r="AH1397" s="115">
        <f t="shared" ref="AH1397:AO1397" si="258">SUM(AH1277:AH1396)</f>
        <v>0</v>
      </c>
      <c r="AI1397" s="115">
        <f t="shared" si="258"/>
        <v>0</v>
      </c>
      <c r="AJ1397" s="115">
        <f t="shared" si="258"/>
        <v>0</v>
      </c>
      <c r="AK1397" s="115">
        <f t="shared" si="258"/>
        <v>0</v>
      </c>
      <c r="AL1397" s="115">
        <f t="shared" si="258"/>
        <v>0</v>
      </c>
      <c r="AM1397" s="115">
        <f t="shared" si="258"/>
        <v>0</v>
      </c>
      <c r="AN1397" s="115">
        <f t="shared" si="258"/>
        <v>0</v>
      </c>
      <c r="AO1397" s="115">
        <f t="shared" si="258"/>
        <v>0</v>
      </c>
    </row>
    <row r="1398" spans="1:41" ht="15" customHeight="1">
      <c r="A1398" s="107"/>
      <c r="B1398" s="93"/>
      <c r="C1398" s="93"/>
      <c r="D1398" s="93"/>
      <c r="E1398" s="93"/>
      <c r="F1398" s="93"/>
      <c r="G1398" s="93"/>
      <c r="H1398" s="93"/>
      <c r="I1398" s="93"/>
      <c r="J1398" s="93"/>
      <c r="K1398" s="93"/>
      <c r="L1398" s="93"/>
      <c r="M1398" s="93"/>
      <c r="N1398" s="93"/>
      <c r="O1398" s="93"/>
      <c r="P1398" s="93"/>
      <c r="Q1398" s="93"/>
      <c r="R1398" s="93"/>
      <c r="S1398" s="93"/>
      <c r="T1398" s="93"/>
      <c r="U1398" s="93"/>
      <c r="V1398" s="93"/>
      <c r="W1398" s="93"/>
      <c r="X1398" s="93"/>
      <c r="Y1398" s="93"/>
      <c r="Z1398" s="93"/>
      <c r="AA1398" s="93"/>
      <c r="AB1398" s="93"/>
      <c r="AC1398" s="93"/>
      <c r="AD1398" s="93"/>
      <c r="AI1398" s="115">
        <f>SUM(AH1397:AI1397)</f>
        <v>0</v>
      </c>
      <c r="AN1398" s="115">
        <f>SUM(AK1397:AN1397)</f>
        <v>0</v>
      </c>
    </row>
    <row r="1399" spans="1:41" ht="24" customHeight="1">
      <c r="A1399" s="107"/>
      <c r="B1399" s="93"/>
      <c r="C1399" s="354" t="s">
        <v>254</v>
      </c>
      <c r="D1399" s="354"/>
      <c r="E1399" s="354"/>
      <c r="F1399" s="354"/>
      <c r="G1399" s="354"/>
      <c r="H1399" s="354"/>
      <c r="I1399" s="354"/>
      <c r="J1399" s="354"/>
      <c r="K1399" s="354"/>
      <c r="L1399" s="354"/>
      <c r="M1399" s="354"/>
      <c r="N1399" s="354"/>
      <c r="O1399" s="354"/>
      <c r="P1399" s="354"/>
      <c r="Q1399" s="354"/>
      <c r="R1399" s="354"/>
      <c r="S1399" s="354"/>
      <c r="T1399" s="354"/>
      <c r="U1399" s="354"/>
      <c r="V1399" s="354"/>
      <c r="W1399" s="354"/>
      <c r="X1399" s="354"/>
      <c r="Y1399" s="354"/>
      <c r="Z1399" s="354"/>
      <c r="AA1399" s="354"/>
      <c r="AB1399" s="354"/>
      <c r="AC1399" s="354"/>
      <c r="AD1399" s="354"/>
      <c r="AI1399" s="115">
        <f>SUM(AI1398,AI1272)</f>
        <v>0</v>
      </c>
      <c r="AJ1399" s="115">
        <f>SUM(AJ1397,AJ1271)</f>
        <v>0</v>
      </c>
      <c r="AN1399" s="115">
        <f>SUM(AN1272,AN1398)</f>
        <v>0</v>
      </c>
      <c r="AO1399" s="115">
        <f>SUM(AQ1271,AO1397)</f>
        <v>0</v>
      </c>
    </row>
    <row r="1400" spans="1:41" ht="60" customHeight="1">
      <c r="A1400" s="107"/>
      <c r="B1400" s="93"/>
      <c r="C1400" s="355"/>
      <c r="D1400" s="356"/>
      <c r="E1400" s="356"/>
      <c r="F1400" s="356"/>
      <c r="G1400" s="356"/>
      <c r="H1400" s="356"/>
      <c r="I1400" s="356"/>
      <c r="J1400" s="356"/>
      <c r="K1400" s="356"/>
      <c r="L1400" s="356"/>
      <c r="M1400" s="356"/>
      <c r="N1400" s="356"/>
      <c r="O1400" s="356"/>
      <c r="P1400" s="356"/>
      <c r="Q1400" s="356"/>
      <c r="R1400" s="356"/>
      <c r="S1400" s="356"/>
      <c r="T1400" s="356"/>
      <c r="U1400" s="356"/>
      <c r="V1400" s="356"/>
      <c r="W1400" s="356"/>
      <c r="X1400" s="356"/>
      <c r="Y1400" s="356"/>
      <c r="Z1400" s="356"/>
      <c r="AA1400" s="356"/>
      <c r="AB1400" s="356"/>
      <c r="AC1400" s="356"/>
      <c r="AD1400" s="357"/>
    </row>
    <row r="1401" spans="1:41" ht="15" customHeight="1">
      <c r="A1401" s="107"/>
      <c r="B1401" s="93"/>
      <c r="C1401" s="93"/>
      <c r="D1401" s="93"/>
      <c r="E1401" s="93"/>
      <c r="F1401" s="93"/>
      <c r="G1401" s="93"/>
      <c r="H1401" s="93"/>
      <c r="I1401" s="93"/>
      <c r="J1401" s="93"/>
      <c r="K1401" s="93"/>
      <c r="L1401" s="93"/>
      <c r="M1401" s="93"/>
      <c r="N1401" s="93"/>
      <c r="O1401" s="93"/>
      <c r="P1401" s="93"/>
      <c r="Q1401" s="93"/>
      <c r="R1401" s="93"/>
      <c r="S1401" s="93"/>
      <c r="T1401" s="93"/>
      <c r="U1401" s="93"/>
      <c r="V1401" s="93"/>
      <c r="W1401" s="93"/>
      <c r="X1401" s="93"/>
      <c r="Y1401" s="93"/>
      <c r="Z1401" s="93"/>
      <c r="AA1401" s="93"/>
      <c r="AB1401" s="93"/>
      <c r="AC1401" s="93"/>
      <c r="AD1401" s="93"/>
    </row>
    <row r="1402" spans="1:41" ht="15" customHeight="1">
      <c r="A1402" s="107"/>
      <c r="B1402" s="325" t="str">
        <f>IF(AJ1399=0, "", "Error: Verificar la información ya que se está haciendo mal uso del criterio No aplica.")</f>
        <v/>
      </c>
      <c r="C1402" s="325"/>
      <c r="D1402" s="325"/>
      <c r="E1402" s="325"/>
      <c r="F1402" s="325"/>
      <c r="G1402" s="325"/>
      <c r="H1402" s="325"/>
      <c r="I1402" s="325"/>
      <c r="J1402" s="325"/>
      <c r="K1402" s="325"/>
      <c r="L1402" s="325"/>
      <c r="M1402" s="325"/>
      <c r="N1402" s="325"/>
      <c r="O1402" s="325"/>
      <c r="P1402" s="325"/>
      <c r="Q1402" s="325"/>
      <c r="R1402" s="325"/>
      <c r="S1402" s="325"/>
      <c r="T1402" s="325"/>
      <c r="U1402" s="325"/>
      <c r="V1402" s="325"/>
      <c r="W1402" s="325"/>
      <c r="X1402" s="325"/>
      <c r="Y1402" s="325"/>
      <c r="Z1402" s="325"/>
      <c r="AA1402" s="325"/>
      <c r="AB1402" s="325"/>
      <c r="AC1402" s="325"/>
      <c r="AD1402" s="325"/>
    </row>
    <row r="1403" spans="1:41" ht="15" customHeight="1">
      <c r="A1403" s="107"/>
      <c r="B1403" s="325" t="str">
        <f>IF(AP1271=0, "", "Error: Debe verificar la consistencia de las respuestas con código 8 (2ª instrucción).")</f>
        <v/>
      </c>
      <c r="C1403" s="325"/>
      <c r="D1403" s="325"/>
      <c r="E1403" s="325"/>
      <c r="F1403" s="325"/>
      <c r="G1403" s="325"/>
      <c r="H1403" s="325"/>
      <c r="I1403" s="325"/>
      <c r="J1403" s="325"/>
      <c r="K1403" s="325"/>
      <c r="L1403" s="325"/>
      <c r="M1403" s="325"/>
      <c r="N1403" s="325"/>
      <c r="O1403" s="325"/>
      <c r="P1403" s="325"/>
      <c r="Q1403" s="325"/>
      <c r="R1403" s="325"/>
      <c r="S1403" s="325"/>
      <c r="T1403" s="325"/>
      <c r="U1403" s="325"/>
      <c r="V1403" s="325"/>
      <c r="W1403" s="325"/>
      <c r="X1403" s="325"/>
      <c r="Y1403" s="325"/>
      <c r="Z1403" s="325"/>
      <c r="AA1403" s="325"/>
      <c r="AB1403" s="325"/>
      <c r="AC1403" s="325"/>
      <c r="AD1403" s="325"/>
    </row>
    <row r="1404" spans="1:41" ht="15" customHeight="1">
      <c r="A1404" s="107"/>
      <c r="B1404" s="325" t="str">
        <f>IF(AO1399=0, "", "Error: Debe verificar la consistencia de las respuestas con código 1 (la cantida de auditorias debe ser mayor a cero).")</f>
        <v/>
      </c>
      <c r="C1404" s="325"/>
      <c r="D1404" s="325"/>
      <c r="E1404" s="325"/>
      <c r="F1404" s="325"/>
      <c r="G1404" s="325"/>
      <c r="H1404" s="325"/>
      <c r="I1404" s="325"/>
      <c r="J1404" s="325"/>
      <c r="K1404" s="325"/>
      <c r="L1404" s="325"/>
      <c r="M1404" s="325"/>
      <c r="N1404" s="325"/>
      <c r="O1404" s="325"/>
      <c r="P1404" s="325"/>
      <c r="Q1404" s="325"/>
      <c r="R1404" s="325"/>
      <c r="S1404" s="325"/>
      <c r="T1404" s="325"/>
      <c r="U1404" s="325"/>
      <c r="V1404" s="325"/>
      <c r="W1404" s="325"/>
      <c r="X1404" s="325"/>
      <c r="Y1404" s="325"/>
      <c r="Z1404" s="325"/>
      <c r="AA1404" s="325"/>
      <c r="AB1404" s="325"/>
      <c r="AC1404" s="325"/>
      <c r="AD1404" s="325"/>
    </row>
    <row r="1405" spans="1:41" ht="15" customHeight="1">
      <c r="A1405" s="107"/>
      <c r="B1405" s="325" t="str">
        <f>IF(AN1399=0, "", "Error: Debe verificar la consistencia de las respuestas con código 2 o 9.")</f>
        <v/>
      </c>
      <c r="C1405" s="325"/>
      <c r="D1405" s="325"/>
      <c r="E1405" s="325"/>
      <c r="F1405" s="325"/>
      <c r="G1405" s="325"/>
      <c r="H1405" s="325"/>
      <c r="I1405" s="325"/>
      <c r="J1405" s="325"/>
      <c r="K1405" s="325"/>
      <c r="L1405" s="325"/>
      <c r="M1405" s="325"/>
      <c r="N1405" s="325"/>
      <c r="O1405" s="325"/>
      <c r="P1405" s="325"/>
      <c r="Q1405" s="325"/>
      <c r="R1405" s="325"/>
      <c r="S1405" s="325"/>
      <c r="T1405" s="325"/>
      <c r="U1405" s="325"/>
      <c r="V1405" s="325"/>
      <c r="W1405" s="325"/>
      <c r="X1405" s="325"/>
      <c r="Y1405" s="325"/>
      <c r="Z1405" s="325"/>
      <c r="AA1405" s="325"/>
      <c r="AB1405" s="325"/>
      <c r="AC1405" s="325"/>
      <c r="AD1405" s="325"/>
    </row>
    <row r="1406" spans="1:41" ht="15" customHeight="1">
      <c r="A1406" s="107"/>
      <c r="B1406" s="324" t="str">
        <f>IF(AI1399=0,"",IF(AI1272&gt;0,"Error: Debe completar toda la información requerida (tabla 1 de 2).",IF(AI1398&gt;0,"Error: Debe completar toda la información requerida (tabla 2 de 2).","")))</f>
        <v/>
      </c>
      <c r="C1406" s="324"/>
      <c r="D1406" s="324"/>
      <c r="E1406" s="324"/>
      <c r="F1406" s="324"/>
      <c r="G1406" s="324"/>
      <c r="H1406" s="324"/>
      <c r="I1406" s="324"/>
      <c r="J1406" s="324"/>
      <c r="K1406" s="324"/>
      <c r="L1406" s="324"/>
      <c r="M1406" s="324"/>
      <c r="N1406" s="324"/>
      <c r="O1406" s="324"/>
      <c r="P1406" s="324"/>
      <c r="Q1406" s="324"/>
      <c r="R1406" s="324"/>
      <c r="S1406" s="324"/>
      <c r="T1406" s="324"/>
      <c r="U1406" s="324"/>
      <c r="V1406" s="324"/>
      <c r="W1406" s="324"/>
      <c r="X1406" s="324"/>
      <c r="Y1406" s="324"/>
      <c r="Z1406" s="324"/>
      <c r="AA1406" s="324"/>
      <c r="AB1406" s="324"/>
      <c r="AC1406" s="324"/>
      <c r="AD1406" s="324"/>
    </row>
    <row r="1407" spans="1:41" ht="36" customHeight="1">
      <c r="A1407" s="106" t="s">
        <v>332</v>
      </c>
      <c r="B1407" s="416" t="s">
        <v>623</v>
      </c>
      <c r="C1407" s="416"/>
      <c r="D1407" s="416"/>
      <c r="E1407" s="416"/>
      <c r="F1407" s="416"/>
      <c r="G1407" s="416"/>
      <c r="H1407" s="416"/>
      <c r="I1407" s="416"/>
      <c r="J1407" s="416"/>
      <c r="K1407" s="416"/>
      <c r="L1407" s="416"/>
      <c r="M1407" s="416"/>
      <c r="N1407" s="416"/>
      <c r="O1407" s="416"/>
      <c r="P1407" s="416"/>
      <c r="Q1407" s="416"/>
      <c r="R1407" s="416"/>
      <c r="S1407" s="416"/>
      <c r="T1407" s="416"/>
      <c r="U1407" s="416"/>
      <c r="V1407" s="416"/>
      <c r="W1407" s="416"/>
      <c r="X1407" s="416"/>
      <c r="Y1407" s="416"/>
      <c r="Z1407" s="416"/>
      <c r="AA1407" s="416"/>
      <c r="AB1407" s="416"/>
      <c r="AC1407" s="416"/>
      <c r="AD1407" s="416"/>
    </row>
    <row r="1408" spans="1:41" ht="36" customHeight="1">
      <c r="A1408" s="106"/>
      <c r="B1408" s="105"/>
      <c r="C1408" s="415" t="s">
        <v>333</v>
      </c>
      <c r="D1408" s="415"/>
      <c r="E1408" s="415"/>
      <c r="F1408" s="415"/>
      <c r="G1408" s="415"/>
      <c r="H1408" s="415"/>
      <c r="I1408" s="415"/>
      <c r="J1408" s="415"/>
      <c r="K1408" s="415"/>
      <c r="L1408" s="415"/>
      <c r="M1408" s="415"/>
      <c r="N1408" s="415"/>
      <c r="O1408" s="415"/>
      <c r="P1408" s="415"/>
      <c r="Q1408" s="415"/>
      <c r="R1408" s="415"/>
      <c r="S1408" s="415"/>
      <c r="T1408" s="415"/>
      <c r="U1408" s="415"/>
      <c r="V1408" s="415"/>
      <c r="W1408" s="415"/>
      <c r="X1408" s="415"/>
      <c r="Y1408" s="415"/>
      <c r="Z1408" s="415"/>
      <c r="AA1408" s="415"/>
      <c r="AB1408" s="415"/>
      <c r="AC1408" s="415"/>
      <c r="AD1408" s="415"/>
    </row>
    <row r="1409" spans="1:42" ht="36" customHeight="1">
      <c r="A1409" s="106"/>
      <c r="B1409" s="105"/>
      <c r="C1409" s="347" t="s">
        <v>632</v>
      </c>
      <c r="D1409" s="347"/>
      <c r="E1409" s="347"/>
      <c r="F1409" s="347"/>
      <c r="G1409" s="347"/>
      <c r="H1409" s="347"/>
      <c r="I1409" s="347"/>
      <c r="J1409" s="347"/>
      <c r="K1409" s="347"/>
      <c r="L1409" s="347"/>
      <c r="M1409" s="347"/>
      <c r="N1409" s="347"/>
      <c r="O1409" s="347"/>
      <c r="P1409" s="347"/>
      <c r="Q1409" s="347"/>
      <c r="R1409" s="347"/>
      <c r="S1409" s="347"/>
      <c r="T1409" s="347"/>
      <c r="U1409" s="347"/>
      <c r="V1409" s="347"/>
      <c r="W1409" s="347"/>
      <c r="X1409" s="347"/>
      <c r="Y1409" s="347"/>
      <c r="Z1409" s="347"/>
      <c r="AA1409" s="347"/>
      <c r="AB1409" s="347"/>
      <c r="AC1409" s="347"/>
      <c r="AD1409" s="347"/>
    </row>
    <row r="1410" spans="1:42" ht="15" customHeight="1">
      <c r="A1410" s="119"/>
      <c r="B1410" s="92"/>
      <c r="C1410" s="158"/>
      <c r="D1410" s="158"/>
      <c r="E1410" s="158"/>
      <c r="F1410" s="158"/>
      <c r="G1410" s="158"/>
      <c r="H1410" s="158"/>
      <c r="I1410" s="158"/>
      <c r="J1410" s="158"/>
      <c r="K1410" s="158"/>
      <c r="L1410" s="158"/>
      <c r="M1410" s="158"/>
      <c r="N1410" s="158"/>
      <c r="O1410" s="158"/>
      <c r="P1410" s="158"/>
      <c r="Q1410" s="158"/>
      <c r="R1410" s="158"/>
      <c r="S1410" s="158"/>
      <c r="T1410" s="158"/>
      <c r="U1410" s="158"/>
      <c r="V1410" s="158"/>
      <c r="W1410" s="158"/>
      <c r="X1410" s="158"/>
      <c r="Y1410" s="158"/>
      <c r="Z1410" s="158"/>
      <c r="AA1410" s="158"/>
      <c r="AB1410" s="158"/>
      <c r="AC1410" s="158"/>
      <c r="AD1410" s="158"/>
    </row>
    <row r="1411" spans="1:42" ht="15" customHeight="1">
      <c r="A1411" s="119"/>
      <c r="B1411" s="92"/>
      <c r="C1411" s="376" t="s">
        <v>164</v>
      </c>
      <c r="D1411" s="377"/>
      <c r="E1411" s="377"/>
      <c r="F1411" s="377"/>
      <c r="G1411" s="377"/>
      <c r="H1411" s="377"/>
      <c r="I1411" s="378"/>
      <c r="J1411" s="366" t="s">
        <v>629</v>
      </c>
      <c r="K1411" s="367"/>
      <c r="L1411" s="367"/>
      <c r="M1411" s="367"/>
      <c r="N1411" s="367"/>
      <c r="O1411" s="367"/>
      <c r="P1411" s="367"/>
      <c r="Q1411" s="367"/>
      <c r="R1411" s="367"/>
      <c r="S1411" s="367"/>
      <c r="T1411" s="367"/>
      <c r="U1411" s="367"/>
      <c r="V1411" s="367"/>
      <c r="W1411" s="367"/>
      <c r="X1411" s="367"/>
      <c r="Y1411" s="367"/>
      <c r="Z1411" s="367"/>
      <c r="AA1411" s="367"/>
      <c r="AB1411" s="367"/>
      <c r="AC1411" s="367"/>
      <c r="AD1411" s="368"/>
      <c r="AG1411" s="86" t="s">
        <v>798</v>
      </c>
      <c r="AH1411" s="86" t="s">
        <v>799</v>
      </c>
      <c r="AL1411" s="86" t="s">
        <v>799</v>
      </c>
      <c r="AM1411" s="86" t="s">
        <v>854</v>
      </c>
    </row>
    <row r="1412" spans="1:42" ht="48" customHeight="1">
      <c r="A1412" s="119"/>
      <c r="B1412" s="92"/>
      <c r="C1412" s="379"/>
      <c r="D1412" s="380"/>
      <c r="E1412" s="380"/>
      <c r="F1412" s="380"/>
      <c r="G1412" s="380"/>
      <c r="H1412" s="380"/>
      <c r="I1412" s="381"/>
      <c r="J1412" s="385" t="s">
        <v>165</v>
      </c>
      <c r="K1412" s="386"/>
      <c r="L1412" s="387"/>
      <c r="M1412" s="391" t="s">
        <v>334</v>
      </c>
      <c r="N1412" s="392"/>
      <c r="O1412" s="393"/>
      <c r="P1412" s="391" t="s">
        <v>335</v>
      </c>
      <c r="Q1412" s="392"/>
      <c r="R1412" s="393"/>
      <c r="S1412" s="391" t="s">
        <v>336</v>
      </c>
      <c r="T1412" s="392"/>
      <c r="U1412" s="393"/>
      <c r="V1412" s="373" t="s">
        <v>337</v>
      </c>
      <c r="W1412" s="374"/>
      <c r="X1412" s="374"/>
      <c r="Y1412" s="374"/>
      <c r="Z1412" s="374"/>
      <c r="AA1412" s="375"/>
      <c r="AB1412" s="391" t="s">
        <v>338</v>
      </c>
      <c r="AC1412" s="392"/>
      <c r="AD1412" s="393"/>
      <c r="AG1412" s="86">
        <f>+COUNTBLANK(J1414:AD1533)</f>
        <v>2520</v>
      </c>
      <c r="AH1412" s="86">
        <v>2520</v>
      </c>
      <c r="AL1412" s="86">
        <v>21</v>
      </c>
      <c r="AM1412" s="86">
        <v>14</v>
      </c>
      <c r="AO1412" s="86" t="s">
        <v>855</v>
      </c>
    </row>
    <row r="1413" spans="1:42" ht="72" customHeight="1">
      <c r="A1413" s="119"/>
      <c r="B1413" s="92"/>
      <c r="C1413" s="382"/>
      <c r="D1413" s="383"/>
      <c r="E1413" s="383"/>
      <c r="F1413" s="383"/>
      <c r="G1413" s="383"/>
      <c r="H1413" s="383"/>
      <c r="I1413" s="384"/>
      <c r="J1413" s="388"/>
      <c r="K1413" s="389"/>
      <c r="L1413" s="390"/>
      <c r="M1413" s="394"/>
      <c r="N1413" s="395"/>
      <c r="O1413" s="396"/>
      <c r="P1413" s="394"/>
      <c r="Q1413" s="395"/>
      <c r="R1413" s="396"/>
      <c r="S1413" s="394"/>
      <c r="T1413" s="395"/>
      <c r="U1413" s="396"/>
      <c r="V1413" s="373" t="s">
        <v>329</v>
      </c>
      <c r="W1413" s="374"/>
      <c r="X1413" s="375"/>
      <c r="Y1413" s="373" t="s">
        <v>630</v>
      </c>
      <c r="Z1413" s="374"/>
      <c r="AA1413" s="375"/>
      <c r="AB1413" s="394"/>
      <c r="AC1413" s="395"/>
      <c r="AD1413" s="396"/>
      <c r="AG1413" s="86" t="s">
        <v>165</v>
      </c>
      <c r="AH1413" s="86" t="s">
        <v>800</v>
      </c>
      <c r="AI1413" s="86" t="s">
        <v>801</v>
      </c>
      <c r="AJ1413" s="86" t="s">
        <v>802</v>
      </c>
      <c r="AL1413" s="86" t="s">
        <v>798</v>
      </c>
      <c r="AM1413" s="86" t="s">
        <v>819</v>
      </c>
      <c r="AN1413" s="86" t="s">
        <v>858</v>
      </c>
      <c r="AO1413" s="86" t="s">
        <v>856</v>
      </c>
      <c r="AP1413" s="86" t="s">
        <v>857</v>
      </c>
    </row>
    <row r="1414" spans="1:42" ht="15" customHeight="1">
      <c r="A1414" s="107"/>
      <c r="B1414" s="93"/>
      <c r="C1414" s="108" t="s">
        <v>86</v>
      </c>
      <c r="D1414" s="329" t="str">
        <f>IF(D38="","",D38)</f>
        <v/>
      </c>
      <c r="E1414" s="330"/>
      <c r="F1414" s="330"/>
      <c r="G1414" s="330"/>
      <c r="H1414" s="330"/>
      <c r="I1414" s="331"/>
      <c r="J1414" s="332"/>
      <c r="K1414" s="333"/>
      <c r="L1414" s="334"/>
      <c r="M1414" s="332"/>
      <c r="N1414" s="333"/>
      <c r="O1414" s="334"/>
      <c r="P1414" s="332"/>
      <c r="Q1414" s="333"/>
      <c r="R1414" s="334"/>
      <c r="S1414" s="332"/>
      <c r="T1414" s="333"/>
      <c r="U1414" s="334"/>
      <c r="V1414" s="332"/>
      <c r="W1414" s="333"/>
      <c r="X1414" s="334"/>
      <c r="Y1414" s="332"/>
      <c r="Z1414" s="333"/>
      <c r="AA1414" s="334"/>
      <c r="AB1414" s="332"/>
      <c r="AC1414" s="333"/>
      <c r="AD1414" s="334"/>
      <c r="AG1414" s="86">
        <f>J1414</f>
        <v>0</v>
      </c>
      <c r="AH1414" s="86">
        <f>+COUNTIF(M1414:AD1414,"NS")</f>
        <v>0</v>
      </c>
      <c r="AI1414" s="86">
        <f>+SUM(M1414:AD1414)</f>
        <v>0</v>
      </c>
      <c r="AJ1414" s="86">
        <f>IF($AG$1412=2520,0,IF(OR(AND(AG1414=0,AH1414&gt;0),AND(AG1414="NS",AI1414&gt;0),AND(AG1414="NS",AH1414=0,AI1414=0)),1,IF(OR(AND(AH1414&gt;=2,AI1414&lt;AG1414),AND(AG1414="NS",AI1414=0,AH1414&gt;0),AG1414=AI1414),0,1)))</f>
        <v>0</v>
      </c>
      <c r="AL1414" s="86">
        <f>COUNTBLANK(J1414:AD1414)</f>
        <v>21</v>
      </c>
      <c r="AM1414" s="86">
        <f>IF(OR(AND(D1414="", AL1414&lt;$AL$1412),AND(D1414&lt;&gt;"", AL1414&gt;$AM$1412)), 1, 0)</f>
        <v>0</v>
      </c>
      <c r="AN1414" s="86">
        <f>IF(AB1414="",0,IF(AB1414="NA",0,IF(AND(AB1414&gt;=0,$F$1536=""),1,0)))</f>
        <v>0</v>
      </c>
      <c r="AO1414" s="86">
        <f>K871</f>
        <v>0</v>
      </c>
      <c r="AP1414" s="86">
        <f>IF(
OR(
AND(COUNT(P1414)=1,P1414&gt;AO1414),
AND(AO1414=0, P1414="NS"),
AND(AO1414="NS", COUNT(P1414)=1,P1414&gt;0),
AND(AO1414="NA", OR(AND(COUNT(P1414)=1,P1414&gt;0), P1414="NS"))
), 1, 0
)</f>
        <v>0</v>
      </c>
    </row>
    <row r="1415" spans="1:42" ht="15" customHeight="1">
      <c r="A1415" s="107"/>
      <c r="B1415" s="93"/>
      <c r="C1415" s="109" t="s">
        <v>87</v>
      </c>
      <c r="D1415" s="329" t="str">
        <f t="shared" ref="D1415:D1478" si="259">IF(D39="","",D39)</f>
        <v/>
      </c>
      <c r="E1415" s="330"/>
      <c r="F1415" s="330"/>
      <c r="G1415" s="330"/>
      <c r="H1415" s="330"/>
      <c r="I1415" s="331"/>
      <c r="J1415" s="332"/>
      <c r="K1415" s="333"/>
      <c r="L1415" s="334"/>
      <c r="M1415" s="332"/>
      <c r="N1415" s="333"/>
      <c r="O1415" s="334"/>
      <c r="P1415" s="332"/>
      <c r="Q1415" s="333"/>
      <c r="R1415" s="334"/>
      <c r="S1415" s="332"/>
      <c r="T1415" s="333"/>
      <c r="U1415" s="334"/>
      <c r="V1415" s="332"/>
      <c r="W1415" s="333"/>
      <c r="X1415" s="334"/>
      <c r="Y1415" s="332"/>
      <c r="Z1415" s="333"/>
      <c r="AA1415" s="334"/>
      <c r="AB1415" s="332"/>
      <c r="AC1415" s="333"/>
      <c r="AD1415" s="334"/>
      <c r="AG1415" s="86">
        <f t="shared" ref="AG1415:AG1478" si="260">J1415</f>
        <v>0</v>
      </c>
      <c r="AH1415" s="86">
        <f t="shared" ref="AH1415:AH1478" si="261">+COUNTIF(M1415:AD1415,"NS")</f>
        <v>0</v>
      </c>
      <c r="AI1415" s="86">
        <f t="shared" ref="AI1415:AI1478" si="262">+SUM(M1415:AD1415)</f>
        <v>0</v>
      </c>
      <c r="AJ1415" s="86">
        <f t="shared" ref="AJ1415:AJ1478" si="263">IF($AG$1412=2520,0,IF(OR(AND(AG1415=0,AH1415&gt;0),AND(AG1415="NS",AI1415&gt;0),AND(AG1415="NS",AH1415=0,AI1415=0)),1,IF(OR(AND(AH1415&gt;=2,AI1415&lt;AG1415),AND(AG1415="NS",AI1415=0,AH1415&gt;0),AG1415=AI1415),0,1)))</f>
        <v>0</v>
      </c>
      <c r="AL1415" s="86">
        <f t="shared" ref="AL1415:AL1478" si="264">COUNTBLANK(J1415:AD1415)</f>
        <v>21</v>
      </c>
      <c r="AM1415" s="86">
        <f t="shared" ref="AM1415:AM1478" si="265">IF(OR(AND(D1415="", AL1415&lt;$AL$1412),AND(D1415&lt;&gt;"", AL1415&gt;$AM$1412)), 1, 0)</f>
        <v>0</v>
      </c>
      <c r="AN1415" s="86">
        <f t="shared" ref="AN1415:AN1478" si="266">IF(AB1415="",0,IF(AB1415="NA",0,IF(AND(AB1415&gt;=0,$F$1536=""),1,0)))</f>
        <v>0</v>
      </c>
      <c r="AO1415" s="86">
        <f t="shared" ref="AO1415:AO1478" si="267">K872</f>
        <v>0</v>
      </c>
      <c r="AP1415" s="86">
        <f t="shared" ref="AP1415:AP1478" si="268">IF(
OR(
AND(COUNT(P1415)=1,P1415&gt;AO1415),
AND(AO1415=0, P1415="NS"),
AND(AO1415="NS", COUNT(P1415)=1,P1415&gt;0),
AND(AO1415="NA", OR(AND(COUNT(P1415)=1,P1415&gt;0), P1415="NS"))
), 1, 0
)</f>
        <v>0</v>
      </c>
    </row>
    <row r="1416" spans="1:42" ht="15" customHeight="1">
      <c r="A1416" s="107"/>
      <c r="B1416" s="93"/>
      <c r="C1416" s="110" t="s">
        <v>88</v>
      </c>
      <c r="D1416" s="329" t="str">
        <f t="shared" si="259"/>
        <v/>
      </c>
      <c r="E1416" s="330"/>
      <c r="F1416" s="330"/>
      <c r="G1416" s="330"/>
      <c r="H1416" s="330"/>
      <c r="I1416" s="331"/>
      <c r="J1416" s="332"/>
      <c r="K1416" s="333"/>
      <c r="L1416" s="334"/>
      <c r="M1416" s="332"/>
      <c r="N1416" s="333"/>
      <c r="O1416" s="334"/>
      <c r="P1416" s="332"/>
      <c r="Q1416" s="333"/>
      <c r="R1416" s="334"/>
      <c r="S1416" s="332"/>
      <c r="T1416" s="333"/>
      <c r="U1416" s="334"/>
      <c r="V1416" s="332"/>
      <c r="W1416" s="333"/>
      <c r="X1416" s="334"/>
      <c r="Y1416" s="332"/>
      <c r="Z1416" s="333"/>
      <c r="AA1416" s="334"/>
      <c r="AB1416" s="332"/>
      <c r="AC1416" s="333"/>
      <c r="AD1416" s="334"/>
      <c r="AG1416" s="86">
        <f t="shared" si="260"/>
        <v>0</v>
      </c>
      <c r="AH1416" s="86">
        <f t="shared" si="261"/>
        <v>0</v>
      </c>
      <c r="AI1416" s="86">
        <f t="shared" si="262"/>
        <v>0</v>
      </c>
      <c r="AJ1416" s="86">
        <f t="shared" si="263"/>
        <v>0</v>
      </c>
      <c r="AL1416" s="86">
        <f t="shared" si="264"/>
        <v>21</v>
      </c>
      <c r="AM1416" s="86">
        <f t="shared" si="265"/>
        <v>0</v>
      </c>
      <c r="AN1416" s="86">
        <f t="shared" si="266"/>
        <v>0</v>
      </c>
      <c r="AO1416" s="86">
        <f t="shared" si="267"/>
        <v>0</v>
      </c>
      <c r="AP1416" s="86">
        <f t="shared" si="268"/>
        <v>0</v>
      </c>
    </row>
    <row r="1417" spans="1:42" ht="15" customHeight="1">
      <c r="A1417" s="107"/>
      <c r="B1417" s="93"/>
      <c r="C1417" s="110" t="s">
        <v>89</v>
      </c>
      <c r="D1417" s="329" t="str">
        <f t="shared" si="259"/>
        <v/>
      </c>
      <c r="E1417" s="330"/>
      <c r="F1417" s="330"/>
      <c r="G1417" s="330"/>
      <c r="H1417" s="330"/>
      <c r="I1417" s="331"/>
      <c r="J1417" s="332"/>
      <c r="K1417" s="333"/>
      <c r="L1417" s="334"/>
      <c r="M1417" s="332"/>
      <c r="N1417" s="333"/>
      <c r="O1417" s="334"/>
      <c r="P1417" s="332"/>
      <c r="Q1417" s="333"/>
      <c r="R1417" s="334"/>
      <c r="S1417" s="332"/>
      <c r="T1417" s="333"/>
      <c r="U1417" s="334"/>
      <c r="V1417" s="332"/>
      <c r="W1417" s="333"/>
      <c r="X1417" s="334"/>
      <c r="Y1417" s="332"/>
      <c r="Z1417" s="333"/>
      <c r="AA1417" s="334"/>
      <c r="AB1417" s="332"/>
      <c r="AC1417" s="333"/>
      <c r="AD1417" s="334"/>
      <c r="AG1417" s="86">
        <f t="shared" si="260"/>
        <v>0</v>
      </c>
      <c r="AH1417" s="86">
        <f t="shared" si="261"/>
        <v>0</v>
      </c>
      <c r="AI1417" s="86">
        <f t="shared" si="262"/>
        <v>0</v>
      </c>
      <c r="AJ1417" s="86">
        <f t="shared" si="263"/>
        <v>0</v>
      </c>
      <c r="AL1417" s="86">
        <f t="shared" si="264"/>
        <v>21</v>
      </c>
      <c r="AM1417" s="86">
        <f t="shared" si="265"/>
        <v>0</v>
      </c>
      <c r="AN1417" s="86">
        <f t="shared" si="266"/>
        <v>0</v>
      </c>
      <c r="AO1417" s="86">
        <f t="shared" si="267"/>
        <v>0</v>
      </c>
      <c r="AP1417" s="86">
        <f t="shared" si="268"/>
        <v>0</v>
      </c>
    </row>
    <row r="1418" spans="1:42" ht="15" customHeight="1">
      <c r="A1418" s="107"/>
      <c r="B1418" s="93"/>
      <c r="C1418" s="110" t="s">
        <v>90</v>
      </c>
      <c r="D1418" s="329" t="str">
        <f t="shared" si="259"/>
        <v/>
      </c>
      <c r="E1418" s="330"/>
      <c r="F1418" s="330"/>
      <c r="G1418" s="330"/>
      <c r="H1418" s="330"/>
      <c r="I1418" s="331"/>
      <c r="J1418" s="332"/>
      <c r="K1418" s="333"/>
      <c r="L1418" s="334"/>
      <c r="M1418" s="332"/>
      <c r="N1418" s="333"/>
      <c r="O1418" s="334"/>
      <c r="P1418" s="332"/>
      <c r="Q1418" s="333"/>
      <c r="R1418" s="334"/>
      <c r="S1418" s="332"/>
      <c r="T1418" s="333"/>
      <c r="U1418" s="334"/>
      <c r="V1418" s="332"/>
      <c r="W1418" s="333"/>
      <c r="X1418" s="334"/>
      <c r="Y1418" s="332"/>
      <c r="Z1418" s="333"/>
      <c r="AA1418" s="334"/>
      <c r="AB1418" s="332"/>
      <c r="AC1418" s="333"/>
      <c r="AD1418" s="334"/>
      <c r="AG1418" s="86">
        <f t="shared" si="260"/>
        <v>0</v>
      </c>
      <c r="AH1418" s="86">
        <f t="shared" si="261"/>
        <v>0</v>
      </c>
      <c r="AI1418" s="86">
        <f t="shared" si="262"/>
        <v>0</v>
      </c>
      <c r="AJ1418" s="86">
        <f t="shared" si="263"/>
        <v>0</v>
      </c>
      <c r="AL1418" s="86">
        <f t="shared" si="264"/>
        <v>21</v>
      </c>
      <c r="AM1418" s="86">
        <f t="shared" si="265"/>
        <v>0</v>
      </c>
      <c r="AN1418" s="86">
        <f t="shared" si="266"/>
        <v>0</v>
      </c>
      <c r="AO1418" s="86">
        <f t="shared" si="267"/>
        <v>0</v>
      </c>
      <c r="AP1418" s="86">
        <f t="shared" si="268"/>
        <v>0</v>
      </c>
    </row>
    <row r="1419" spans="1:42" ht="15" customHeight="1">
      <c r="A1419" s="107"/>
      <c r="B1419" s="93"/>
      <c r="C1419" s="110" t="s">
        <v>91</v>
      </c>
      <c r="D1419" s="329" t="str">
        <f t="shared" si="259"/>
        <v/>
      </c>
      <c r="E1419" s="330"/>
      <c r="F1419" s="330"/>
      <c r="G1419" s="330"/>
      <c r="H1419" s="330"/>
      <c r="I1419" s="331"/>
      <c r="J1419" s="332"/>
      <c r="K1419" s="333"/>
      <c r="L1419" s="334"/>
      <c r="M1419" s="332"/>
      <c r="N1419" s="333"/>
      <c r="O1419" s="334"/>
      <c r="P1419" s="332"/>
      <c r="Q1419" s="333"/>
      <c r="R1419" s="334"/>
      <c r="S1419" s="332"/>
      <c r="T1419" s="333"/>
      <c r="U1419" s="334"/>
      <c r="V1419" s="332"/>
      <c r="W1419" s="333"/>
      <c r="X1419" s="334"/>
      <c r="Y1419" s="332"/>
      <c r="Z1419" s="333"/>
      <c r="AA1419" s="334"/>
      <c r="AB1419" s="332"/>
      <c r="AC1419" s="333"/>
      <c r="AD1419" s="334"/>
      <c r="AG1419" s="86">
        <f t="shared" si="260"/>
        <v>0</v>
      </c>
      <c r="AH1419" s="86">
        <f t="shared" si="261"/>
        <v>0</v>
      </c>
      <c r="AI1419" s="86">
        <f t="shared" si="262"/>
        <v>0</v>
      </c>
      <c r="AJ1419" s="86">
        <f t="shared" si="263"/>
        <v>0</v>
      </c>
      <c r="AL1419" s="86">
        <f t="shared" si="264"/>
        <v>21</v>
      </c>
      <c r="AM1419" s="86">
        <f t="shared" si="265"/>
        <v>0</v>
      </c>
      <c r="AN1419" s="86">
        <f t="shared" si="266"/>
        <v>0</v>
      </c>
      <c r="AO1419" s="86">
        <f t="shared" si="267"/>
        <v>0</v>
      </c>
      <c r="AP1419" s="86">
        <f t="shared" si="268"/>
        <v>0</v>
      </c>
    </row>
    <row r="1420" spans="1:42" ht="15" customHeight="1">
      <c r="A1420" s="107"/>
      <c r="B1420" s="93"/>
      <c r="C1420" s="110" t="s">
        <v>92</v>
      </c>
      <c r="D1420" s="329" t="str">
        <f t="shared" si="259"/>
        <v/>
      </c>
      <c r="E1420" s="330"/>
      <c r="F1420" s="330"/>
      <c r="G1420" s="330"/>
      <c r="H1420" s="330"/>
      <c r="I1420" s="331"/>
      <c r="J1420" s="332"/>
      <c r="K1420" s="333"/>
      <c r="L1420" s="334"/>
      <c r="M1420" s="332"/>
      <c r="N1420" s="333"/>
      <c r="O1420" s="334"/>
      <c r="P1420" s="332"/>
      <c r="Q1420" s="333"/>
      <c r="R1420" s="334"/>
      <c r="S1420" s="332"/>
      <c r="T1420" s="333"/>
      <c r="U1420" s="334"/>
      <c r="V1420" s="332"/>
      <c r="W1420" s="333"/>
      <c r="X1420" s="334"/>
      <c r="Y1420" s="332"/>
      <c r="Z1420" s="333"/>
      <c r="AA1420" s="334"/>
      <c r="AB1420" s="332"/>
      <c r="AC1420" s="333"/>
      <c r="AD1420" s="334"/>
      <c r="AG1420" s="86">
        <f t="shared" si="260"/>
        <v>0</v>
      </c>
      <c r="AH1420" s="86">
        <f t="shared" si="261"/>
        <v>0</v>
      </c>
      <c r="AI1420" s="86">
        <f t="shared" si="262"/>
        <v>0</v>
      </c>
      <c r="AJ1420" s="86">
        <f t="shared" si="263"/>
        <v>0</v>
      </c>
      <c r="AL1420" s="86">
        <f t="shared" si="264"/>
        <v>21</v>
      </c>
      <c r="AM1420" s="86">
        <f t="shared" si="265"/>
        <v>0</v>
      </c>
      <c r="AN1420" s="86">
        <f t="shared" si="266"/>
        <v>0</v>
      </c>
      <c r="AO1420" s="86">
        <f t="shared" si="267"/>
        <v>0</v>
      </c>
      <c r="AP1420" s="86">
        <f t="shared" si="268"/>
        <v>0</v>
      </c>
    </row>
    <row r="1421" spans="1:42" ht="15" customHeight="1">
      <c r="A1421" s="107"/>
      <c r="B1421" s="93"/>
      <c r="C1421" s="110" t="s">
        <v>93</v>
      </c>
      <c r="D1421" s="329" t="str">
        <f t="shared" si="259"/>
        <v/>
      </c>
      <c r="E1421" s="330"/>
      <c r="F1421" s="330"/>
      <c r="G1421" s="330"/>
      <c r="H1421" s="330"/>
      <c r="I1421" s="331"/>
      <c r="J1421" s="332"/>
      <c r="K1421" s="333"/>
      <c r="L1421" s="334"/>
      <c r="M1421" s="332"/>
      <c r="N1421" s="333"/>
      <c r="O1421" s="334"/>
      <c r="P1421" s="332"/>
      <c r="Q1421" s="333"/>
      <c r="R1421" s="334"/>
      <c r="S1421" s="332"/>
      <c r="T1421" s="333"/>
      <c r="U1421" s="334"/>
      <c r="V1421" s="332"/>
      <c r="W1421" s="333"/>
      <c r="X1421" s="334"/>
      <c r="Y1421" s="332"/>
      <c r="Z1421" s="333"/>
      <c r="AA1421" s="334"/>
      <c r="AB1421" s="332"/>
      <c r="AC1421" s="333"/>
      <c r="AD1421" s="334"/>
      <c r="AG1421" s="86">
        <f t="shared" si="260"/>
        <v>0</v>
      </c>
      <c r="AH1421" s="86">
        <f t="shared" si="261"/>
        <v>0</v>
      </c>
      <c r="AI1421" s="86">
        <f t="shared" si="262"/>
        <v>0</v>
      </c>
      <c r="AJ1421" s="86">
        <f t="shared" si="263"/>
        <v>0</v>
      </c>
      <c r="AL1421" s="86">
        <f t="shared" si="264"/>
        <v>21</v>
      </c>
      <c r="AM1421" s="86">
        <f t="shared" si="265"/>
        <v>0</v>
      </c>
      <c r="AN1421" s="86">
        <f t="shared" si="266"/>
        <v>0</v>
      </c>
      <c r="AO1421" s="86">
        <f t="shared" si="267"/>
        <v>0</v>
      </c>
      <c r="AP1421" s="86">
        <f t="shared" si="268"/>
        <v>0</v>
      </c>
    </row>
    <row r="1422" spans="1:42" ht="15" customHeight="1">
      <c r="A1422" s="107"/>
      <c r="B1422" s="93"/>
      <c r="C1422" s="110" t="s">
        <v>94</v>
      </c>
      <c r="D1422" s="329" t="str">
        <f t="shared" si="259"/>
        <v/>
      </c>
      <c r="E1422" s="330"/>
      <c r="F1422" s="330"/>
      <c r="G1422" s="330"/>
      <c r="H1422" s="330"/>
      <c r="I1422" s="331"/>
      <c r="J1422" s="332"/>
      <c r="K1422" s="333"/>
      <c r="L1422" s="334"/>
      <c r="M1422" s="332"/>
      <c r="N1422" s="333"/>
      <c r="O1422" s="334"/>
      <c r="P1422" s="332"/>
      <c r="Q1422" s="333"/>
      <c r="R1422" s="334"/>
      <c r="S1422" s="332"/>
      <c r="T1422" s="333"/>
      <c r="U1422" s="334"/>
      <c r="V1422" s="332"/>
      <c r="W1422" s="333"/>
      <c r="X1422" s="334"/>
      <c r="Y1422" s="332"/>
      <c r="Z1422" s="333"/>
      <c r="AA1422" s="334"/>
      <c r="AB1422" s="332"/>
      <c r="AC1422" s="333"/>
      <c r="AD1422" s="334"/>
      <c r="AG1422" s="86">
        <f t="shared" si="260"/>
        <v>0</v>
      </c>
      <c r="AH1422" s="86">
        <f t="shared" si="261"/>
        <v>0</v>
      </c>
      <c r="AI1422" s="86">
        <f t="shared" si="262"/>
        <v>0</v>
      </c>
      <c r="AJ1422" s="86">
        <f t="shared" si="263"/>
        <v>0</v>
      </c>
      <c r="AL1422" s="86">
        <f t="shared" si="264"/>
        <v>21</v>
      </c>
      <c r="AM1422" s="86">
        <f t="shared" si="265"/>
        <v>0</v>
      </c>
      <c r="AN1422" s="86">
        <f t="shared" si="266"/>
        <v>0</v>
      </c>
      <c r="AO1422" s="86">
        <f t="shared" si="267"/>
        <v>0</v>
      </c>
      <c r="AP1422" s="86">
        <f t="shared" si="268"/>
        <v>0</v>
      </c>
    </row>
    <row r="1423" spans="1:42" ht="15" customHeight="1">
      <c r="A1423" s="107"/>
      <c r="B1423" s="93"/>
      <c r="C1423" s="110" t="s">
        <v>95</v>
      </c>
      <c r="D1423" s="329" t="str">
        <f t="shared" si="259"/>
        <v/>
      </c>
      <c r="E1423" s="330"/>
      <c r="F1423" s="330"/>
      <c r="G1423" s="330"/>
      <c r="H1423" s="330"/>
      <c r="I1423" s="331"/>
      <c r="J1423" s="332"/>
      <c r="K1423" s="333"/>
      <c r="L1423" s="334"/>
      <c r="M1423" s="332"/>
      <c r="N1423" s="333"/>
      <c r="O1423" s="334"/>
      <c r="P1423" s="332"/>
      <c r="Q1423" s="333"/>
      <c r="R1423" s="334"/>
      <c r="S1423" s="332"/>
      <c r="T1423" s="333"/>
      <c r="U1423" s="334"/>
      <c r="V1423" s="332"/>
      <c r="W1423" s="333"/>
      <c r="X1423" s="334"/>
      <c r="Y1423" s="332"/>
      <c r="Z1423" s="333"/>
      <c r="AA1423" s="334"/>
      <c r="AB1423" s="332"/>
      <c r="AC1423" s="333"/>
      <c r="AD1423" s="334"/>
      <c r="AG1423" s="86">
        <f t="shared" si="260"/>
        <v>0</v>
      </c>
      <c r="AH1423" s="86">
        <f t="shared" si="261"/>
        <v>0</v>
      </c>
      <c r="AI1423" s="86">
        <f t="shared" si="262"/>
        <v>0</v>
      </c>
      <c r="AJ1423" s="86">
        <f t="shared" si="263"/>
        <v>0</v>
      </c>
      <c r="AL1423" s="86">
        <f t="shared" si="264"/>
        <v>21</v>
      </c>
      <c r="AM1423" s="86">
        <f t="shared" si="265"/>
        <v>0</v>
      </c>
      <c r="AN1423" s="86">
        <f t="shared" si="266"/>
        <v>0</v>
      </c>
      <c r="AO1423" s="86">
        <f t="shared" si="267"/>
        <v>0</v>
      </c>
      <c r="AP1423" s="86">
        <f t="shared" si="268"/>
        <v>0</v>
      </c>
    </row>
    <row r="1424" spans="1:42" ht="15" customHeight="1">
      <c r="A1424" s="107"/>
      <c r="B1424" s="93"/>
      <c r="C1424" s="110" t="s">
        <v>96</v>
      </c>
      <c r="D1424" s="329" t="str">
        <f t="shared" si="259"/>
        <v/>
      </c>
      <c r="E1424" s="330"/>
      <c r="F1424" s="330"/>
      <c r="G1424" s="330"/>
      <c r="H1424" s="330"/>
      <c r="I1424" s="331"/>
      <c r="J1424" s="332"/>
      <c r="K1424" s="333"/>
      <c r="L1424" s="334"/>
      <c r="M1424" s="332"/>
      <c r="N1424" s="333"/>
      <c r="O1424" s="334"/>
      <c r="P1424" s="332"/>
      <c r="Q1424" s="333"/>
      <c r="R1424" s="334"/>
      <c r="S1424" s="332"/>
      <c r="T1424" s="333"/>
      <c r="U1424" s="334"/>
      <c r="V1424" s="332"/>
      <c r="W1424" s="333"/>
      <c r="X1424" s="334"/>
      <c r="Y1424" s="332"/>
      <c r="Z1424" s="333"/>
      <c r="AA1424" s="334"/>
      <c r="AB1424" s="332"/>
      <c r="AC1424" s="333"/>
      <c r="AD1424" s="334"/>
      <c r="AG1424" s="86">
        <f t="shared" si="260"/>
        <v>0</v>
      </c>
      <c r="AH1424" s="86">
        <f t="shared" si="261"/>
        <v>0</v>
      </c>
      <c r="AI1424" s="86">
        <f t="shared" si="262"/>
        <v>0</v>
      </c>
      <c r="AJ1424" s="86">
        <f t="shared" si="263"/>
        <v>0</v>
      </c>
      <c r="AL1424" s="86">
        <f t="shared" si="264"/>
        <v>21</v>
      </c>
      <c r="AM1424" s="86">
        <f t="shared" si="265"/>
        <v>0</v>
      </c>
      <c r="AN1424" s="86">
        <f t="shared" si="266"/>
        <v>0</v>
      </c>
      <c r="AO1424" s="86">
        <f t="shared" si="267"/>
        <v>0</v>
      </c>
      <c r="AP1424" s="86">
        <f t="shared" si="268"/>
        <v>0</v>
      </c>
    </row>
    <row r="1425" spans="1:42" ht="15" customHeight="1">
      <c r="A1425" s="107"/>
      <c r="B1425" s="93"/>
      <c r="C1425" s="110" t="s">
        <v>97</v>
      </c>
      <c r="D1425" s="329" t="str">
        <f t="shared" si="259"/>
        <v/>
      </c>
      <c r="E1425" s="330"/>
      <c r="F1425" s="330"/>
      <c r="G1425" s="330"/>
      <c r="H1425" s="330"/>
      <c r="I1425" s="331"/>
      <c r="J1425" s="332"/>
      <c r="K1425" s="333"/>
      <c r="L1425" s="334"/>
      <c r="M1425" s="332"/>
      <c r="N1425" s="333"/>
      <c r="O1425" s="334"/>
      <c r="P1425" s="332"/>
      <c r="Q1425" s="333"/>
      <c r="R1425" s="334"/>
      <c r="S1425" s="332"/>
      <c r="T1425" s="333"/>
      <c r="U1425" s="334"/>
      <c r="V1425" s="332"/>
      <c r="W1425" s="333"/>
      <c r="X1425" s="334"/>
      <c r="Y1425" s="332"/>
      <c r="Z1425" s="333"/>
      <c r="AA1425" s="334"/>
      <c r="AB1425" s="332"/>
      <c r="AC1425" s="333"/>
      <c r="AD1425" s="334"/>
      <c r="AG1425" s="86">
        <f t="shared" si="260"/>
        <v>0</v>
      </c>
      <c r="AH1425" s="86">
        <f t="shared" si="261"/>
        <v>0</v>
      </c>
      <c r="AI1425" s="86">
        <f t="shared" si="262"/>
        <v>0</v>
      </c>
      <c r="AJ1425" s="86">
        <f t="shared" si="263"/>
        <v>0</v>
      </c>
      <c r="AL1425" s="86">
        <f t="shared" si="264"/>
        <v>21</v>
      </c>
      <c r="AM1425" s="86">
        <f t="shared" si="265"/>
        <v>0</v>
      </c>
      <c r="AN1425" s="86">
        <f t="shared" si="266"/>
        <v>0</v>
      </c>
      <c r="AO1425" s="86">
        <f t="shared" si="267"/>
        <v>0</v>
      </c>
      <c r="AP1425" s="86">
        <f t="shared" si="268"/>
        <v>0</v>
      </c>
    </row>
    <row r="1426" spans="1:42" ht="15" customHeight="1">
      <c r="A1426" s="107"/>
      <c r="B1426" s="93"/>
      <c r="C1426" s="110" t="s">
        <v>98</v>
      </c>
      <c r="D1426" s="329" t="str">
        <f t="shared" si="259"/>
        <v/>
      </c>
      <c r="E1426" s="330"/>
      <c r="F1426" s="330"/>
      <c r="G1426" s="330"/>
      <c r="H1426" s="330"/>
      <c r="I1426" s="331"/>
      <c r="J1426" s="332"/>
      <c r="K1426" s="333"/>
      <c r="L1426" s="334"/>
      <c r="M1426" s="332"/>
      <c r="N1426" s="333"/>
      <c r="O1426" s="334"/>
      <c r="P1426" s="332"/>
      <c r="Q1426" s="333"/>
      <c r="R1426" s="334"/>
      <c r="S1426" s="332"/>
      <c r="T1426" s="333"/>
      <c r="U1426" s="334"/>
      <c r="V1426" s="332"/>
      <c r="W1426" s="333"/>
      <c r="X1426" s="334"/>
      <c r="Y1426" s="332"/>
      <c r="Z1426" s="333"/>
      <c r="AA1426" s="334"/>
      <c r="AB1426" s="332"/>
      <c r="AC1426" s="333"/>
      <c r="AD1426" s="334"/>
      <c r="AG1426" s="86">
        <f t="shared" si="260"/>
        <v>0</v>
      </c>
      <c r="AH1426" s="86">
        <f t="shared" si="261"/>
        <v>0</v>
      </c>
      <c r="AI1426" s="86">
        <f t="shared" si="262"/>
        <v>0</v>
      </c>
      <c r="AJ1426" s="86">
        <f t="shared" si="263"/>
        <v>0</v>
      </c>
      <c r="AL1426" s="86">
        <f t="shared" si="264"/>
        <v>21</v>
      </c>
      <c r="AM1426" s="86">
        <f t="shared" si="265"/>
        <v>0</v>
      </c>
      <c r="AN1426" s="86">
        <f t="shared" si="266"/>
        <v>0</v>
      </c>
      <c r="AO1426" s="86">
        <f t="shared" si="267"/>
        <v>0</v>
      </c>
      <c r="AP1426" s="86">
        <f t="shared" si="268"/>
        <v>0</v>
      </c>
    </row>
    <row r="1427" spans="1:42" ht="15" customHeight="1">
      <c r="A1427" s="107"/>
      <c r="B1427" s="93"/>
      <c r="C1427" s="110" t="s">
        <v>99</v>
      </c>
      <c r="D1427" s="329" t="str">
        <f t="shared" si="259"/>
        <v/>
      </c>
      <c r="E1427" s="330"/>
      <c r="F1427" s="330"/>
      <c r="G1427" s="330"/>
      <c r="H1427" s="330"/>
      <c r="I1427" s="331"/>
      <c r="J1427" s="332"/>
      <c r="K1427" s="333"/>
      <c r="L1427" s="334"/>
      <c r="M1427" s="332"/>
      <c r="N1427" s="333"/>
      <c r="O1427" s="334"/>
      <c r="P1427" s="332"/>
      <c r="Q1427" s="333"/>
      <c r="R1427" s="334"/>
      <c r="S1427" s="332"/>
      <c r="T1427" s="333"/>
      <c r="U1427" s="334"/>
      <c r="V1427" s="332"/>
      <c r="W1427" s="333"/>
      <c r="X1427" s="334"/>
      <c r="Y1427" s="332"/>
      <c r="Z1427" s="333"/>
      <c r="AA1427" s="334"/>
      <c r="AB1427" s="332"/>
      <c r="AC1427" s="333"/>
      <c r="AD1427" s="334"/>
      <c r="AG1427" s="86">
        <f t="shared" si="260"/>
        <v>0</v>
      </c>
      <c r="AH1427" s="86">
        <f t="shared" si="261"/>
        <v>0</v>
      </c>
      <c r="AI1427" s="86">
        <f t="shared" si="262"/>
        <v>0</v>
      </c>
      <c r="AJ1427" s="86">
        <f t="shared" si="263"/>
        <v>0</v>
      </c>
      <c r="AL1427" s="86">
        <f t="shared" si="264"/>
        <v>21</v>
      </c>
      <c r="AM1427" s="86">
        <f t="shared" si="265"/>
        <v>0</v>
      </c>
      <c r="AN1427" s="86">
        <f t="shared" si="266"/>
        <v>0</v>
      </c>
      <c r="AO1427" s="86">
        <f t="shared" si="267"/>
        <v>0</v>
      </c>
      <c r="AP1427" s="86">
        <f t="shared" si="268"/>
        <v>0</v>
      </c>
    </row>
    <row r="1428" spans="1:42" ht="15" customHeight="1">
      <c r="A1428" s="107"/>
      <c r="B1428" s="93"/>
      <c r="C1428" s="110" t="s">
        <v>100</v>
      </c>
      <c r="D1428" s="329" t="str">
        <f t="shared" si="259"/>
        <v/>
      </c>
      <c r="E1428" s="330"/>
      <c r="F1428" s="330"/>
      <c r="G1428" s="330"/>
      <c r="H1428" s="330"/>
      <c r="I1428" s="331"/>
      <c r="J1428" s="332"/>
      <c r="K1428" s="333"/>
      <c r="L1428" s="334"/>
      <c r="M1428" s="332"/>
      <c r="N1428" s="333"/>
      <c r="O1428" s="334"/>
      <c r="P1428" s="332"/>
      <c r="Q1428" s="333"/>
      <c r="R1428" s="334"/>
      <c r="S1428" s="332"/>
      <c r="T1428" s="333"/>
      <c r="U1428" s="334"/>
      <c r="V1428" s="332"/>
      <c r="W1428" s="333"/>
      <c r="X1428" s="334"/>
      <c r="Y1428" s="332"/>
      <c r="Z1428" s="333"/>
      <c r="AA1428" s="334"/>
      <c r="AB1428" s="332"/>
      <c r="AC1428" s="333"/>
      <c r="AD1428" s="334"/>
      <c r="AG1428" s="86">
        <f t="shared" si="260"/>
        <v>0</v>
      </c>
      <c r="AH1428" s="86">
        <f t="shared" si="261"/>
        <v>0</v>
      </c>
      <c r="AI1428" s="86">
        <f t="shared" si="262"/>
        <v>0</v>
      </c>
      <c r="AJ1428" s="86">
        <f t="shared" si="263"/>
        <v>0</v>
      </c>
      <c r="AL1428" s="86">
        <f t="shared" si="264"/>
        <v>21</v>
      </c>
      <c r="AM1428" s="86">
        <f t="shared" si="265"/>
        <v>0</v>
      </c>
      <c r="AN1428" s="86">
        <f t="shared" si="266"/>
        <v>0</v>
      </c>
      <c r="AO1428" s="86">
        <f t="shared" si="267"/>
        <v>0</v>
      </c>
      <c r="AP1428" s="86">
        <f t="shared" si="268"/>
        <v>0</v>
      </c>
    </row>
    <row r="1429" spans="1:42" ht="15" customHeight="1">
      <c r="A1429" s="107"/>
      <c r="B1429" s="93"/>
      <c r="C1429" s="110" t="s">
        <v>101</v>
      </c>
      <c r="D1429" s="329" t="str">
        <f t="shared" si="259"/>
        <v/>
      </c>
      <c r="E1429" s="330"/>
      <c r="F1429" s="330"/>
      <c r="G1429" s="330"/>
      <c r="H1429" s="330"/>
      <c r="I1429" s="331"/>
      <c r="J1429" s="332"/>
      <c r="K1429" s="333"/>
      <c r="L1429" s="334"/>
      <c r="M1429" s="332"/>
      <c r="N1429" s="333"/>
      <c r="O1429" s="334"/>
      <c r="P1429" s="332"/>
      <c r="Q1429" s="333"/>
      <c r="R1429" s="334"/>
      <c r="S1429" s="332"/>
      <c r="T1429" s="333"/>
      <c r="U1429" s="334"/>
      <c r="V1429" s="332"/>
      <c r="W1429" s="333"/>
      <c r="X1429" s="334"/>
      <c r="Y1429" s="332"/>
      <c r="Z1429" s="333"/>
      <c r="AA1429" s="334"/>
      <c r="AB1429" s="332"/>
      <c r="AC1429" s="333"/>
      <c r="AD1429" s="334"/>
      <c r="AG1429" s="86">
        <f t="shared" si="260"/>
        <v>0</v>
      </c>
      <c r="AH1429" s="86">
        <f t="shared" si="261"/>
        <v>0</v>
      </c>
      <c r="AI1429" s="86">
        <f t="shared" si="262"/>
        <v>0</v>
      </c>
      <c r="AJ1429" s="86">
        <f t="shared" si="263"/>
        <v>0</v>
      </c>
      <c r="AL1429" s="86">
        <f t="shared" si="264"/>
        <v>21</v>
      </c>
      <c r="AM1429" s="86">
        <f t="shared" si="265"/>
        <v>0</v>
      </c>
      <c r="AN1429" s="86">
        <f t="shared" si="266"/>
        <v>0</v>
      </c>
      <c r="AO1429" s="86">
        <f t="shared" si="267"/>
        <v>0</v>
      </c>
      <c r="AP1429" s="86">
        <f t="shared" si="268"/>
        <v>0</v>
      </c>
    </row>
    <row r="1430" spans="1:42" ht="15" customHeight="1">
      <c r="A1430" s="107"/>
      <c r="B1430" s="93"/>
      <c r="C1430" s="110" t="s">
        <v>102</v>
      </c>
      <c r="D1430" s="329" t="str">
        <f t="shared" si="259"/>
        <v/>
      </c>
      <c r="E1430" s="330"/>
      <c r="F1430" s="330"/>
      <c r="G1430" s="330"/>
      <c r="H1430" s="330"/>
      <c r="I1430" s="331"/>
      <c r="J1430" s="332"/>
      <c r="K1430" s="333"/>
      <c r="L1430" s="334"/>
      <c r="M1430" s="332"/>
      <c r="N1430" s="333"/>
      <c r="O1430" s="334"/>
      <c r="P1430" s="332"/>
      <c r="Q1430" s="333"/>
      <c r="R1430" s="334"/>
      <c r="S1430" s="332"/>
      <c r="T1430" s="333"/>
      <c r="U1430" s="334"/>
      <c r="V1430" s="332"/>
      <c r="W1430" s="333"/>
      <c r="X1430" s="334"/>
      <c r="Y1430" s="332"/>
      <c r="Z1430" s="333"/>
      <c r="AA1430" s="334"/>
      <c r="AB1430" s="332"/>
      <c r="AC1430" s="333"/>
      <c r="AD1430" s="334"/>
      <c r="AG1430" s="86">
        <f t="shared" si="260"/>
        <v>0</v>
      </c>
      <c r="AH1430" s="86">
        <f t="shared" si="261"/>
        <v>0</v>
      </c>
      <c r="AI1430" s="86">
        <f t="shared" si="262"/>
        <v>0</v>
      </c>
      <c r="AJ1430" s="86">
        <f t="shared" si="263"/>
        <v>0</v>
      </c>
      <c r="AL1430" s="86">
        <f t="shared" si="264"/>
        <v>21</v>
      </c>
      <c r="AM1430" s="86">
        <f t="shared" si="265"/>
        <v>0</v>
      </c>
      <c r="AN1430" s="86">
        <f t="shared" si="266"/>
        <v>0</v>
      </c>
      <c r="AO1430" s="86">
        <f t="shared" si="267"/>
        <v>0</v>
      </c>
      <c r="AP1430" s="86">
        <f t="shared" si="268"/>
        <v>0</v>
      </c>
    </row>
    <row r="1431" spans="1:42" ht="15" customHeight="1">
      <c r="A1431" s="107"/>
      <c r="B1431" s="93"/>
      <c r="C1431" s="110" t="s">
        <v>103</v>
      </c>
      <c r="D1431" s="329" t="str">
        <f t="shared" si="259"/>
        <v/>
      </c>
      <c r="E1431" s="330"/>
      <c r="F1431" s="330"/>
      <c r="G1431" s="330"/>
      <c r="H1431" s="330"/>
      <c r="I1431" s="331"/>
      <c r="J1431" s="332"/>
      <c r="K1431" s="333"/>
      <c r="L1431" s="334"/>
      <c r="M1431" s="332"/>
      <c r="N1431" s="333"/>
      <c r="O1431" s="334"/>
      <c r="P1431" s="332"/>
      <c r="Q1431" s="333"/>
      <c r="R1431" s="334"/>
      <c r="S1431" s="332"/>
      <c r="T1431" s="333"/>
      <c r="U1431" s="334"/>
      <c r="V1431" s="332"/>
      <c r="W1431" s="333"/>
      <c r="X1431" s="334"/>
      <c r="Y1431" s="332"/>
      <c r="Z1431" s="333"/>
      <c r="AA1431" s="334"/>
      <c r="AB1431" s="332"/>
      <c r="AC1431" s="333"/>
      <c r="AD1431" s="334"/>
      <c r="AG1431" s="86">
        <f t="shared" si="260"/>
        <v>0</v>
      </c>
      <c r="AH1431" s="86">
        <f t="shared" si="261"/>
        <v>0</v>
      </c>
      <c r="AI1431" s="86">
        <f t="shared" si="262"/>
        <v>0</v>
      </c>
      <c r="AJ1431" s="86">
        <f t="shared" si="263"/>
        <v>0</v>
      </c>
      <c r="AL1431" s="86">
        <f t="shared" si="264"/>
        <v>21</v>
      </c>
      <c r="AM1431" s="86">
        <f t="shared" si="265"/>
        <v>0</v>
      </c>
      <c r="AN1431" s="86">
        <f t="shared" si="266"/>
        <v>0</v>
      </c>
      <c r="AO1431" s="86">
        <f t="shared" si="267"/>
        <v>0</v>
      </c>
      <c r="AP1431" s="86">
        <f t="shared" si="268"/>
        <v>0</v>
      </c>
    </row>
    <row r="1432" spans="1:42" ht="15" customHeight="1">
      <c r="A1432" s="107"/>
      <c r="B1432" s="93"/>
      <c r="C1432" s="110" t="s">
        <v>104</v>
      </c>
      <c r="D1432" s="329" t="str">
        <f t="shared" si="259"/>
        <v/>
      </c>
      <c r="E1432" s="330"/>
      <c r="F1432" s="330"/>
      <c r="G1432" s="330"/>
      <c r="H1432" s="330"/>
      <c r="I1432" s="331"/>
      <c r="J1432" s="332"/>
      <c r="K1432" s="333"/>
      <c r="L1432" s="334"/>
      <c r="M1432" s="332"/>
      <c r="N1432" s="333"/>
      <c r="O1432" s="334"/>
      <c r="P1432" s="332"/>
      <c r="Q1432" s="333"/>
      <c r="R1432" s="334"/>
      <c r="S1432" s="332"/>
      <c r="T1432" s="333"/>
      <c r="U1432" s="334"/>
      <c r="V1432" s="332"/>
      <c r="W1432" s="333"/>
      <c r="X1432" s="334"/>
      <c r="Y1432" s="332"/>
      <c r="Z1432" s="333"/>
      <c r="AA1432" s="334"/>
      <c r="AB1432" s="332"/>
      <c r="AC1432" s="333"/>
      <c r="AD1432" s="334"/>
      <c r="AG1432" s="86">
        <f t="shared" si="260"/>
        <v>0</v>
      </c>
      <c r="AH1432" s="86">
        <f t="shared" si="261"/>
        <v>0</v>
      </c>
      <c r="AI1432" s="86">
        <f t="shared" si="262"/>
        <v>0</v>
      </c>
      <c r="AJ1432" s="86">
        <f t="shared" si="263"/>
        <v>0</v>
      </c>
      <c r="AL1432" s="86">
        <f t="shared" si="264"/>
        <v>21</v>
      </c>
      <c r="AM1432" s="86">
        <f t="shared" si="265"/>
        <v>0</v>
      </c>
      <c r="AN1432" s="86">
        <f t="shared" si="266"/>
        <v>0</v>
      </c>
      <c r="AO1432" s="86">
        <f t="shared" si="267"/>
        <v>0</v>
      </c>
      <c r="AP1432" s="86">
        <f t="shared" si="268"/>
        <v>0</v>
      </c>
    </row>
    <row r="1433" spans="1:42" ht="15" customHeight="1">
      <c r="A1433" s="107"/>
      <c r="B1433" s="93"/>
      <c r="C1433" s="110" t="s">
        <v>105</v>
      </c>
      <c r="D1433" s="329" t="str">
        <f t="shared" si="259"/>
        <v/>
      </c>
      <c r="E1433" s="330"/>
      <c r="F1433" s="330"/>
      <c r="G1433" s="330"/>
      <c r="H1433" s="330"/>
      <c r="I1433" s="331"/>
      <c r="J1433" s="332"/>
      <c r="K1433" s="333"/>
      <c r="L1433" s="334"/>
      <c r="M1433" s="332"/>
      <c r="N1433" s="333"/>
      <c r="O1433" s="334"/>
      <c r="P1433" s="332"/>
      <c r="Q1433" s="333"/>
      <c r="R1433" s="334"/>
      <c r="S1433" s="332"/>
      <c r="T1433" s="333"/>
      <c r="U1433" s="334"/>
      <c r="V1433" s="332"/>
      <c r="W1433" s="333"/>
      <c r="X1433" s="334"/>
      <c r="Y1433" s="332"/>
      <c r="Z1433" s="333"/>
      <c r="AA1433" s="334"/>
      <c r="AB1433" s="332"/>
      <c r="AC1433" s="333"/>
      <c r="AD1433" s="334"/>
      <c r="AG1433" s="86">
        <f t="shared" si="260"/>
        <v>0</v>
      </c>
      <c r="AH1433" s="86">
        <f t="shared" si="261"/>
        <v>0</v>
      </c>
      <c r="AI1433" s="86">
        <f t="shared" si="262"/>
        <v>0</v>
      </c>
      <c r="AJ1433" s="86">
        <f t="shared" si="263"/>
        <v>0</v>
      </c>
      <c r="AL1433" s="86">
        <f t="shared" si="264"/>
        <v>21</v>
      </c>
      <c r="AM1433" s="86">
        <f t="shared" si="265"/>
        <v>0</v>
      </c>
      <c r="AN1433" s="86">
        <f t="shared" si="266"/>
        <v>0</v>
      </c>
      <c r="AO1433" s="86">
        <f t="shared" si="267"/>
        <v>0</v>
      </c>
      <c r="AP1433" s="86">
        <f t="shared" si="268"/>
        <v>0</v>
      </c>
    </row>
    <row r="1434" spans="1:42" ht="15" customHeight="1">
      <c r="A1434" s="107"/>
      <c r="B1434" s="93"/>
      <c r="C1434" s="110" t="s">
        <v>106</v>
      </c>
      <c r="D1434" s="329" t="str">
        <f t="shared" si="259"/>
        <v/>
      </c>
      <c r="E1434" s="330"/>
      <c r="F1434" s="330"/>
      <c r="G1434" s="330"/>
      <c r="H1434" s="330"/>
      <c r="I1434" s="331"/>
      <c r="J1434" s="332"/>
      <c r="K1434" s="333"/>
      <c r="L1434" s="334"/>
      <c r="M1434" s="332"/>
      <c r="N1434" s="333"/>
      <c r="O1434" s="334"/>
      <c r="P1434" s="332"/>
      <c r="Q1434" s="333"/>
      <c r="R1434" s="334"/>
      <c r="S1434" s="332"/>
      <c r="T1434" s="333"/>
      <c r="U1434" s="334"/>
      <c r="V1434" s="332"/>
      <c r="W1434" s="333"/>
      <c r="X1434" s="334"/>
      <c r="Y1434" s="332"/>
      <c r="Z1434" s="333"/>
      <c r="AA1434" s="334"/>
      <c r="AB1434" s="332"/>
      <c r="AC1434" s="333"/>
      <c r="AD1434" s="334"/>
      <c r="AG1434" s="86">
        <f t="shared" si="260"/>
        <v>0</v>
      </c>
      <c r="AH1434" s="86">
        <f t="shared" si="261"/>
        <v>0</v>
      </c>
      <c r="AI1434" s="86">
        <f t="shared" si="262"/>
        <v>0</v>
      </c>
      <c r="AJ1434" s="86">
        <f t="shared" si="263"/>
        <v>0</v>
      </c>
      <c r="AL1434" s="86">
        <f t="shared" si="264"/>
        <v>21</v>
      </c>
      <c r="AM1434" s="86">
        <f t="shared" si="265"/>
        <v>0</v>
      </c>
      <c r="AN1434" s="86">
        <f t="shared" si="266"/>
        <v>0</v>
      </c>
      <c r="AO1434" s="86">
        <f t="shared" si="267"/>
        <v>0</v>
      </c>
      <c r="AP1434" s="86">
        <f t="shared" si="268"/>
        <v>0</v>
      </c>
    </row>
    <row r="1435" spans="1:42" ht="15" customHeight="1">
      <c r="A1435" s="107"/>
      <c r="B1435" s="93"/>
      <c r="C1435" s="110" t="s">
        <v>107</v>
      </c>
      <c r="D1435" s="329" t="str">
        <f t="shared" si="259"/>
        <v/>
      </c>
      <c r="E1435" s="330"/>
      <c r="F1435" s="330"/>
      <c r="G1435" s="330"/>
      <c r="H1435" s="330"/>
      <c r="I1435" s="331"/>
      <c r="J1435" s="332"/>
      <c r="K1435" s="333"/>
      <c r="L1435" s="334"/>
      <c r="M1435" s="332"/>
      <c r="N1435" s="333"/>
      <c r="O1435" s="334"/>
      <c r="P1435" s="332"/>
      <c r="Q1435" s="333"/>
      <c r="R1435" s="334"/>
      <c r="S1435" s="332"/>
      <c r="T1435" s="333"/>
      <c r="U1435" s="334"/>
      <c r="V1435" s="332"/>
      <c r="W1435" s="333"/>
      <c r="X1435" s="334"/>
      <c r="Y1435" s="332"/>
      <c r="Z1435" s="333"/>
      <c r="AA1435" s="334"/>
      <c r="AB1435" s="332"/>
      <c r="AC1435" s="333"/>
      <c r="AD1435" s="334"/>
      <c r="AG1435" s="86">
        <f t="shared" si="260"/>
        <v>0</v>
      </c>
      <c r="AH1435" s="86">
        <f t="shared" si="261"/>
        <v>0</v>
      </c>
      <c r="AI1435" s="86">
        <f t="shared" si="262"/>
        <v>0</v>
      </c>
      <c r="AJ1435" s="86">
        <f t="shared" si="263"/>
        <v>0</v>
      </c>
      <c r="AL1435" s="86">
        <f t="shared" si="264"/>
        <v>21</v>
      </c>
      <c r="AM1435" s="86">
        <f t="shared" si="265"/>
        <v>0</v>
      </c>
      <c r="AN1435" s="86">
        <f t="shared" si="266"/>
        <v>0</v>
      </c>
      <c r="AO1435" s="86">
        <f t="shared" si="267"/>
        <v>0</v>
      </c>
      <c r="AP1435" s="86">
        <f t="shared" si="268"/>
        <v>0</v>
      </c>
    </row>
    <row r="1436" spans="1:42" ht="15" customHeight="1">
      <c r="A1436" s="107"/>
      <c r="B1436" s="93"/>
      <c r="C1436" s="110" t="s">
        <v>108</v>
      </c>
      <c r="D1436" s="329" t="str">
        <f t="shared" si="259"/>
        <v/>
      </c>
      <c r="E1436" s="330"/>
      <c r="F1436" s="330"/>
      <c r="G1436" s="330"/>
      <c r="H1436" s="330"/>
      <c r="I1436" s="331"/>
      <c r="J1436" s="332"/>
      <c r="K1436" s="333"/>
      <c r="L1436" s="334"/>
      <c r="M1436" s="332"/>
      <c r="N1436" s="333"/>
      <c r="O1436" s="334"/>
      <c r="P1436" s="332"/>
      <c r="Q1436" s="333"/>
      <c r="R1436" s="334"/>
      <c r="S1436" s="332"/>
      <c r="T1436" s="333"/>
      <c r="U1436" s="334"/>
      <c r="V1436" s="332"/>
      <c r="W1436" s="333"/>
      <c r="X1436" s="334"/>
      <c r="Y1436" s="332"/>
      <c r="Z1436" s="333"/>
      <c r="AA1436" s="334"/>
      <c r="AB1436" s="332"/>
      <c r="AC1436" s="333"/>
      <c r="AD1436" s="334"/>
      <c r="AG1436" s="86">
        <f t="shared" si="260"/>
        <v>0</v>
      </c>
      <c r="AH1436" s="86">
        <f t="shared" si="261"/>
        <v>0</v>
      </c>
      <c r="AI1436" s="86">
        <f t="shared" si="262"/>
        <v>0</v>
      </c>
      <c r="AJ1436" s="86">
        <f t="shared" si="263"/>
        <v>0</v>
      </c>
      <c r="AL1436" s="86">
        <f t="shared" si="264"/>
        <v>21</v>
      </c>
      <c r="AM1436" s="86">
        <f t="shared" si="265"/>
        <v>0</v>
      </c>
      <c r="AN1436" s="86">
        <f t="shared" si="266"/>
        <v>0</v>
      </c>
      <c r="AO1436" s="86">
        <f t="shared" si="267"/>
        <v>0</v>
      </c>
      <c r="AP1436" s="86">
        <f t="shared" si="268"/>
        <v>0</v>
      </c>
    </row>
    <row r="1437" spans="1:42" ht="15" customHeight="1">
      <c r="A1437" s="107"/>
      <c r="B1437" s="93"/>
      <c r="C1437" s="110" t="s">
        <v>109</v>
      </c>
      <c r="D1437" s="329" t="str">
        <f t="shared" si="259"/>
        <v/>
      </c>
      <c r="E1437" s="330"/>
      <c r="F1437" s="330"/>
      <c r="G1437" s="330"/>
      <c r="H1437" s="330"/>
      <c r="I1437" s="331"/>
      <c r="J1437" s="332"/>
      <c r="K1437" s="333"/>
      <c r="L1437" s="334"/>
      <c r="M1437" s="332"/>
      <c r="N1437" s="333"/>
      <c r="O1437" s="334"/>
      <c r="P1437" s="332"/>
      <c r="Q1437" s="333"/>
      <c r="R1437" s="334"/>
      <c r="S1437" s="332"/>
      <c r="T1437" s="333"/>
      <c r="U1437" s="334"/>
      <c r="V1437" s="332"/>
      <c r="W1437" s="333"/>
      <c r="X1437" s="334"/>
      <c r="Y1437" s="332"/>
      <c r="Z1437" s="333"/>
      <c r="AA1437" s="334"/>
      <c r="AB1437" s="332"/>
      <c r="AC1437" s="333"/>
      <c r="AD1437" s="334"/>
      <c r="AG1437" s="86">
        <f t="shared" si="260"/>
        <v>0</v>
      </c>
      <c r="AH1437" s="86">
        <f t="shared" si="261"/>
        <v>0</v>
      </c>
      <c r="AI1437" s="86">
        <f t="shared" si="262"/>
        <v>0</v>
      </c>
      <c r="AJ1437" s="86">
        <f t="shared" si="263"/>
        <v>0</v>
      </c>
      <c r="AL1437" s="86">
        <f t="shared" si="264"/>
        <v>21</v>
      </c>
      <c r="AM1437" s="86">
        <f t="shared" si="265"/>
        <v>0</v>
      </c>
      <c r="AN1437" s="86">
        <f t="shared" si="266"/>
        <v>0</v>
      </c>
      <c r="AO1437" s="86">
        <f t="shared" si="267"/>
        <v>0</v>
      </c>
      <c r="AP1437" s="86">
        <f t="shared" si="268"/>
        <v>0</v>
      </c>
    </row>
    <row r="1438" spans="1:42" ht="15" customHeight="1">
      <c r="A1438" s="107"/>
      <c r="B1438" s="93"/>
      <c r="C1438" s="110" t="s">
        <v>110</v>
      </c>
      <c r="D1438" s="329" t="str">
        <f t="shared" si="259"/>
        <v/>
      </c>
      <c r="E1438" s="330"/>
      <c r="F1438" s="330"/>
      <c r="G1438" s="330"/>
      <c r="H1438" s="330"/>
      <c r="I1438" s="331"/>
      <c r="J1438" s="332"/>
      <c r="K1438" s="333"/>
      <c r="L1438" s="334"/>
      <c r="M1438" s="332"/>
      <c r="N1438" s="333"/>
      <c r="O1438" s="334"/>
      <c r="P1438" s="332"/>
      <c r="Q1438" s="333"/>
      <c r="R1438" s="334"/>
      <c r="S1438" s="332"/>
      <c r="T1438" s="333"/>
      <c r="U1438" s="334"/>
      <c r="V1438" s="332"/>
      <c r="W1438" s="333"/>
      <c r="X1438" s="334"/>
      <c r="Y1438" s="332"/>
      <c r="Z1438" s="333"/>
      <c r="AA1438" s="334"/>
      <c r="AB1438" s="332"/>
      <c r="AC1438" s="333"/>
      <c r="AD1438" s="334"/>
      <c r="AG1438" s="86">
        <f t="shared" si="260"/>
        <v>0</v>
      </c>
      <c r="AH1438" s="86">
        <f t="shared" si="261"/>
        <v>0</v>
      </c>
      <c r="AI1438" s="86">
        <f t="shared" si="262"/>
        <v>0</v>
      </c>
      <c r="AJ1438" s="86">
        <f t="shared" si="263"/>
        <v>0</v>
      </c>
      <c r="AL1438" s="86">
        <f t="shared" si="264"/>
        <v>21</v>
      </c>
      <c r="AM1438" s="86">
        <f t="shared" si="265"/>
        <v>0</v>
      </c>
      <c r="AN1438" s="86">
        <f t="shared" si="266"/>
        <v>0</v>
      </c>
      <c r="AO1438" s="86">
        <f t="shared" si="267"/>
        <v>0</v>
      </c>
      <c r="AP1438" s="86">
        <f t="shared" si="268"/>
        <v>0</v>
      </c>
    </row>
    <row r="1439" spans="1:42" ht="15" customHeight="1">
      <c r="A1439" s="107"/>
      <c r="B1439" s="93"/>
      <c r="C1439" s="110" t="s">
        <v>111</v>
      </c>
      <c r="D1439" s="329" t="str">
        <f t="shared" si="259"/>
        <v/>
      </c>
      <c r="E1439" s="330"/>
      <c r="F1439" s="330"/>
      <c r="G1439" s="330"/>
      <c r="H1439" s="330"/>
      <c r="I1439" s="331"/>
      <c r="J1439" s="332"/>
      <c r="K1439" s="333"/>
      <c r="L1439" s="334"/>
      <c r="M1439" s="332"/>
      <c r="N1439" s="333"/>
      <c r="O1439" s="334"/>
      <c r="P1439" s="332"/>
      <c r="Q1439" s="333"/>
      <c r="R1439" s="334"/>
      <c r="S1439" s="332"/>
      <c r="T1439" s="333"/>
      <c r="U1439" s="334"/>
      <c r="V1439" s="332"/>
      <c r="W1439" s="333"/>
      <c r="X1439" s="334"/>
      <c r="Y1439" s="332"/>
      <c r="Z1439" s="333"/>
      <c r="AA1439" s="334"/>
      <c r="AB1439" s="332"/>
      <c r="AC1439" s="333"/>
      <c r="AD1439" s="334"/>
      <c r="AG1439" s="86">
        <f t="shared" si="260"/>
        <v>0</v>
      </c>
      <c r="AH1439" s="86">
        <f t="shared" si="261"/>
        <v>0</v>
      </c>
      <c r="AI1439" s="86">
        <f t="shared" si="262"/>
        <v>0</v>
      </c>
      <c r="AJ1439" s="86">
        <f t="shared" si="263"/>
        <v>0</v>
      </c>
      <c r="AL1439" s="86">
        <f t="shared" si="264"/>
        <v>21</v>
      </c>
      <c r="AM1439" s="86">
        <f t="shared" si="265"/>
        <v>0</v>
      </c>
      <c r="AN1439" s="86">
        <f t="shared" si="266"/>
        <v>0</v>
      </c>
      <c r="AO1439" s="86">
        <f t="shared" si="267"/>
        <v>0</v>
      </c>
      <c r="AP1439" s="86">
        <f t="shared" si="268"/>
        <v>0</v>
      </c>
    </row>
    <row r="1440" spans="1:42" ht="15" customHeight="1">
      <c r="A1440" s="107"/>
      <c r="B1440" s="93"/>
      <c r="C1440" s="110" t="s">
        <v>112</v>
      </c>
      <c r="D1440" s="329" t="str">
        <f t="shared" si="259"/>
        <v/>
      </c>
      <c r="E1440" s="330"/>
      <c r="F1440" s="330"/>
      <c r="G1440" s="330"/>
      <c r="H1440" s="330"/>
      <c r="I1440" s="331"/>
      <c r="J1440" s="332"/>
      <c r="K1440" s="333"/>
      <c r="L1440" s="334"/>
      <c r="M1440" s="332"/>
      <c r="N1440" s="333"/>
      <c r="O1440" s="334"/>
      <c r="P1440" s="332"/>
      <c r="Q1440" s="333"/>
      <c r="R1440" s="334"/>
      <c r="S1440" s="332"/>
      <c r="T1440" s="333"/>
      <c r="U1440" s="334"/>
      <c r="V1440" s="332"/>
      <c r="W1440" s="333"/>
      <c r="X1440" s="334"/>
      <c r="Y1440" s="332"/>
      <c r="Z1440" s="333"/>
      <c r="AA1440" s="334"/>
      <c r="AB1440" s="332"/>
      <c r="AC1440" s="333"/>
      <c r="AD1440" s="334"/>
      <c r="AG1440" s="86">
        <f t="shared" si="260"/>
        <v>0</v>
      </c>
      <c r="AH1440" s="86">
        <f t="shared" si="261"/>
        <v>0</v>
      </c>
      <c r="AI1440" s="86">
        <f t="shared" si="262"/>
        <v>0</v>
      </c>
      <c r="AJ1440" s="86">
        <f t="shared" si="263"/>
        <v>0</v>
      </c>
      <c r="AL1440" s="86">
        <f t="shared" si="264"/>
        <v>21</v>
      </c>
      <c r="AM1440" s="86">
        <f t="shared" si="265"/>
        <v>0</v>
      </c>
      <c r="AN1440" s="86">
        <f t="shared" si="266"/>
        <v>0</v>
      </c>
      <c r="AO1440" s="86">
        <f t="shared" si="267"/>
        <v>0</v>
      </c>
      <c r="AP1440" s="86">
        <f t="shared" si="268"/>
        <v>0</v>
      </c>
    </row>
    <row r="1441" spans="1:42" ht="15" customHeight="1">
      <c r="A1441" s="107"/>
      <c r="B1441" s="93"/>
      <c r="C1441" s="110" t="s">
        <v>113</v>
      </c>
      <c r="D1441" s="329" t="str">
        <f t="shared" si="259"/>
        <v/>
      </c>
      <c r="E1441" s="330"/>
      <c r="F1441" s="330"/>
      <c r="G1441" s="330"/>
      <c r="H1441" s="330"/>
      <c r="I1441" s="331"/>
      <c r="J1441" s="332"/>
      <c r="K1441" s="333"/>
      <c r="L1441" s="334"/>
      <c r="M1441" s="332"/>
      <c r="N1441" s="333"/>
      <c r="O1441" s="334"/>
      <c r="P1441" s="332"/>
      <c r="Q1441" s="333"/>
      <c r="R1441" s="334"/>
      <c r="S1441" s="332"/>
      <c r="T1441" s="333"/>
      <c r="U1441" s="334"/>
      <c r="V1441" s="332"/>
      <c r="W1441" s="333"/>
      <c r="X1441" s="334"/>
      <c r="Y1441" s="332"/>
      <c r="Z1441" s="333"/>
      <c r="AA1441" s="334"/>
      <c r="AB1441" s="332"/>
      <c r="AC1441" s="333"/>
      <c r="AD1441" s="334"/>
      <c r="AG1441" s="86">
        <f t="shared" si="260"/>
        <v>0</v>
      </c>
      <c r="AH1441" s="86">
        <f t="shared" si="261"/>
        <v>0</v>
      </c>
      <c r="AI1441" s="86">
        <f t="shared" si="262"/>
        <v>0</v>
      </c>
      <c r="AJ1441" s="86">
        <f t="shared" si="263"/>
        <v>0</v>
      </c>
      <c r="AL1441" s="86">
        <f t="shared" si="264"/>
        <v>21</v>
      </c>
      <c r="AM1441" s="86">
        <f t="shared" si="265"/>
        <v>0</v>
      </c>
      <c r="AN1441" s="86">
        <f t="shared" si="266"/>
        <v>0</v>
      </c>
      <c r="AO1441" s="86">
        <f t="shared" si="267"/>
        <v>0</v>
      </c>
      <c r="AP1441" s="86">
        <f t="shared" si="268"/>
        <v>0</v>
      </c>
    </row>
    <row r="1442" spans="1:42" ht="15" customHeight="1">
      <c r="A1442" s="107"/>
      <c r="B1442" s="93"/>
      <c r="C1442" s="110" t="s">
        <v>114</v>
      </c>
      <c r="D1442" s="329" t="str">
        <f t="shared" si="259"/>
        <v/>
      </c>
      <c r="E1442" s="330"/>
      <c r="F1442" s="330"/>
      <c r="G1442" s="330"/>
      <c r="H1442" s="330"/>
      <c r="I1442" s="331"/>
      <c r="J1442" s="332"/>
      <c r="K1442" s="333"/>
      <c r="L1442" s="334"/>
      <c r="M1442" s="332"/>
      <c r="N1442" s="333"/>
      <c r="O1442" s="334"/>
      <c r="P1442" s="332"/>
      <c r="Q1442" s="333"/>
      <c r="R1442" s="334"/>
      <c r="S1442" s="332"/>
      <c r="T1442" s="333"/>
      <c r="U1442" s="334"/>
      <c r="V1442" s="332"/>
      <c r="W1442" s="333"/>
      <c r="X1442" s="334"/>
      <c r="Y1442" s="332"/>
      <c r="Z1442" s="333"/>
      <c r="AA1442" s="334"/>
      <c r="AB1442" s="332"/>
      <c r="AC1442" s="333"/>
      <c r="AD1442" s="334"/>
      <c r="AG1442" s="86">
        <f t="shared" si="260"/>
        <v>0</v>
      </c>
      <c r="AH1442" s="86">
        <f t="shared" si="261"/>
        <v>0</v>
      </c>
      <c r="AI1442" s="86">
        <f t="shared" si="262"/>
        <v>0</v>
      </c>
      <c r="AJ1442" s="86">
        <f t="shared" si="263"/>
        <v>0</v>
      </c>
      <c r="AL1442" s="86">
        <f t="shared" si="264"/>
        <v>21</v>
      </c>
      <c r="AM1442" s="86">
        <f t="shared" si="265"/>
        <v>0</v>
      </c>
      <c r="AN1442" s="86">
        <f t="shared" si="266"/>
        <v>0</v>
      </c>
      <c r="AO1442" s="86">
        <f t="shared" si="267"/>
        <v>0</v>
      </c>
      <c r="AP1442" s="86">
        <f t="shared" si="268"/>
        <v>0</v>
      </c>
    </row>
    <row r="1443" spans="1:42" ht="15" customHeight="1">
      <c r="A1443" s="107"/>
      <c r="B1443" s="93"/>
      <c r="C1443" s="110" t="s">
        <v>115</v>
      </c>
      <c r="D1443" s="329" t="str">
        <f t="shared" si="259"/>
        <v/>
      </c>
      <c r="E1443" s="330"/>
      <c r="F1443" s="330"/>
      <c r="G1443" s="330"/>
      <c r="H1443" s="330"/>
      <c r="I1443" s="331"/>
      <c r="J1443" s="332"/>
      <c r="K1443" s="333"/>
      <c r="L1443" s="334"/>
      <c r="M1443" s="332"/>
      <c r="N1443" s="333"/>
      <c r="O1443" s="334"/>
      <c r="P1443" s="332"/>
      <c r="Q1443" s="333"/>
      <c r="R1443" s="334"/>
      <c r="S1443" s="332"/>
      <c r="T1443" s="333"/>
      <c r="U1443" s="334"/>
      <c r="V1443" s="332"/>
      <c r="W1443" s="333"/>
      <c r="X1443" s="334"/>
      <c r="Y1443" s="332"/>
      <c r="Z1443" s="333"/>
      <c r="AA1443" s="334"/>
      <c r="AB1443" s="332"/>
      <c r="AC1443" s="333"/>
      <c r="AD1443" s="334"/>
      <c r="AG1443" s="86">
        <f t="shared" si="260"/>
        <v>0</v>
      </c>
      <c r="AH1443" s="86">
        <f t="shared" si="261"/>
        <v>0</v>
      </c>
      <c r="AI1443" s="86">
        <f t="shared" si="262"/>
        <v>0</v>
      </c>
      <c r="AJ1443" s="86">
        <f t="shared" si="263"/>
        <v>0</v>
      </c>
      <c r="AL1443" s="86">
        <f t="shared" si="264"/>
        <v>21</v>
      </c>
      <c r="AM1443" s="86">
        <f t="shared" si="265"/>
        <v>0</v>
      </c>
      <c r="AN1443" s="86">
        <f t="shared" si="266"/>
        <v>0</v>
      </c>
      <c r="AO1443" s="86">
        <f t="shared" si="267"/>
        <v>0</v>
      </c>
      <c r="AP1443" s="86">
        <f t="shared" si="268"/>
        <v>0</v>
      </c>
    </row>
    <row r="1444" spans="1:42" ht="15" customHeight="1">
      <c r="A1444" s="107"/>
      <c r="B1444" s="93"/>
      <c r="C1444" s="110" t="s">
        <v>116</v>
      </c>
      <c r="D1444" s="329" t="str">
        <f t="shared" si="259"/>
        <v/>
      </c>
      <c r="E1444" s="330"/>
      <c r="F1444" s="330"/>
      <c r="G1444" s="330"/>
      <c r="H1444" s="330"/>
      <c r="I1444" s="331"/>
      <c r="J1444" s="332"/>
      <c r="K1444" s="333"/>
      <c r="L1444" s="334"/>
      <c r="M1444" s="332"/>
      <c r="N1444" s="333"/>
      <c r="O1444" s="334"/>
      <c r="P1444" s="332"/>
      <c r="Q1444" s="333"/>
      <c r="R1444" s="334"/>
      <c r="S1444" s="332"/>
      <c r="T1444" s="333"/>
      <c r="U1444" s="334"/>
      <c r="V1444" s="332"/>
      <c r="W1444" s="333"/>
      <c r="X1444" s="334"/>
      <c r="Y1444" s="332"/>
      <c r="Z1444" s="333"/>
      <c r="AA1444" s="334"/>
      <c r="AB1444" s="332"/>
      <c r="AC1444" s="333"/>
      <c r="AD1444" s="334"/>
      <c r="AG1444" s="86">
        <f t="shared" si="260"/>
        <v>0</v>
      </c>
      <c r="AH1444" s="86">
        <f t="shared" si="261"/>
        <v>0</v>
      </c>
      <c r="AI1444" s="86">
        <f t="shared" si="262"/>
        <v>0</v>
      </c>
      <c r="AJ1444" s="86">
        <f t="shared" si="263"/>
        <v>0</v>
      </c>
      <c r="AL1444" s="86">
        <f t="shared" si="264"/>
        <v>21</v>
      </c>
      <c r="AM1444" s="86">
        <f t="shared" si="265"/>
        <v>0</v>
      </c>
      <c r="AN1444" s="86">
        <f t="shared" si="266"/>
        <v>0</v>
      </c>
      <c r="AO1444" s="86">
        <f t="shared" si="267"/>
        <v>0</v>
      </c>
      <c r="AP1444" s="86">
        <f t="shared" si="268"/>
        <v>0</v>
      </c>
    </row>
    <row r="1445" spans="1:42" ht="15" customHeight="1">
      <c r="A1445" s="107"/>
      <c r="B1445" s="93"/>
      <c r="C1445" s="110" t="s">
        <v>117</v>
      </c>
      <c r="D1445" s="329" t="str">
        <f t="shared" si="259"/>
        <v/>
      </c>
      <c r="E1445" s="330"/>
      <c r="F1445" s="330"/>
      <c r="G1445" s="330"/>
      <c r="H1445" s="330"/>
      <c r="I1445" s="331"/>
      <c r="J1445" s="332"/>
      <c r="K1445" s="333"/>
      <c r="L1445" s="334"/>
      <c r="M1445" s="332"/>
      <c r="N1445" s="333"/>
      <c r="O1445" s="334"/>
      <c r="P1445" s="332"/>
      <c r="Q1445" s="333"/>
      <c r="R1445" s="334"/>
      <c r="S1445" s="332"/>
      <c r="T1445" s="333"/>
      <c r="U1445" s="334"/>
      <c r="V1445" s="332"/>
      <c r="W1445" s="333"/>
      <c r="X1445" s="334"/>
      <c r="Y1445" s="332"/>
      <c r="Z1445" s="333"/>
      <c r="AA1445" s="334"/>
      <c r="AB1445" s="332"/>
      <c r="AC1445" s="333"/>
      <c r="AD1445" s="334"/>
      <c r="AG1445" s="86">
        <f t="shared" si="260"/>
        <v>0</v>
      </c>
      <c r="AH1445" s="86">
        <f t="shared" si="261"/>
        <v>0</v>
      </c>
      <c r="AI1445" s="86">
        <f t="shared" si="262"/>
        <v>0</v>
      </c>
      <c r="AJ1445" s="86">
        <f t="shared" si="263"/>
        <v>0</v>
      </c>
      <c r="AL1445" s="86">
        <f t="shared" si="264"/>
        <v>21</v>
      </c>
      <c r="AM1445" s="86">
        <f t="shared" si="265"/>
        <v>0</v>
      </c>
      <c r="AN1445" s="86">
        <f t="shared" si="266"/>
        <v>0</v>
      </c>
      <c r="AO1445" s="86">
        <f t="shared" si="267"/>
        <v>0</v>
      </c>
      <c r="AP1445" s="86">
        <f t="shared" si="268"/>
        <v>0</v>
      </c>
    </row>
    <row r="1446" spans="1:42" ht="15" customHeight="1">
      <c r="A1446" s="107"/>
      <c r="B1446" s="93"/>
      <c r="C1446" s="110" t="s">
        <v>118</v>
      </c>
      <c r="D1446" s="329" t="str">
        <f t="shared" si="259"/>
        <v/>
      </c>
      <c r="E1446" s="330"/>
      <c r="F1446" s="330"/>
      <c r="G1446" s="330"/>
      <c r="H1446" s="330"/>
      <c r="I1446" s="331"/>
      <c r="J1446" s="332"/>
      <c r="K1446" s="333"/>
      <c r="L1446" s="334"/>
      <c r="M1446" s="332"/>
      <c r="N1446" s="333"/>
      <c r="O1446" s="334"/>
      <c r="P1446" s="332"/>
      <c r="Q1446" s="333"/>
      <c r="R1446" s="334"/>
      <c r="S1446" s="332"/>
      <c r="T1446" s="333"/>
      <c r="U1446" s="334"/>
      <c r="V1446" s="332"/>
      <c r="W1446" s="333"/>
      <c r="X1446" s="334"/>
      <c r="Y1446" s="332"/>
      <c r="Z1446" s="333"/>
      <c r="AA1446" s="334"/>
      <c r="AB1446" s="332"/>
      <c r="AC1446" s="333"/>
      <c r="AD1446" s="334"/>
      <c r="AG1446" s="86">
        <f t="shared" si="260"/>
        <v>0</v>
      </c>
      <c r="AH1446" s="86">
        <f t="shared" si="261"/>
        <v>0</v>
      </c>
      <c r="AI1446" s="86">
        <f t="shared" si="262"/>
        <v>0</v>
      </c>
      <c r="AJ1446" s="86">
        <f t="shared" si="263"/>
        <v>0</v>
      </c>
      <c r="AL1446" s="86">
        <f t="shared" si="264"/>
        <v>21</v>
      </c>
      <c r="AM1446" s="86">
        <f t="shared" si="265"/>
        <v>0</v>
      </c>
      <c r="AN1446" s="86">
        <f t="shared" si="266"/>
        <v>0</v>
      </c>
      <c r="AO1446" s="86">
        <f t="shared" si="267"/>
        <v>0</v>
      </c>
      <c r="AP1446" s="86">
        <f t="shared" si="268"/>
        <v>0</v>
      </c>
    </row>
    <row r="1447" spans="1:42" ht="15" customHeight="1">
      <c r="A1447" s="107"/>
      <c r="B1447" s="93"/>
      <c r="C1447" s="110" t="s">
        <v>119</v>
      </c>
      <c r="D1447" s="329" t="str">
        <f t="shared" si="259"/>
        <v/>
      </c>
      <c r="E1447" s="330"/>
      <c r="F1447" s="330"/>
      <c r="G1447" s="330"/>
      <c r="H1447" s="330"/>
      <c r="I1447" s="331"/>
      <c r="J1447" s="332"/>
      <c r="K1447" s="333"/>
      <c r="L1447" s="334"/>
      <c r="M1447" s="332"/>
      <c r="N1447" s="333"/>
      <c r="O1447" s="334"/>
      <c r="P1447" s="332"/>
      <c r="Q1447" s="333"/>
      <c r="R1447" s="334"/>
      <c r="S1447" s="332"/>
      <c r="T1447" s="333"/>
      <c r="U1447" s="334"/>
      <c r="V1447" s="332"/>
      <c r="W1447" s="333"/>
      <c r="X1447" s="334"/>
      <c r="Y1447" s="332"/>
      <c r="Z1447" s="333"/>
      <c r="AA1447" s="334"/>
      <c r="AB1447" s="332"/>
      <c r="AC1447" s="333"/>
      <c r="AD1447" s="334"/>
      <c r="AG1447" s="86">
        <f t="shared" si="260"/>
        <v>0</v>
      </c>
      <c r="AH1447" s="86">
        <f t="shared" si="261"/>
        <v>0</v>
      </c>
      <c r="AI1447" s="86">
        <f t="shared" si="262"/>
        <v>0</v>
      </c>
      <c r="AJ1447" s="86">
        <f t="shared" si="263"/>
        <v>0</v>
      </c>
      <c r="AL1447" s="86">
        <f t="shared" si="264"/>
        <v>21</v>
      </c>
      <c r="AM1447" s="86">
        <f t="shared" si="265"/>
        <v>0</v>
      </c>
      <c r="AN1447" s="86">
        <f t="shared" si="266"/>
        <v>0</v>
      </c>
      <c r="AO1447" s="86">
        <f t="shared" si="267"/>
        <v>0</v>
      </c>
      <c r="AP1447" s="86">
        <f t="shared" si="268"/>
        <v>0</v>
      </c>
    </row>
    <row r="1448" spans="1:42" ht="15" customHeight="1">
      <c r="A1448" s="107"/>
      <c r="B1448" s="93"/>
      <c r="C1448" s="110" t="s">
        <v>120</v>
      </c>
      <c r="D1448" s="329" t="str">
        <f t="shared" si="259"/>
        <v/>
      </c>
      <c r="E1448" s="330"/>
      <c r="F1448" s="330"/>
      <c r="G1448" s="330"/>
      <c r="H1448" s="330"/>
      <c r="I1448" s="331"/>
      <c r="J1448" s="332"/>
      <c r="K1448" s="333"/>
      <c r="L1448" s="334"/>
      <c r="M1448" s="332"/>
      <c r="N1448" s="333"/>
      <c r="O1448" s="334"/>
      <c r="P1448" s="332"/>
      <c r="Q1448" s="333"/>
      <c r="R1448" s="334"/>
      <c r="S1448" s="332"/>
      <c r="T1448" s="333"/>
      <c r="U1448" s="334"/>
      <c r="V1448" s="332"/>
      <c r="W1448" s="333"/>
      <c r="X1448" s="334"/>
      <c r="Y1448" s="332"/>
      <c r="Z1448" s="333"/>
      <c r="AA1448" s="334"/>
      <c r="AB1448" s="332"/>
      <c r="AC1448" s="333"/>
      <c r="AD1448" s="334"/>
      <c r="AG1448" s="86">
        <f t="shared" si="260"/>
        <v>0</v>
      </c>
      <c r="AH1448" s="86">
        <f t="shared" si="261"/>
        <v>0</v>
      </c>
      <c r="AI1448" s="86">
        <f t="shared" si="262"/>
        <v>0</v>
      </c>
      <c r="AJ1448" s="86">
        <f t="shared" si="263"/>
        <v>0</v>
      </c>
      <c r="AL1448" s="86">
        <f t="shared" si="264"/>
        <v>21</v>
      </c>
      <c r="AM1448" s="86">
        <f t="shared" si="265"/>
        <v>0</v>
      </c>
      <c r="AN1448" s="86">
        <f t="shared" si="266"/>
        <v>0</v>
      </c>
      <c r="AO1448" s="86">
        <f t="shared" si="267"/>
        <v>0</v>
      </c>
      <c r="AP1448" s="86">
        <f t="shared" si="268"/>
        <v>0</v>
      </c>
    </row>
    <row r="1449" spans="1:42" ht="15" customHeight="1">
      <c r="A1449" s="107"/>
      <c r="B1449" s="93"/>
      <c r="C1449" s="110" t="s">
        <v>168</v>
      </c>
      <c r="D1449" s="329" t="str">
        <f t="shared" si="259"/>
        <v/>
      </c>
      <c r="E1449" s="330"/>
      <c r="F1449" s="330"/>
      <c r="G1449" s="330"/>
      <c r="H1449" s="330"/>
      <c r="I1449" s="331"/>
      <c r="J1449" s="332"/>
      <c r="K1449" s="333"/>
      <c r="L1449" s="334"/>
      <c r="M1449" s="332"/>
      <c r="N1449" s="333"/>
      <c r="O1449" s="334"/>
      <c r="P1449" s="332"/>
      <c r="Q1449" s="333"/>
      <c r="R1449" s="334"/>
      <c r="S1449" s="332"/>
      <c r="T1449" s="333"/>
      <c r="U1449" s="334"/>
      <c r="V1449" s="332"/>
      <c r="W1449" s="333"/>
      <c r="X1449" s="334"/>
      <c r="Y1449" s="332"/>
      <c r="Z1449" s="333"/>
      <c r="AA1449" s="334"/>
      <c r="AB1449" s="332"/>
      <c r="AC1449" s="333"/>
      <c r="AD1449" s="334"/>
      <c r="AG1449" s="86">
        <f t="shared" si="260"/>
        <v>0</v>
      </c>
      <c r="AH1449" s="86">
        <f t="shared" si="261"/>
        <v>0</v>
      </c>
      <c r="AI1449" s="86">
        <f t="shared" si="262"/>
        <v>0</v>
      </c>
      <c r="AJ1449" s="86">
        <f t="shared" si="263"/>
        <v>0</v>
      </c>
      <c r="AL1449" s="86">
        <f t="shared" si="264"/>
        <v>21</v>
      </c>
      <c r="AM1449" s="86">
        <f t="shared" si="265"/>
        <v>0</v>
      </c>
      <c r="AN1449" s="86">
        <f t="shared" si="266"/>
        <v>0</v>
      </c>
      <c r="AO1449" s="86">
        <f t="shared" si="267"/>
        <v>0</v>
      </c>
      <c r="AP1449" s="86">
        <f t="shared" si="268"/>
        <v>0</v>
      </c>
    </row>
    <row r="1450" spans="1:42" ht="15" customHeight="1">
      <c r="A1450" s="107"/>
      <c r="B1450" s="93"/>
      <c r="C1450" s="110" t="s">
        <v>169</v>
      </c>
      <c r="D1450" s="329" t="str">
        <f t="shared" si="259"/>
        <v/>
      </c>
      <c r="E1450" s="330"/>
      <c r="F1450" s="330"/>
      <c r="G1450" s="330"/>
      <c r="H1450" s="330"/>
      <c r="I1450" s="331"/>
      <c r="J1450" s="332"/>
      <c r="K1450" s="333"/>
      <c r="L1450" s="334"/>
      <c r="M1450" s="332"/>
      <c r="N1450" s="333"/>
      <c r="O1450" s="334"/>
      <c r="P1450" s="332"/>
      <c r="Q1450" s="333"/>
      <c r="R1450" s="334"/>
      <c r="S1450" s="332"/>
      <c r="T1450" s="333"/>
      <c r="U1450" s="334"/>
      <c r="V1450" s="332"/>
      <c r="W1450" s="333"/>
      <c r="X1450" s="334"/>
      <c r="Y1450" s="332"/>
      <c r="Z1450" s="333"/>
      <c r="AA1450" s="334"/>
      <c r="AB1450" s="332"/>
      <c r="AC1450" s="333"/>
      <c r="AD1450" s="334"/>
      <c r="AG1450" s="86">
        <f t="shared" si="260"/>
        <v>0</v>
      </c>
      <c r="AH1450" s="86">
        <f t="shared" si="261"/>
        <v>0</v>
      </c>
      <c r="AI1450" s="86">
        <f t="shared" si="262"/>
        <v>0</v>
      </c>
      <c r="AJ1450" s="86">
        <f t="shared" si="263"/>
        <v>0</v>
      </c>
      <c r="AL1450" s="86">
        <f t="shared" si="264"/>
        <v>21</v>
      </c>
      <c r="AM1450" s="86">
        <f t="shared" si="265"/>
        <v>0</v>
      </c>
      <c r="AN1450" s="86">
        <f t="shared" si="266"/>
        <v>0</v>
      </c>
      <c r="AO1450" s="86">
        <f t="shared" si="267"/>
        <v>0</v>
      </c>
      <c r="AP1450" s="86">
        <f t="shared" si="268"/>
        <v>0</v>
      </c>
    </row>
    <row r="1451" spans="1:42" ht="15" customHeight="1">
      <c r="A1451" s="107"/>
      <c r="B1451" s="93"/>
      <c r="C1451" s="110" t="s">
        <v>170</v>
      </c>
      <c r="D1451" s="329" t="str">
        <f t="shared" si="259"/>
        <v/>
      </c>
      <c r="E1451" s="330"/>
      <c r="F1451" s="330"/>
      <c r="G1451" s="330"/>
      <c r="H1451" s="330"/>
      <c r="I1451" s="331"/>
      <c r="J1451" s="332"/>
      <c r="K1451" s="333"/>
      <c r="L1451" s="334"/>
      <c r="M1451" s="332"/>
      <c r="N1451" s="333"/>
      <c r="O1451" s="334"/>
      <c r="P1451" s="332"/>
      <c r="Q1451" s="333"/>
      <c r="R1451" s="334"/>
      <c r="S1451" s="332"/>
      <c r="T1451" s="333"/>
      <c r="U1451" s="334"/>
      <c r="V1451" s="332"/>
      <c r="W1451" s="333"/>
      <c r="X1451" s="334"/>
      <c r="Y1451" s="332"/>
      <c r="Z1451" s="333"/>
      <c r="AA1451" s="334"/>
      <c r="AB1451" s="332"/>
      <c r="AC1451" s="333"/>
      <c r="AD1451" s="334"/>
      <c r="AG1451" s="86">
        <f t="shared" si="260"/>
        <v>0</v>
      </c>
      <c r="AH1451" s="86">
        <f t="shared" si="261"/>
        <v>0</v>
      </c>
      <c r="AI1451" s="86">
        <f t="shared" si="262"/>
        <v>0</v>
      </c>
      <c r="AJ1451" s="86">
        <f t="shared" si="263"/>
        <v>0</v>
      </c>
      <c r="AL1451" s="86">
        <f t="shared" si="264"/>
        <v>21</v>
      </c>
      <c r="AM1451" s="86">
        <f t="shared" si="265"/>
        <v>0</v>
      </c>
      <c r="AN1451" s="86">
        <f t="shared" si="266"/>
        <v>0</v>
      </c>
      <c r="AO1451" s="86">
        <f t="shared" si="267"/>
        <v>0</v>
      </c>
      <c r="AP1451" s="86">
        <f t="shared" si="268"/>
        <v>0</v>
      </c>
    </row>
    <row r="1452" spans="1:42" ht="15" customHeight="1">
      <c r="A1452" s="107"/>
      <c r="B1452" s="93"/>
      <c r="C1452" s="110" t="s">
        <v>171</v>
      </c>
      <c r="D1452" s="329" t="str">
        <f t="shared" si="259"/>
        <v/>
      </c>
      <c r="E1452" s="330"/>
      <c r="F1452" s="330"/>
      <c r="G1452" s="330"/>
      <c r="H1452" s="330"/>
      <c r="I1452" s="331"/>
      <c r="J1452" s="332"/>
      <c r="K1452" s="333"/>
      <c r="L1452" s="334"/>
      <c r="M1452" s="332"/>
      <c r="N1452" s="333"/>
      <c r="O1452" s="334"/>
      <c r="P1452" s="332"/>
      <c r="Q1452" s="333"/>
      <c r="R1452" s="334"/>
      <c r="S1452" s="332"/>
      <c r="T1452" s="333"/>
      <c r="U1452" s="334"/>
      <c r="V1452" s="332"/>
      <c r="W1452" s="333"/>
      <c r="X1452" s="334"/>
      <c r="Y1452" s="332"/>
      <c r="Z1452" s="333"/>
      <c r="AA1452" s="334"/>
      <c r="AB1452" s="332"/>
      <c r="AC1452" s="333"/>
      <c r="AD1452" s="334"/>
      <c r="AG1452" s="86">
        <f t="shared" si="260"/>
        <v>0</v>
      </c>
      <c r="AH1452" s="86">
        <f t="shared" si="261"/>
        <v>0</v>
      </c>
      <c r="AI1452" s="86">
        <f t="shared" si="262"/>
        <v>0</v>
      </c>
      <c r="AJ1452" s="86">
        <f t="shared" si="263"/>
        <v>0</v>
      </c>
      <c r="AL1452" s="86">
        <f t="shared" si="264"/>
        <v>21</v>
      </c>
      <c r="AM1452" s="86">
        <f t="shared" si="265"/>
        <v>0</v>
      </c>
      <c r="AN1452" s="86">
        <f t="shared" si="266"/>
        <v>0</v>
      </c>
      <c r="AO1452" s="86">
        <f t="shared" si="267"/>
        <v>0</v>
      </c>
      <c r="AP1452" s="86">
        <f t="shared" si="268"/>
        <v>0</v>
      </c>
    </row>
    <row r="1453" spans="1:42" ht="15" customHeight="1">
      <c r="A1453" s="107"/>
      <c r="B1453" s="93"/>
      <c r="C1453" s="110" t="s">
        <v>172</v>
      </c>
      <c r="D1453" s="329" t="str">
        <f t="shared" si="259"/>
        <v/>
      </c>
      <c r="E1453" s="330"/>
      <c r="F1453" s="330"/>
      <c r="G1453" s="330"/>
      <c r="H1453" s="330"/>
      <c r="I1453" s="331"/>
      <c r="J1453" s="332"/>
      <c r="K1453" s="333"/>
      <c r="L1453" s="334"/>
      <c r="M1453" s="332"/>
      <c r="N1453" s="333"/>
      <c r="O1453" s="334"/>
      <c r="P1453" s="332"/>
      <c r="Q1453" s="333"/>
      <c r="R1453" s="334"/>
      <c r="S1453" s="332"/>
      <c r="T1453" s="333"/>
      <c r="U1453" s="334"/>
      <c r="V1453" s="332"/>
      <c r="W1453" s="333"/>
      <c r="X1453" s="334"/>
      <c r="Y1453" s="332"/>
      <c r="Z1453" s="333"/>
      <c r="AA1453" s="334"/>
      <c r="AB1453" s="332"/>
      <c r="AC1453" s="333"/>
      <c r="AD1453" s="334"/>
      <c r="AG1453" s="86">
        <f t="shared" si="260"/>
        <v>0</v>
      </c>
      <c r="AH1453" s="86">
        <f t="shared" si="261"/>
        <v>0</v>
      </c>
      <c r="AI1453" s="86">
        <f t="shared" si="262"/>
        <v>0</v>
      </c>
      <c r="AJ1453" s="86">
        <f t="shared" si="263"/>
        <v>0</v>
      </c>
      <c r="AL1453" s="86">
        <f t="shared" si="264"/>
        <v>21</v>
      </c>
      <c r="AM1453" s="86">
        <f t="shared" si="265"/>
        <v>0</v>
      </c>
      <c r="AN1453" s="86">
        <f t="shared" si="266"/>
        <v>0</v>
      </c>
      <c r="AO1453" s="86">
        <f t="shared" si="267"/>
        <v>0</v>
      </c>
      <c r="AP1453" s="86">
        <f t="shared" si="268"/>
        <v>0</v>
      </c>
    </row>
    <row r="1454" spans="1:42" ht="15" customHeight="1">
      <c r="A1454" s="107"/>
      <c r="B1454" s="93"/>
      <c r="C1454" s="110" t="s">
        <v>173</v>
      </c>
      <c r="D1454" s="329" t="str">
        <f t="shared" si="259"/>
        <v/>
      </c>
      <c r="E1454" s="330"/>
      <c r="F1454" s="330"/>
      <c r="G1454" s="330"/>
      <c r="H1454" s="330"/>
      <c r="I1454" s="331"/>
      <c r="J1454" s="332"/>
      <c r="K1454" s="333"/>
      <c r="L1454" s="334"/>
      <c r="M1454" s="332"/>
      <c r="N1454" s="333"/>
      <c r="O1454" s="334"/>
      <c r="P1454" s="332"/>
      <c r="Q1454" s="333"/>
      <c r="R1454" s="334"/>
      <c r="S1454" s="332"/>
      <c r="T1454" s="333"/>
      <c r="U1454" s="334"/>
      <c r="V1454" s="332"/>
      <c r="W1454" s="333"/>
      <c r="X1454" s="334"/>
      <c r="Y1454" s="332"/>
      <c r="Z1454" s="333"/>
      <c r="AA1454" s="334"/>
      <c r="AB1454" s="332"/>
      <c r="AC1454" s="333"/>
      <c r="AD1454" s="334"/>
      <c r="AG1454" s="86">
        <f t="shared" si="260"/>
        <v>0</v>
      </c>
      <c r="AH1454" s="86">
        <f t="shared" si="261"/>
        <v>0</v>
      </c>
      <c r="AI1454" s="86">
        <f t="shared" si="262"/>
        <v>0</v>
      </c>
      <c r="AJ1454" s="86">
        <f t="shared" si="263"/>
        <v>0</v>
      </c>
      <c r="AL1454" s="86">
        <f t="shared" si="264"/>
        <v>21</v>
      </c>
      <c r="AM1454" s="86">
        <f t="shared" si="265"/>
        <v>0</v>
      </c>
      <c r="AN1454" s="86">
        <f t="shared" si="266"/>
        <v>0</v>
      </c>
      <c r="AO1454" s="86">
        <f t="shared" si="267"/>
        <v>0</v>
      </c>
      <c r="AP1454" s="86">
        <f t="shared" si="268"/>
        <v>0</v>
      </c>
    </row>
    <row r="1455" spans="1:42" ht="15" customHeight="1">
      <c r="A1455" s="107"/>
      <c r="B1455" s="93"/>
      <c r="C1455" s="110" t="s">
        <v>174</v>
      </c>
      <c r="D1455" s="329" t="str">
        <f t="shared" si="259"/>
        <v/>
      </c>
      <c r="E1455" s="330"/>
      <c r="F1455" s="330"/>
      <c r="G1455" s="330"/>
      <c r="H1455" s="330"/>
      <c r="I1455" s="331"/>
      <c r="J1455" s="332"/>
      <c r="K1455" s="333"/>
      <c r="L1455" s="334"/>
      <c r="M1455" s="332"/>
      <c r="N1455" s="333"/>
      <c r="O1455" s="334"/>
      <c r="P1455" s="332"/>
      <c r="Q1455" s="333"/>
      <c r="R1455" s="334"/>
      <c r="S1455" s="332"/>
      <c r="T1455" s="333"/>
      <c r="U1455" s="334"/>
      <c r="V1455" s="332"/>
      <c r="W1455" s="333"/>
      <c r="X1455" s="334"/>
      <c r="Y1455" s="332"/>
      <c r="Z1455" s="333"/>
      <c r="AA1455" s="334"/>
      <c r="AB1455" s="332"/>
      <c r="AC1455" s="333"/>
      <c r="AD1455" s="334"/>
      <c r="AG1455" s="86">
        <f t="shared" si="260"/>
        <v>0</v>
      </c>
      <c r="AH1455" s="86">
        <f t="shared" si="261"/>
        <v>0</v>
      </c>
      <c r="AI1455" s="86">
        <f t="shared" si="262"/>
        <v>0</v>
      </c>
      <c r="AJ1455" s="86">
        <f t="shared" si="263"/>
        <v>0</v>
      </c>
      <c r="AL1455" s="86">
        <f t="shared" si="264"/>
        <v>21</v>
      </c>
      <c r="AM1455" s="86">
        <f t="shared" si="265"/>
        <v>0</v>
      </c>
      <c r="AN1455" s="86">
        <f t="shared" si="266"/>
        <v>0</v>
      </c>
      <c r="AO1455" s="86">
        <f t="shared" si="267"/>
        <v>0</v>
      </c>
      <c r="AP1455" s="86">
        <f t="shared" si="268"/>
        <v>0</v>
      </c>
    </row>
    <row r="1456" spans="1:42" ht="15" customHeight="1">
      <c r="A1456" s="107"/>
      <c r="B1456" s="93"/>
      <c r="C1456" s="110" t="s">
        <v>175</v>
      </c>
      <c r="D1456" s="329" t="str">
        <f t="shared" si="259"/>
        <v/>
      </c>
      <c r="E1456" s="330"/>
      <c r="F1456" s="330"/>
      <c r="G1456" s="330"/>
      <c r="H1456" s="330"/>
      <c r="I1456" s="331"/>
      <c r="J1456" s="332"/>
      <c r="K1456" s="333"/>
      <c r="L1456" s="334"/>
      <c r="M1456" s="332"/>
      <c r="N1456" s="333"/>
      <c r="O1456" s="334"/>
      <c r="P1456" s="332"/>
      <c r="Q1456" s="333"/>
      <c r="R1456" s="334"/>
      <c r="S1456" s="332"/>
      <c r="T1456" s="333"/>
      <c r="U1456" s="334"/>
      <c r="V1456" s="332"/>
      <c r="W1456" s="333"/>
      <c r="X1456" s="334"/>
      <c r="Y1456" s="332"/>
      <c r="Z1456" s="333"/>
      <c r="AA1456" s="334"/>
      <c r="AB1456" s="332"/>
      <c r="AC1456" s="333"/>
      <c r="AD1456" s="334"/>
      <c r="AG1456" s="86">
        <f t="shared" si="260"/>
        <v>0</v>
      </c>
      <c r="AH1456" s="86">
        <f t="shared" si="261"/>
        <v>0</v>
      </c>
      <c r="AI1456" s="86">
        <f t="shared" si="262"/>
        <v>0</v>
      </c>
      <c r="AJ1456" s="86">
        <f t="shared" si="263"/>
        <v>0</v>
      </c>
      <c r="AL1456" s="86">
        <f t="shared" si="264"/>
        <v>21</v>
      </c>
      <c r="AM1456" s="86">
        <f t="shared" si="265"/>
        <v>0</v>
      </c>
      <c r="AN1456" s="86">
        <f t="shared" si="266"/>
        <v>0</v>
      </c>
      <c r="AO1456" s="86">
        <f t="shared" si="267"/>
        <v>0</v>
      </c>
      <c r="AP1456" s="86">
        <f t="shared" si="268"/>
        <v>0</v>
      </c>
    </row>
    <row r="1457" spans="1:42" ht="15" customHeight="1">
      <c r="A1457" s="107"/>
      <c r="B1457" s="93"/>
      <c r="C1457" s="110" t="s">
        <v>176</v>
      </c>
      <c r="D1457" s="329" t="str">
        <f t="shared" si="259"/>
        <v/>
      </c>
      <c r="E1457" s="330"/>
      <c r="F1457" s="330"/>
      <c r="G1457" s="330"/>
      <c r="H1457" s="330"/>
      <c r="I1457" s="331"/>
      <c r="J1457" s="332"/>
      <c r="K1457" s="333"/>
      <c r="L1457" s="334"/>
      <c r="M1457" s="332"/>
      <c r="N1457" s="333"/>
      <c r="O1457" s="334"/>
      <c r="P1457" s="332"/>
      <c r="Q1457" s="333"/>
      <c r="R1457" s="334"/>
      <c r="S1457" s="332"/>
      <c r="T1457" s="333"/>
      <c r="U1457" s="334"/>
      <c r="V1457" s="332"/>
      <c r="W1457" s="333"/>
      <c r="X1457" s="334"/>
      <c r="Y1457" s="332"/>
      <c r="Z1457" s="333"/>
      <c r="AA1457" s="334"/>
      <c r="AB1457" s="332"/>
      <c r="AC1457" s="333"/>
      <c r="AD1457" s="334"/>
      <c r="AG1457" s="86">
        <f t="shared" si="260"/>
        <v>0</v>
      </c>
      <c r="AH1457" s="86">
        <f t="shared" si="261"/>
        <v>0</v>
      </c>
      <c r="AI1457" s="86">
        <f t="shared" si="262"/>
        <v>0</v>
      </c>
      <c r="AJ1457" s="86">
        <f t="shared" si="263"/>
        <v>0</v>
      </c>
      <c r="AL1457" s="86">
        <f t="shared" si="264"/>
        <v>21</v>
      </c>
      <c r="AM1457" s="86">
        <f t="shared" si="265"/>
        <v>0</v>
      </c>
      <c r="AN1457" s="86">
        <f t="shared" si="266"/>
        <v>0</v>
      </c>
      <c r="AO1457" s="86">
        <f t="shared" si="267"/>
        <v>0</v>
      </c>
      <c r="AP1457" s="86">
        <f t="shared" si="268"/>
        <v>0</v>
      </c>
    </row>
    <row r="1458" spans="1:42" ht="15" customHeight="1">
      <c r="A1458" s="107"/>
      <c r="B1458" s="93"/>
      <c r="C1458" s="110" t="s">
        <v>177</v>
      </c>
      <c r="D1458" s="329" t="str">
        <f t="shared" si="259"/>
        <v/>
      </c>
      <c r="E1458" s="330"/>
      <c r="F1458" s="330"/>
      <c r="G1458" s="330"/>
      <c r="H1458" s="330"/>
      <c r="I1458" s="331"/>
      <c r="J1458" s="332"/>
      <c r="K1458" s="333"/>
      <c r="L1458" s="334"/>
      <c r="M1458" s="332"/>
      <c r="N1458" s="333"/>
      <c r="O1458" s="334"/>
      <c r="P1458" s="332"/>
      <c r="Q1458" s="333"/>
      <c r="R1458" s="334"/>
      <c r="S1458" s="332"/>
      <c r="T1458" s="333"/>
      <c r="U1458" s="334"/>
      <c r="V1458" s="332"/>
      <c r="W1458" s="333"/>
      <c r="X1458" s="334"/>
      <c r="Y1458" s="332"/>
      <c r="Z1458" s="333"/>
      <c r="AA1458" s="334"/>
      <c r="AB1458" s="332"/>
      <c r="AC1458" s="333"/>
      <c r="AD1458" s="334"/>
      <c r="AG1458" s="86">
        <f t="shared" si="260"/>
        <v>0</v>
      </c>
      <c r="AH1458" s="86">
        <f t="shared" si="261"/>
        <v>0</v>
      </c>
      <c r="AI1458" s="86">
        <f t="shared" si="262"/>
        <v>0</v>
      </c>
      <c r="AJ1458" s="86">
        <f t="shared" si="263"/>
        <v>0</v>
      </c>
      <c r="AL1458" s="86">
        <f t="shared" si="264"/>
        <v>21</v>
      </c>
      <c r="AM1458" s="86">
        <f t="shared" si="265"/>
        <v>0</v>
      </c>
      <c r="AN1458" s="86">
        <f t="shared" si="266"/>
        <v>0</v>
      </c>
      <c r="AO1458" s="86">
        <f t="shared" si="267"/>
        <v>0</v>
      </c>
      <c r="AP1458" s="86">
        <f t="shared" si="268"/>
        <v>0</v>
      </c>
    </row>
    <row r="1459" spans="1:42" ht="15" customHeight="1">
      <c r="A1459" s="107"/>
      <c r="B1459" s="93"/>
      <c r="C1459" s="110" t="s">
        <v>178</v>
      </c>
      <c r="D1459" s="329" t="str">
        <f t="shared" si="259"/>
        <v/>
      </c>
      <c r="E1459" s="330"/>
      <c r="F1459" s="330"/>
      <c r="G1459" s="330"/>
      <c r="H1459" s="330"/>
      <c r="I1459" s="331"/>
      <c r="J1459" s="332"/>
      <c r="K1459" s="333"/>
      <c r="L1459" s="334"/>
      <c r="M1459" s="332"/>
      <c r="N1459" s="333"/>
      <c r="O1459" s="334"/>
      <c r="P1459" s="332"/>
      <c r="Q1459" s="333"/>
      <c r="R1459" s="334"/>
      <c r="S1459" s="332"/>
      <c r="T1459" s="333"/>
      <c r="U1459" s="334"/>
      <c r="V1459" s="332"/>
      <c r="W1459" s="333"/>
      <c r="X1459" s="334"/>
      <c r="Y1459" s="332"/>
      <c r="Z1459" s="333"/>
      <c r="AA1459" s="334"/>
      <c r="AB1459" s="332"/>
      <c r="AC1459" s="333"/>
      <c r="AD1459" s="334"/>
      <c r="AG1459" s="86">
        <f t="shared" si="260"/>
        <v>0</v>
      </c>
      <c r="AH1459" s="86">
        <f t="shared" si="261"/>
        <v>0</v>
      </c>
      <c r="AI1459" s="86">
        <f t="shared" si="262"/>
        <v>0</v>
      </c>
      <c r="AJ1459" s="86">
        <f t="shared" si="263"/>
        <v>0</v>
      </c>
      <c r="AL1459" s="86">
        <f t="shared" si="264"/>
        <v>21</v>
      </c>
      <c r="AM1459" s="86">
        <f t="shared" si="265"/>
        <v>0</v>
      </c>
      <c r="AN1459" s="86">
        <f t="shared" si="266"/>
        <v>0</v>
      </c>
      <c r="AO1459" s="86">
        <f t="shared" si="267"/>
        <v>0</v>
      </c>
      <c r="AP1459" s="86">
        <f t="shared" si="268"/>
        <v>0</v>
      </c>
    </row>
    <row r="1460" spans="1:42" ht="15" customHeight="1">
      <c r="A1460" s="107"/>
      <c r="B1460" s="93"/>
      <c r="C1460" s="110" t="s">
        <v>179</v>
      </c>
      <c r="D1460" s="329" t="str">
        <f t="shared" si="259"/>
        <v/>
      </c>
      <c r="E1460" s="330"/>
      <c r="F1460" s="330"/>
      <c r="G1460" s="330"/>
      <c r="H1460" s="330"/>
      <c r="I1460" s="331"/>
      <c r="J1460" s="332"/>
      <c r="K1460" s="333"/>
      <c r="L1460" s="334"/>
      <c r="M1460" s="332"/>
      <c r="N1460" s="333"/>
      <c r="O1460" s="334"/>
      <c r="P1460" s="332"/>
      <c r="Q1460" s="333"/>
      <c r="R1460" s="334"/>
      <c r="S1460" s="332"/>
      <c r="T1460" s="333"/>
      <c r="U1460" s="334"/>
      <c r="V1460" s="332"/>
      <c r="W1460" s="333"/>
      <c r="X1460" s="334"/>
      <c r="Y1460" s="332"/>
      <c r="Z1460" s="333"/>
      <c r="AA1460" s="334"/>
      <c r="AB1460" s="332"/>
      <c r="AC1460" s="333"/>
      <c r="AD1460" s="334"/>
      <c r="AG1460" s="86">
        <f t="shared" si="260"/>
        <v>0</v>
      </c>
      <c r="AH1460" s="86">
        <f t="shared" si="261"/>
        <v>0</v>
      </c>
      <c r="AI1460" s="86">
        <f t="shared" si="262"/>
        <v>0</v>
      </c>
      <c r="AJ1460" s="86">
        <f t="shared" si="263"/>
        <v>0</v>
      </c>
      <c r="AL1460" s="86">
        <f t="shared" si="264"/>
        <v>21</v>
      </c>
      <c r="AM1460" s="86">
        <f t="shared" si="265"/>
        <v>0</v>
      </c>
      <c r="AN1460" s="86">
        <f t="shared" si="266"/>
        <v>0</v>
      </c>
      <c r="AO1460" s="86">
        <f t="shared" si="267"/>
        <v>0</v>
      </c>
      <c r="AP1460" s="86">
        <f t="shared" si="268"/>
        <v>0</v>
      </c>
    </row>
    <row r="1461" spans="1:42" ht="15" customHeight="1">
      <c r="A1461" s="107"/>
      <c r="B1461" s="93"/>
      <c r="C1461" s="110" t="s">
        <v>180</v>
      </c>
      <c r="D1461" s="329" t="str">
        <f t="shared" si="259"/>
        <v/>
      </c>
      <c r="E1461" s="330"/>
      <c r="F1461" s="330"/>
      <c r="G1461" s="330"/>
      <c r="H1461" s="330"/>
      <c r="I1461" s="331"/>
      <c r="J1461" s="332"/>
      <c r="K1461" s="333"/>
      <c r="L1461" s="334"/>
      <c r="M1461" s="332"/>
      <c r="N1461" s="333"/>
      <c r="O1461" s="334"/>
      <c r="P1461" s="332"/>
      <c r="Q1461" s="333"/>
      <c r="R1461" s="334"/>
      <c r="S1461" s="332"/>
      <c r="T1461" s="333"/>
      <c r="U1461" s="334"/>
      <c r="V1461" s="332"/>
      <c r="W1461" s="333"/>
      <c r="X1461" s="334"/>
      <c r="Y1461" s="332"/>
      <c r="Z1461" s="333"/>
      <c r="AA1461" s="334"/>
      <c r="AB1461" s="332"/>
      <c r="AC1461" s="333"/>
      <c r="AD1461" s="334"/>
      <c r="AG1461" s="86">
        <f t="shared" si="260"/>
        <v>0</v>
      </c>
      <c r="AH1461" s="86">
        <f t="shared" si="261"/>
        <v>0</v>
      </c>
      <c r="AI1461" s="86">
        <f t="shared" si="262"/>
        <v>0</v>
      </c>
      <c r="AJ1461" s="86">
        <f t="shared" si="263"/>
        <v>0</v>
      </c>
      <c r="AL1461" s="86">
        <f t="shared" si="264"/>
        <v>21</v>
      </c>
      <c r="AM1461" s="86">
        <f t="shared" si="265"/>
        <v>0</v>
      </c>
      <c r="AN1461" s="86">
        <f t="shared" si="266"/>
        <v>0</v>
      </c>
      <c r="AO1461" s="86">
        <f t="shared" si="267"/>
        <v>0</v>
      </c>
      <c r="AP1461" s="86">
        <f t="shared" si="268"/>
        <v>0</v>
      </c>
    </row>
    <row r="1462" spans="1:42" ht="15" customHeight="1">
      <c r="A1462" s="107"/>
      <c r="B1462" s="93"/>
      <c r="C1462" s="110" t="s">
        <v>181</v>
      </c>
      <c r="D1462" s="329" t="str">
        <f t="shared" si="259"/>
        <v/>
      </c>
      <c r="E1462" s="330"/>
      <c r="F1462" s="330"/>
      <c r="G1462" s="330"/>
      <c r="H1462" s="330"/>
      <c r="I1462" s="331"/>
      <c r="J1462" s="332"/>
      <c r="K1462" s="333"/>
      <c r="L1462" s="334"/>
      <c r="M1462" s="332"/>
      <c r="N1462" s="333"/>
      <c r="O1462" s="334"/>
      <c r="P1462" s="332"/>
      <c r="Q1462" s="333"/>
      <c r="R1462" s="334"/>
      <c r="S1462" s="332"/>
      <c r="T1462" s="333"/>
      <c r="U1462" s="334"/>
      <c r="V1462" s="332"/>
      <c r="W1462" s="333"/>
      <c r="X1462" s="334"/>
      <c r="Y1462" s="332"/>
      <c r="Z1462" s="333"/>
      <c r="AA1462" s="334"/>
      <c r="AB1462" s="332"/>
      <c r="AC1462" s="333"/>
      <c r="AD1462" s="334"/>
      <c r="AG1462" s="86">
        <f t="shared" si="260"/>
        <v>0</v>
      </c>
      <c r="AH1462" s="86">
        <f t="shared" si="261"/>
        <v>0</v>
      </c>
      <c r="AI1462" s="86">
        <f t="shared" si="262"/>
        <v>0</v>
      </c>
      <c r="AJ1462" s="86">
        <f t="shared" si="263"/>
        <v>0</v>
      </c>
      <c r="AL1462" s="86">
        <f t="shared" si="264"/>
        <v>21</v>
      </c>
      <c r="AM1462" s="86">
        <f t="shared" si="265"/>
        <v>0</v>
      </c>
      <c r="AN1462" s="86">
        <f t="shared" si="266"/>
        <v>0</v>
      </c>
      <c r="AO1462" s="86">
        <f t="shared" si="267"/>
        <v>0</v>
      </c>
      <c r="AP1462" s="86">
        <f t="shared" si="268"/>
        <v>0</v>
      </c>
    </row>
    <row r="1463" spans="1:42" ht="15" customHeight="1">
      <c r="A1463" s="107"/>
      <c r="B1463" s="93"/>
      <c r="C1463" s="110" t="s">
        <v>182</v>
      </c>
      <c r="D1463" s="329" t="str">
        <f t="shared" si="259"/>
        <v/>
      </c>
      <c r="E1463" s="330"/>
      <c r="F1463" s="330"/>
      <c r="G1463" s="330"/>
      <c r="H1463" s="330"/>
      <c r="I1463" s="331"/>
      <c r="J1463" s="332"/>
      <c r="K1463" s="333"/>
      <c r="L1463" s="334"/>
      <c r="M1463" s="332"/>
      <c r="N1463" s="333"/>
      <c r="O1463" s="334"/>
      <c r="P1463" s="332"/>
      <c r="Q1463" s="333"/>
      <c r="R1463" s="334"/>
      <c r="S1463" s="332"/>
      <c r="T1463" s="333"/>
      <c r="U1463" s="334"/>
      <c r="V1463" s="332"/>
      <c r="W1463" s="333"/>
      <c r="X1463" s="334"/>
      <c r="Y1463" s="332"/>
      <c r="Z1463" s="333"/>
      <c r="AA1463" s="334"/>
      <c r="AB1463" s="332"/>
      <c r="AC1463" s="333"/>
      <c r="AD1463" s="334"/>
      <c r="AG1463" s="86">
        <f t="shared" si="260"/>
        <v>0</v>
      </c>
      <c r="AH1463" s="86">
        <f t="shared" si="261"/>
        <v>0</v>
      </c>
      <c r="AI1463" s="86">
        <f t="shared" si="262"/>
        <v>0</v>
      </c>
      <c r="AJ1463" s="86">
        <f t="shared" si="263"/>
        <v>0</v>
      </c>
      <c r="AL1463" s="86">
        <f t="shared" si="264"/>
        <v>21</v>
      </c>
      <c r="AM1463" s="86">
        <f t="shared" si="265"/>
        <v>0</v>
      </c>
      <c r="AN1463" s="86">
        <f t="shared" si="266"/>
        <v>0</v>
      </c>
      <c r="AO1463" s="86">
        <f t="shared" si="267"/>
        <v>0</v>
      </c>
      <c r="AP1463" s="86">
        <f t="shared" si="268"/>
        <v>0</v>
      </c>
    </row>
    <row r="1464" spans="1:42" ht="15" customHeight="1">
      <c r="A1464" s="107"/>
      <c r="B1464" s="93"/>
      <c r="C1464" s="110" t="s">
        <v>183</v>
      </c>
      <c r="D1464" s="329" t="str">
        <f t="shared" si="259"/>
        <v/>
      </c>
      <c r="E1464" s="330"/>
      <c r="F1464" s="330"/>
      <c r="G1464" s="330"/>
      <c r="H1464" s="330"/>
      <c r="I1464" s="331"/>
      <c r="J1464" s="332"/>
      <c r="K1464" s="333"/>
      <c r="L1464" s="334"/>
      <c r="M1464" s="332"/>
      <c r="N1464" s="333"/>
      <c r="O1464" s="334"/>
      <c r="P1464" s="332"/>
      <c r="Q1464" s="333"/>
      <c r="R1464" s="334"/>
      <c r="S1464" s="332"/>
      <c r="T1464" s="333"/>
      <c r="U1464" s="334"/>
      <c r="V1464" s="332"/>
      <c r="W1464" s="333"/>
      <c r="X1464" s="334"/>
      <c r="Y1464" s="332"/>
      <c r="Z1464" s="333"/>
      <c r="AA1464" s="334"/>
      <c r="AB1464" s="332"/>
      <c r="AC1464" s="333"/>
      <c r="AD1464" s="334"/>
      <c r="AG1464" s="86">
        <f t="shared" si="260"/>
        <v>0</v>
      </c>
      <c r="AH1464" s="86">
        <f t="shared" si="261"/>
        <v>0</v>
      </c>
      <c r="AI1464" s="86">
        <f t="shared" si="262"/>
        <v>0</v>
      </c>
      <c r="AJ1464" s="86">
        <f t="shared" si="263"/>
        <v>0</v>
      </c>
      <c r="AL1464" s="86">
        <f t="shared" si="264"/>
        <v>21</v>
      </c>
      <c r="AM1464" s="86">
        <f t="shared" si="265"/>
        <v>0</v>
      </c>
      <c r="AN1464" s="86">
        <f t="shared" si="266"/>
        <v>0</v>
      </c>
      <c r="AO1464" s="86">
        <f t="shared" si="267"/>
        <v>0</v>
      </c>
      <c r="AP1464" s="86">
        <f t="shared" si="268"/>
        <v>0</v>
      </c>
    </row>
    <row r="1465" spans="1:42" ht="15" customHeight="1">
      <c r="A1465" s="107"/>
      <c r="B1465" s="93"/>
      <c r="C1465" s="110" t="s">
        <v>184</v>
      </c>
      <c r="D1465" s="329" t="str">
        <f t="shared" si="259"/>
        <v/>
      </c>
      <c r="E1465" s="330"/>
      <c r="F1465" s="330"/>
      <c r="G1465" s="330"/>
      <c r="H1465" s="330"/>
      <c r="I1465" s="331"/>
      <c r="J1465" s="332"/>
      <c r="K1465" s="333"/>
      <c r="L1465" s="334"/>
      <c r="M1465" s="332"/>
      <c r="N1465" s="333"/>
      <c r="O1465" s="334"/>
      <c r="P1465" s="332"/>
      <c r="Q1465" s="333"/>
      <c r="R1465" s="334"/>
      <c r="S1465" s="332"/>
      <c r="T1465" s="333"/>
      <c r="U1465" s="334"/>
      <c r="V1465" s="332"/>
      <c r="W1465" s="333"/>
      <c r="X1465" s="334"/>
      <c r="Y1465" s="332"/>
      <c r="Z1465" s="333"/>
      <c r="AA1465" s="334"/>
      <c r="AB1465" s="332"/>
      <c r="AC1465" s="333"/>
      <c r="AD1465" s="334"/>
      <c r="AG1465" s="86">
        <f t="shared" si="260"/>
        <v>0</v>
      </c>
      <c r="AH1465" s="86">
        <f t="shared" si="261"/>
        <v>0</v>
      </c>
      <c r="AI1465" s="86">
        <f t="shared" si="262"/>
        <v>0</v>
      </c>
      <c r="AJ1465" s="86">
        <f t="shared" si="263"/>
        <v>0</v>
      </c>
      <c r="AL1465" s="86">
        <f t="shared" si="264"/>
        <v>21</v>
      </c>
      <c r="AM1465" s="86">
        <f t="shared" si="265"/>
        <v>0</v>
      </c>
      <c r="AN1465" s="86">
        <f t="shared" si="266"/>
        <v>0</v>
      </c>
      <c r="AO1465" s="86">
        <f t="shared" si="267"/>
        <v>0</v>
      </c>
      <c r="AP1465" s="86">
        <f t="shared" si="268"/>
        <v>0</v>
      </c>
    </row>
    <row r="1466" spans="1:42" ht="15" customHeight="1">
      <c r="A1466" s="107"/>
      <c r="B1466" s="93"/>
      <c r="C1466" s="110" t="s">
        <v>185</v>
      </c>
      <c r="D1466" s="329" t="str">
        <f t="shared" si="259"/>
        <v/>
      </c>
      <c r="E1466" s="330"/>
      <c r="F1466" s="330"/>
      <c r="G1466" s="330"/>
      <c r="H1466" s="330"/>
      <c r="I1466" s="331"/>
      <c r="J1466" s="332"/>
      <c r="K1466" s="333"/>
      <c r="L1466" s="334"/>
      <c r="M1466" s="332"/>
      <c r="N1466" s="333"/>
      <c r="O1466" s="334"/>
      <c r="P1466" s="332"/>
      <c r="Q1466" s="333"/>
      <c r="R1466" s="334"/>
      <c r="S1466" s="332"/>
      <c r="T1466" s="333"/>
      <c r="U1466" s="334"/>
      <c r="V1466" s="332"/>
      <c r="W1466" s="333"/>
      <c r="X1466" s="334"/>
      <c r="Y1466" s="332"/>
      <c r="Z1466" s="333"/>
      <c r="AA1466" s="334"/>
      <c r="AB1466" s="332"/>
      <c r="AC1466" s="333"/>
      <c r="AD1466" s="334"/>
      <c r="AG1466" s="86">
        <f t="shared" si="260"/>
        <v>0</v>
      </c>
      <c r="AH1466" s="86">
        <f t="shared" si="261"/>
        <v>0</v>
      </c>
      <c r="AI1466" s="86">
        <f t="shared" si="262"/>
        <v>0</v>
      </c>
      <c r="AJ1466" s="86">
        <f t="shared" si="263"/>
        <v>0</v>
      </c>
      <c r="AL1466" s="86">
        <f t="shared" si="264"/>
        <v>21</v>
      </c>
      <c r="AM1466" s="86">
        <f t="shared" si="265"/>
        <v>0</v>
      </c>
      <c r="AN1466" s="86">
        <f t="shared" si="266"/>
        <v>0</v>
      </c>
      <c r="AO1466" s="86">
        <f t="shared" si="267"/>
        <v>0</v>
      </c>
      <c r="AP1466" s="86">
        <f t="shared" si="268"/>
        <v>0</v>
      </c>
    </row>
    <row r="1467" spans="1:42" ht="15" customHeight="1">
      <c r="A1467" s="107"/>
      <c r="B1467" s="93"/>
      <c r="C1467" s="110" t="s">
        <v>186</v>
      </c>
      <c r="D1467" s="329" t="str">
        <f t="shared" si="259"/>
        <v/>
      </c>
      <c r="E1467" s="330"/>
      <c r="F1467" s="330"/>
      <c r="G1467" s="330"/>
      <c r="H1467" s="330"/>
      <c r="I1467" s="331"/>
      <c r="J1467" s="332"/>
      <c r="K1467" s="333"/>
      <c r="L1467" s="334"/>
      <c r="M1467" s="332"/>
      <c r="N1467" s="333"/>
      <c r="O1467" s="334"/>
      <c r="P1467" s="332"/>
      <c r="Q1467" s="333"/>
      <c r="R1467" s="334"/>
      <c r="S1467" s="332"/>
      <c r="T1467" s="333"/>
      <c r="U1467" s="334"/>
      <c r="V1467" s="332"/>
      <c r="W1467" s="333"/>
      <c r="X1467" s="334"/>
      <c r="Y1467" s="332"/>
      <c r="Z1467" s="333"/>
      <c r="AA1467" s="334"/>
      <c r="AB1467" s="332"/>
      <c r="AC1467" s="333"/>
      <c r="AD1467" s="334"/>
      <c r="AG1467" s="86">
        <f t="shared" si="260"/>
        <v>0</v>
      </c>
      <c r="AH1467" s="86">
        <f t="shared" si="261"/>
        <v>0</v>
      </c>
      <c r="AI1467" s="86">
        <f t="shared" si="262"/>
        <v>0</v>
      </c>
      <c r="AJ1467" s="86">
        <f t="shared" si="263"/>
        <v>0</v>
      </c>
      <c r="AL1467" s="86">
        <f t="shared" si="264"/>
        <v>21</v>
      </c>
      <c r="AM1467" s="86">
        <f t="shared" si="265"/>
        <v>0</v>
      </c>
      <c r="AN1467" s="86">
        <f t="shared" si="266"/>
        <v>0</v>
      </c>
      <c r="AO1467" s="86">
        <f t="shared" si="267"/>
        <v>0</v>
      </c>
      <c r="AP1467" s="86">
        <f t="shared" si="268"/>
        <v>0</v>
      </c>
    </row>
    <row r="1468" spans="1:42" ht="15" customHeight="1">
      <c r="A1468" s="107"/>
      <c r="B1468" s="93"/>
      <c r="C1468" s="110" t="s">
        <v>187</v>
      </c>
      <c r="D1468" s="329" t="str">
        <f t="shared" si="259"/>
        <v/>
      </c>
      <c r="E1468" s="330"/>
      <c r="F1468" s="330"/>
      <c r="G1468" s="330"/>
      <c r="H1468" s="330"/>
      <c r="I1468" s="331"/>
      <c r="J1468" s="332"/>
      <c r="K1468" s="333"/>
      <c r="L1468" s="334"/>
      <c r="M1468" s="332"/>
      <c r="N1468" s="333"/>
      <c r="O1468" s="334"/>
      <c r="P1468" s="332"/>
      <c r="Q1468" s="333"/>
      <c r="R1468" s="334"/>
      <c r="S1468" s="332"/>
      <c r="T1468" s="333"/>
      <c r="U1468" s="334"/>
      <c r="V1468" s="332"/>
      <c r="W1468" s="333"/>
      <c r="X1468" s="334"/>
      <c r="Y1468" s="332"/>
      <c r="Z1468" s="333"/>
      <c r="AA1468" s="334"/>
      <c r="AB1468" s="332"/>
      <c r="AC1468" s="333"/>
      <c r="AD1468" s="334"/>
      <c r="AG1468" s="86">
        <f t="shared" si="260"/>
        <v>0</v>
      </c>
      <c r="AH1468" s="86">
        <f t="shared" si="261"/>
        <v>0</v>
      </c>
      <c r="AI1468" s="86">
        <f t="shared" si="262"/>
        <v>0</v>
      </c>
      <c r="AJ1468" s="86">
        <f t="shared" si="263"/>
        <v>0</v>
      </c>
      <c r="AL1468" s="86">
        <f t="shared" si="264"/>
        <v>21</v>
      </c>
      <c r="AM1468" s="86">
        <f t="shared" si="265"/>
        <v>0</v>
      </c>
      <c r="AN1468" s="86">
        <f t="shared" si="266"/>
        <v>0</v>
      </c>
      <c r="AO1468" s="86">
        <f t="shared" si="267"/>
        <v>0</v>
      </c>
      <c r="AP1468" s="86">
        <f t="shared" si="268"/>
        <v>0</v>
      </c>
    </row>
    <row r="1469" spans="1:42" ht="15" customHeight="1">
      <c r="A1469" s="107"/>
      <c r="B1469" s="93"/>
      <c r="C1469" s="110" t="s">
        <v>188</v>
      </c>
      <c r="D1469" s="329" t="str">
        <f t="shared" si="259"/>
        <v/>
      </c>
      <c r="E1469" s="330"/>
      <c r="F1469" s="330"/>
      <c r="G1469" s="330"/>
      <c r="H1469" s="330"/>
      <c r="I1469" s="331"/>
      <c r="J1469" s="332"/>
      <c r="K1469" s="333"/>
      <c r="L1469" s="334"/>
      <c r="M1469" s="332"/>
      <c r="N1469" s="333"/>
      <c r="O1469" s="334"/>
      <c r="P1469" s="332"/>
      <c r="Q1469" s="333"/>
      <c r="R1469" s="334"/>
      <c r="S1469" s="332"/>
      <c r="T1469" s="333"/>
      <c r="U1469" s="334"/>
      <c r="V1469" s="332"/>
      <c r="W1469" s="333"/>
      <c r="X1469" s="334"/>
      <c r="Y1469" s="332"/>
      <c r="Z1469" s="333"/>
      <c r="AA1469" s="334"/>
      <c r="AB1469" s="332"/>
      <c r="AC1469" s="333"/>
      <c r="AD1469" s="334"/>
      <c r="AG1469" s="86">
        <f t="shared" si="260"/>
        <v>0</v>
      </c>
      <c r="AH1469" s="86">
        <f t="shared" si="261"/>
        <v>0</v>
      </c>
      <c r="AI1469" s="86">
        <f t="shared" si="262"/>
        <v>0</v>
      </c>
      <c r="AJ1469" s="86">
        <f t="shared" si="263"/>
        <v>0</v>
      </c>
      <c r="AL1469" s="86">
        <f t="shared" si="264"/>
        <v>21</v>
      </c>
      <c r="AM1469" s="86">
        <f t="shared" si="265"/>
        <v>0</v>
      </c>
      <c r="AN1469" s="86">
        <f t="shared" si="266"/>
        <v>0</v>
      </c>
      <c r="AO1469" s="86">
        <f t="shared" si="267"/>
        <v>0</v>
      </c>
      <c r="AP1469" s="86">
        <f t="shared" si="268"/>
        <v>0</v>
      </c>
    </row>
    <row r="1470" spans="1:42" ht="15" customHeight="1">
      <c r="A1470" s="107"/>
      <c r="B1470" s="93"/>
      <c r="C1470" s="110" t="s">
        <v>189</v>
      </c>
      <c r="D1470" s="329" t="str">
        <f t="shared" si="259"/>
        <v/>
      </c>
      <c r="E1470" s="330"/>
      <c r="F1470" s="330"/>
      <c r="G1470" s="330"/>
      <c r="H1470" s="330"/>
      <c r="I1470" s="331"/>
      <c r="J1470" s="332"/>
      <c r="K1470" s="333"/>
      <c r="L1470" s="334"/>
      <c r="M1470" s="332"/>
      <c r="N1470" s="333"/>
      <c r="O1470" s="334"/>
      <c r="P1470" s="332"/>
      <c r="Q1470" s="333"/>
      <c r="R1470" s="334"/>
      <c r="S1470" s="332"/>
      <c r="T1470" s="333"/>
      <c r="U1470" s="334"/>
      <c r="V1470" s="332"/>
      <c r="W1470" s="333"/>
      <c r="X1470" s="334"/>
      <c r="Y1470" s="332"/>
      <c r="Z1470" s="333"/>
      <c r="AA1470" s="334"/>
      <c r="AB1470" s="332"/>
      <c r="AC1470" s="333"/>
      <c r="AD1470" s="334"/>
      <c r="AG1470" s="86">
        <f t="shared" si="260"/>
        <v>0</v>
      </c>
      <c r="AH1470" s="86">
        <f t="shared" si="261"/>
        <v>0</v>
      </c>
      <c r="AI1470" s="86">
        <f t="shared" si="262"/>
        <v>0</v>
      </c>
      <c r="AJ1470" s="86">
        <f t="shared" si="263"/>
        <v>0</v>
      </c>
      <c r="AL1470" s="86">
        <f t="shared" si="264"/>
        <v>21</v>
      </c>
      <c r="AM1470" s="86">
        <f t="shared" si="265"/>
        <v>0</v>
      </c>
      <c r="AN1470" s="86">
        <f t="shared" si="266"/>
        <v>0</v>
      </c>
      <c r="AO1470" s="86">
        <f t="shared" si="267"/>
        <v>0</v>
      </c>
      <c r="AP1470" s="86">
        <f t="shared" si="268"/>
        <v>0</v>
      </c>
    </row>
    <row r="1471" spans="1:42" ht="15" customHeight="1">
      <c r="A1471" s="107"/>
      <c r="B1471" s="93"/>
      <c r="C1471" s="110" t="s">
        <v>190</v>
      </c>
      <c r="D1471" s="329" t="str">
        <f t="shared" si="259"/>
        <v/>
      </c>
      <c r="E1471" s="330"/>
      <c r="F1471" s="330"/>
      <c r="G1471" s="330"/>
      <c r="H1471" s="330"/>
      <c r="I1471" s="331"/>
      <c r="J1471" s="332"/>
      <c r="K1471" s="333"/>
      <c r="L1471" s="334"/>
      <c r="M1471" s="332"/>
      <c r="N1471" s="333"/>
      <c r="O1471" s="334"/>
      <c r="P1471" s="332"/>
      <c r="Q1471" s="333"/>
      <c r="R1471" s="334"/>
      <c r="S1471" s="332"/>
      <c r="T1471" s="333"/>
      <c r="U1471" s="334"/>
      <c r="V1471" s="332"/>
      <c r="W1471" s="333"/>
      <c r="X1471" s="334"/>
      <c r="Y1471" s="332"/>
      <c r="Z1471" s="333"/>
      <c r="AA1471" s="334"/>
      <c r="AB1471" s="332"/>
      <c r="AC1471" s="333"/>
      <c r="AD1471" s="334"/>
      <c r="AG1471" s="86">
        <f t="shared" si="260"/>
        <v>0</v>
      </c>
      <c r="AH1471" s="86">
        <f t="shared" si="261"/>
        <v>0</v>
      </c>
      <c r="AI1471" s="86">
        <f t="shared" si="262"/>
        <v>0</v>
      </c>
      <c r="AJ1471" s="86">
        <f t="shared" si="263"/>
        <v>0</v>
      </c>
      <c r="AL1471" s="86">
        <f t="shared" si="264"/>
        <v>21</v>
      </c>
      <c r="AM1471" s="86">
        <f t="shared" si="265"/>
        <v>0</v>
      </c>
      <c r="AN1471" s="86">
        <f t="shared" si="266"/>
        <v>0</v>
      </c>
      <c r="AO1471" s="86">
        <f t="shared" si="267"/>
        <v>0</v>
      </c>
      <c r="AP1471" s="86">
        <f t="shared" si="268"/>
        <v>0</v>
      </c>
    </row>
    <row r="1472" spans="1:42" ht="15" customHeight="1">
      <c r="A1472" s="107"/>
      <c r="B1472" s="93"/>
      <c r="C1472" s="110" t="s">
        <v>191</v>
      </c>
      <c r="D1472" s="329" t="str">
        <f t="shared" si="259"/>
        <v/>
      </c>
      <c r="E1472" s="330"/>
      <c r="F1472" s="330"/>
      <c r="G1472" s="330"/>
      <c r="H1472" s="330"/>
      <c r="I1472" s="331"/>
      <c r="J1472" s="332"/>
      <c r="K1472" s="333"/>
      <c r="L1472" s="334"/>
      <c r="M1472" s="332"/>
      <c r="N1472" s="333"/>
      <c r="O1472" s="334"/>
      <c r="P1472" s="332"/>
      <c r="Q1472" s="333"/>
      <c r="R1472" s="334"/>
      <c r="S1472" s="332"/>
      <c r="T1472" s="333"/>
      <c r="U1472" s="334"/>
      <c r="V1472" s="332"/>
      <c r="W1472" s="333"/>
      <c r="X1472" s="334"/>
      <c r="Y1472" s="332"/>
      <c r="Z1472" s="333"/>
      <c r="AA1472" s="334"/>
      <c r="AB1472" s="332"/>
      <c r="AC1472" s="333"/>
      <c r="AD1472" s="334"/>
      <c r="AG1472" s="86">
        <f t="shared" si="260"/>
        <v>0</v>
      </c>
      <c r="AH1472" s="86">
        <f t="shared" si="261"/>
        <v>0</v>
      </c>
      <c r="AI1472" s="86">
        <f t="shared" si="262"/>
        <v>0</v>
      </c>
      <c r="AJ1472" s="86">
        <f t="shared" si="263"/>
        <v>0</v>
      </c>
      <c r="AL1472" s="86">
        <f t="shared" si="264"/>
        <v>21</v>
      </c>
      <c r="AM1472" s="86">
        <f t="shared" si="265"/>
        <v>0</v>
      </c>
      <c r="AN1472" s="86">
        <f t="shared" si="266"/>
        <v>0</v>
      </c>
      <c r="AO1472" s="86">
        <f t="shared" si="267"/>
        <v>0</v>
      </c>
      <c r="AP1472" s="86">
        <f t="shared" si="268"/>
        <v>0</v>
      </c>
    </row>
    <row r="1473" spans="1:42" ht="15" customHeight="1">
      <c r="A1473" s="107"/>
      <c r="B1473" s="93"/>
      <c r="C1473" s="110" t="s">
        <v>192</v>
      </c>
      <c r="D1473" s="329" t="str">
        <f t="shared" si="259"/>
        <v/>
      </c>
      <c r="E1473" s="330"/>
      <c r="F1473" s="330"/>
      <c r="G1473" s="330"/>
      <c r="H1473" s="330"/>
      <c r="I1473" s="331"/>
      <c r="J1473" s="332"/>
      <c r="K1473" s="333"/>
      <c r="L1473" s="334"/>
      <c r="M1473" s="332"/>
      <c r="N1473" s="333"/>
      <c r="O1473" s="334"/>
      <c r="P1473" s="332"/>
      <c r="Q1473" s="333"/>
      <c r="R1473" s="334"/>
      <c r="S1473" s="332"/>
      <c r="T1473" s="333"/>
      <c r="U1473" s="334"/>
      <c r="V1473" s="332"/>
      <c r="W1473" s="333"/>
      <c r="X1473" s="334"/>
      <c r="Y1473" s="332"/>
      <c r="Z1473" s="333"/>
      <c r="AA1473" s="334"/>
      <c r="AB1473" s="332"/>
      <c r="AC1473" s="333"/>
      <c r="AD1473" s="334"/>
      <c r="AG1473" s="86">
        <f t="shared" si="260"/>
        <v>0</v>
      </c>
      <c r="AH1473" s="86">
        <f t="shared" si="261"/>
        <v>0</v>
      </c>
      <c r="AI1473" s="86">
        <f t="shared" si="262"/>
        <v>0</v>
      </c>
      <c r="AJ1473" s="86">
        <f t="shared" si="263"/>
        <v>0</v>
      </c>
      <c r="AL1473" s="86">
        <f t="shared" si="264"/>
        <v>21</v>
      </c>
      <c r="AM1473" s="86">
        <f t="shared" si="265"/>
        <v>0</v>
      </c>
      <c r="AN1473" s="86">
        <f t="shared" si="266"/>
        <v>0</v>
      </c>
      <c r="AO1473" s="86">
        <f t="shared" si="267"/>
        <v>0</v>
      </c>
      <c r="AP1473" s="86">
        <f t="shared" si="268"/>
        <v>0</v>
      </c>
    </row>
    <row r="1474" spans="1:42" ht="15" customHeight="1">
      <c r="A1474" s="107"/>
      <c r="B1474" s="93"/>
      <c r="C1474" s="110" t="s">
        <v>193</v>
      </c>
      <c r="D1474" s="329" t="str">
        <f t="shared" si="259"/>
        <v/>
      </c>
      <c r="E1474" s="330"/>
      <c r="F1474" s="330"/>
      <c r="G1474" s="330"/>
      <c r="H1474" s="330"/>
      <c r="I1474" s="331"/>
      <c r="J1474" s="332"/>
      <c r="K1474" s="333"/>
      <c r="L1474" s="334"/>
      <c r="M1474" s="332"/>
      <c r="N1474" s="333"/>
      <c r="O1474" s="334"/>
      <c r="P1474" s="332"/>
      <c r="Q1474" s="333"/>
      <c r="R1474" s="334"/>
      <c r="S1474" s="332"/>
      <c r="T1474" s="333"/>
      <c r="U1474" s="334"/>
      <c r="V1474" s="332"/>
      <c r="W1474" s="333"/>
      <c r="X1474" s="334"/>
      <c r="Y1474" s="332"/>
      <c r="Z1474" s="333"/>
      <c r="AA1474" s="334"/>
      <c r="AB1474" s="332"/>
      <c r="AC1474" s="333"/>
      <c r="AD1474" s="334"/>
      <c r="AG1474" s="86">
        <f t="shared" si="260"/>
        <v>0</v>
      </c>
      <c r="AH1474" s="86">
        <f t="shared" si="261"/>
        <v>0</v>
      </c>
      <c r="AI1474" s="86">
        <f t="shared" si="262"/>
        <v>0</v>
      </c>
      <c r="AJ1474" s="86">
        <f t="shared" si="263"/>
        <v>0</v>
      </c>
      <c r="AL1474" s="86">
        <f t="shared" si="264"/>
        <v>21</v>
      </c>
      <c r="AM1474" s="86">
        <f t="shared" si="265"/>
        <v>0</v>
      </c>
      <c r="AN1474" s="86">
        <f t="shared" si="266"/>
        <v>0</v>
      </c>
      <c r="AO1474" s="86">
        <f t="shared" si="267"/>
        <v>0</v>
      </c>
      <c r="AP1474" s="86">
        <f t="shared" si="268"/>
        <v>0</v>
      </c>
    </row>
    <row r="1475" spans="1:42" ht="15" customHeight="1">
      <c r="A1475" s="107"/>
      <c r="B1475" s="93"/>
      <c r="C1475" s="110" t="s">
        <v>194</v>
      </c>
      <c r="D1475" s="329" t="str">
        <f t="shared" si="259"/>
        <v/>
      </c>
      <c r="E1475" s="330"/>
      <c r="F1475" s="330"/>
      <c r="G1475" s="330"/>
      <c r="H1475" s="330"/>
      <c r="I1475" s="331"/>
      <c r="J1475" s="332"/>
      <c r="K1475" s="333"/>
      <c r="L1475" s="334"/>
      <c r="M1475" s="332"/>
      <c r="N1475" s="333"/>
      <c r="O1475" s="334"/>
      <c r="P1475" s="332"/>
      <c r="Q1475" s="333"/>
      <c r="R1475" s="334"/>
      <c r="S1475" s="332"/>
      <c r="T1475" s="333"/>
      <c r="U1475" s="334"/>
      <c r="V1475" s="332"/>
      <c r="W1475" s="333"/>
      <c r="X1475" s="334"/>
      <c r="Y1475" s="332"/>
      <c r="Z1475" s="333"/>
      <c r="AA1475" s="334"/>
      <c r="AB1475" s="332"/>
      <c r="AC1475" s="333"/>
      <c r="AD1475" s="334"/>
      <c r="AG1475" s="86">
        <f t="shared" si="260"/>
        <v>0</v>
      </c>
      <c r="AH1475" s="86">
        <f t="shared" si="261"/>
        <v>0</v>
      </c>
      <c r="AI1475" s="86">
        <f t="shared" si="262"/>
        <v>0</v>
      </c>
      <c r="AJ1475" s="86">
        <f t="shared" si="263"/>
        <v>0</v>
      </c>
      <c r="AL1475" s="86">
        <f t="shared" si="264"/>
        <v>21</v>
      </c>
      <c r="AM1475" s="86">
        <f t="shared" si="265"/>
        <v>0</v>
      </c>
      <c r="AN1475" s="86">
        <f t="shared" si="266"/>
        <v>0</v>
      </c>
      <c r="AO1475" s="86">
        <f t="shared" si="267"/>
        <v>0</v>
      </c>
      <c r="AP1475" s="86">
        <f t="shared" si="268"/>
        <v>0</v>
      </c>
    </row>
    <row r="1476" spans="1:42" ht="15" customHeight="1">
      <c r="A1476" s="107"/>
      <c r="B1476" s="93"/>
      <c r="C1476" s="110" t="s">
        <v>195</v>
      </c>
      <c r="D1476" s="329" t="str">
        <f t="shared" si="259"/>
        <v/>
      </c>
      <c r="E1476" s="330"/>
      <c r="F1476" s="330"/>
      <c r="G1476" s="330"/>
      <c r="H1476" s="330"/>
      <c r="I1476" s="331"/>
      <c r="J1476" s="332"/>
      <c r="K1476" s="333"/>
      <c r="L1476" s="334"/>
      <c r="M1476" s="332"/>
      <c r="N1476" s="333"/>
      <c r="O1476" s="334"/>
      <c r="P1476" s="332"/>
      <c r="Q1476" s="333"/>
      <c r="R1476" s="334"/>
      <c r="S1476" s="332"/>
      <c r="T1476" s="333"/>
      <c r="U1476" s="334"/>
      <c r="V1476" s="332"/>
      <c r="W1476" s="333"/>
      <c r="X1476" s="334"/>
      <c r="Y1476" s="332"/>
      <c r="Z1476" s="333"/>
      <c r="AA1476" s="334"/>
      <c r="AB1476" s="332"/>
      <c r="AC1476" s="333"/>
      <c r="AD1476" s="334"/>
      <c r="AG1476" s="86">
        <f t="shared" si="260"/>
        <v>0</v>
      </c>
      <c r="AH1476" s="86">
        <f t="shared" si="261"/>
        <v>0</v>
      </c>
      <c r="AI1476" s="86">
        <f t="shared" si="262"/>
        <v>0</v>
      </c>
      <c r="AJ1476" s="86">
        <f t="shared" si="263"/>
        <v>0</v>
      </c>
      <c r="AL1476" s="86">
        <f t="shared" si="264"/>
        <v>21</v>
      </c>
      <c r="AM1476" s="86">
        <f t="shared" si="265"/>
        <v>0</v>
      </c>
      <c r="AN1476" s="86">
        <f t="shared" si="266"/>
        <v>0</v>
      </c>
      <c r="AO1476" s="86">
        <f t="shared" si="267"/>
        <v>0</v>
      </c>
      <c r="AP1476" s="86">
        <f t="shared" si="268"/>
        <v>0</v>
      </c>
    </row>
    <row r="1477" spans="1:42" ht="15" customHeight="1">
      <c r="A1477" s="107"/>
      <c r="B1477" s="93"/>
      <c r="C1477" s="110" t="s">
        <v>196</v>
      </c>
      <c r="D1477" s="329" t="str">
        <f t="shared" si="259"/>
        <v/>
      </c>
      <c r="E1477" s="330"/>
      <c r="F1477" s="330"/>
      <c r="G1477" s="330"/>
      <c r="H1477" s="330"/>
      <c r="I1477" s="331"/>
      <c r="J1477" s="332"/>
      <c r="K1477" s="333"/>
      <c r="L1477" s="334"/>
      <c r="M1477" s="332"/>
      <c r="N1477" s="333"/>
      <c r="O1477" s="334"/>
      <c r="P1477" s="332"/>
      <c r="Q1477" s="333"/>
      <c r="R1477" s="334"/>
      <c r="S1477" s="332"/>
      <c r="T1477" s="333"/>
      <c r="U1477" s="334"/>
      <c r="V1477" s="332"/>
      <c r="W1477" s="333"/>
      <c r="X1477" s="334"/>
      <c r="Y1477" s="332"/>
      <c r="Z1477" s="333"/>
      <c r="AA1477" s="334"/>
      <c r="AB1477" s="332"/>
      <c r="AC1477" s="333"/>
      <c r="AD1477" s="334"/>
      <c r="AG1477" s="86">
        <f t="shared" si="260"/>
        <v>0</v>
      </c>
      <c r="AH1477" s="86">
        <f t="shared" si="261"/>
        <v>0</v>
      </c>
      <c r="AI1477" s="86">
        <f t="shared" si="262"/>
        <v>0</v>
      </c>
      <c r="AJ1477" s="86">
        <f t="shared" si="263"/>
        <v>0</v>
      </c>
      <c r="AL1477" s="86">
        <f t="shared" si="264"/>
        <v>21</v>
      </c>
      <c r="AM1477" s="86">
        <f t="shared" si="265"/>
        <v>0</v>
      </c>
      <c r="AN1477" s="86">
        <f t="shared" si="266"/>
        <v>0</v>
      </c>
      <c r="AO1477" s="86">
        <f t="shared" si="267"/>
        <v>0</v>
      </c>
      <c r="AP1477" s="86">
        <f t="shared" si="268"/>
        <v>0</v>
      </c>
    </row>
    <row r="1478" spans="1:42" ht="15" customHeight="1">
      <c r="A1478" s="107"/>
      <c r="B1478" s="93"/>
      <c r="C1478" s="110" t="s">
        <v>197</v>
      </c>
      <c r="D1478" s="329" t="str">
        <f t="shared" si="259"/>
        <v/>
      </c>
      <c r="E1478" s="330"/>
      <c r="F1478" s="330"/>
      <c r="G1478" s="330"/>
      <c r="H1478" s="330"/>
      <c r="I1478" s="331"/>
      <c r="J1478" s="332"/>
      <c r="K1478" s="333"/>
      <c r="L1478" s="334"/>
      <c r="M1478" s="332"/>
      <c r="N1478" s="333"/>
      <c r="O1478" s="334"/>
      <c r="P1478" s="332"/>
      <c r="Q1478" s="333"/>
      <c r="R1478" s="334"/>
      <c r="S1478" s="332"/>
      <c r="T1478" s="333"/>
      <c r="U1478" s="334"/>
      <c r="V1478" s="332"/>
      <c r="W1478" s="333"/>
      <c r="X1478" s="334"/>
      <c r="Y1478" s="332"/>
      <c r="Z1478" s="333"/>
      <c r="AA1478" s="334"/>
      <c r="AB1478" s="332"/>
      <c r="AC1478" s="333"/>
      <c r="AD1478" s="334"/>
      <c r="AG1478" s="86">
        <f t="shared" si="260"/>
        <v>0</v>
      </c>
      <c r="AH1478" s="86">
        <f t="shared" si="261"/>
        <v>0</v>
      </c>
      <c r="AI1478" s="86">
        <f t="shared" si="262"/>
        <v>0</v>
      </c>
      <c r="AJ1478" s="86">
        <f t="shared" si="263"/>
        <v>0</v>
      </c>
      <c r="AL1478" s="86">
        <f t="shared" si="264"/>
        <v>21</v>
      </c>
      <c r="AM1478" s="86">
        <f t="shared" si="265"/>
        <v>0</v>
      </c>
      <c r="AN1478" s="86">
        <f t="shared" si="266"/>
        <v>0</v>
      </c>
      <c r="AO1478" s="86">
        <f t="shared" si="267"/>
        <v>0</v>
      </c>
      <c r="AP1478" s="86">
        <f t="shared" si="268"/>
        <v>0</v>
      </c>
    </row>
    <row r="1479" spans="1:42" ht="15" customHeight="1">
      <c r="A1479" s="107"/>
      <c r="B1479" s="93"/>
      <c r="C1479" s="110" t="s">
        <v>198</v>
      </c>
      <c r="D1479" s="329" t="str">
        <f t="shared" ref="D1479:D1533" si="269">IF(D103="","",D103)</f>
        <v/>
      </c>
      <c r="E1479" s="330"/>
      <c r="F1479" s="330"/>
      <c r="G1479" s="330"/>
      <c r="H1479" s="330"/>
      <c r="I1479" s="331"/>
      <c r="J1479" s="332"/>
      <c r="K1479" s="333"/>
      <c r="L1479" s="334"/>
      <c r="M1479" s="332"/>
      <c r="N1479" s="333"/>
      <c r="O1479" s="334"/>
      <c r="P1479" s="332"/>
      <c r="Q1479" s="333"/>
      <c r="R1479" s="334"/>
      <c r="S1479" s="332"/>
      <c r="T1479" s="333"/>
      <c r="U1479" s="334"/>
      <c r="V1479" s="332"/>
      <c r="W1479" s="333"/>
      <c r="X1479" s="334"/>
      <c r="Y1479" s="332"/>
      <c r="Z1479" s="333"/>
      <c r="AA1479" s="334"/>
      <c r="AB1479" s="332"/>
      <c r="AC1479" s="333"/>
      <c r="AD1479" s="334"/>
      <c r="AG1479" s="86">
        <f t="shared" ref="AG1479:AG1533" si="270">J1479</f>
        <v>0</v>
      </c>
      <c r="AH1479" s="86">
        <f t="shared" ref="AH1479:AH1533" si="271">+COUNTIF(M1479:AD1479,"NS")</f>
        <v>0</v>
      </c>
      <c r="AI1479" s="86">
        <f t="shared" ref="AI1479:AI1533" si="272">+SUM(M1479:AD1479)</f>
        <v>0</v>
      </c>
      <c r="AJ1479" s="86">
        <f t="shared" ref="AJ1479:AJ1533" si="273">IF($AG$1412=2520,0,IF(OR(AND(AG1479=0,AH1479&gt;0),AND(AG1479="NS",AI1479&gt;0),AND(AG1479="NS",AH1479=0,AI1479=0)),1,IF(OR(AND(AH1479&gt;=2,AI1479&lt;AG1479),AND(AG1479="NS",AI1479=0,AH1479&gt;0),AG1479=AI1479),0,1)))</f>
        <v>0</v>
      </c>
      <c r="AL1479" s="86">
        <f t="shared" ref="AL1479:AL1533" si="274">COUNTBLANK(J1479:AD1479)</f>
        <v>21</v>
      </c>
      <c r="AM1479" s="86">
        <f t="shared" ref="AM1479:AM1533" si="275">IF(OR(AND(D1479="", AL1479&lt;$AL$1412),AND(D1479&lt;&gt;"", AL1479&gt;$AM$1412)), 1, 0)</f>
        <v>0</v>
      </c>
      <c r="AN1479" s="86">
        <f t="shared" ref="AN1479:AN1533" si="276">IF(AB1479="",0,IF(AB1479="NA",0,IF(AND(AB1479&gt;=0,$F$1536=""),1,0)))</f>
        <v>0</v>
      </c>
      <c r="AO1479" s="86">
        <f t="shared" ref="AO1479:AO1533" si="277">K936</f>
        <v>0</v>
      </c>
      <c r="AP1479" s="86">
        <f t="shared" ref="AP1479:AP1532" si="278">IF(
OR(
AND(COUNT(P1479)=1,P1479&gt;AO1479),
AND(AO1479=0, P1479="NS"),
AND(AO1479="NS", COUNT(P1479)=1,P1479&gt;0),
AND(AO1479="NA", OR(AND(COUNT(P1479)=1,P1479&gt;0), P1479="NS"))
), 1, 0
)</f>
        <v>0</v>
      </c>
    </row>
    <row r="1480" spans="1:42" ht="15" customHeight="1">
      <c r="A1480" s="107"/>
      <c r="B1480" s="93"/>
      <c r="C1480" s="110" t="s">
        <v>199</v>
      </c>
      <c r="D1480" s="329" t="str">
        <f t="shared" si="269"/>
        <v/>
      </c>
      <c r="E1480" s="330"/>
      <c r="F1480" s="330"/>
      <c r="G1480" s="330"/>
      <c r="H1480" s="330"/>
      <c r="I1480" s="331"/>
      <c r="J1480" s="332"/>
      <c r="K1480" s="333"/>
      <c r="L1480" s="334"/>
      <c r="M1480" s="332"/>
      <c r="N1480" s="333"/>
      <c r="O1480" s="334"/>
      <c r="P1480" s="332"/>
      <c r="Q1480" s="333"/>
      <c r="R1480" s="334"/>
      <c r="S1480" s="332"/>
      <c r="T1480" s="333"/>
      <c r="U1480" s="334"/>
      <c r="V1480" s="332"/>
      <c r="W1480" s="333"/>
      <c r="X1480" s="334"/>
      <c r="Y1480" s="332"/>
      <c r="Z1480" s="333"/>
      <c r="AA1480" s="334"/>
      <c r="AB1480" s="332"/>
      <c r="AC1480" s="333"/>
      <c r="AD1480" s="334"/>
      <c r="AG1480" s="86">
        <f t="shared" si="270"/>
        <v>0</v>
      </c>
      <c r="AH1480" s="86">
        <f t="shared" si="271"/>
        <v>0</v>
      </c>
      <c r="AI1480" s="86">
        <f t="shared" si="272"/>
        <v>0</v>
      </c>
      <c r="AJ1480" s="86">
        <f t="shared" si="273"/>
        <v>0</v>
      </c>
      <c r="AL1480" s="86">
        <f t="shared" si="274"/>
        <v>21</v>
      </c>
      <c r="AM1480" s="86">
        <f t="shared" si="275"/>
        <v>0</v>
      </c>
      <c r="AN1480" s="86">
        <f t="shared" si="276"/>
        <v>0</v>
      </c>
      <c r="AO1480" s="86">
        <f t="shared" si="277"/>
        <v>0</v>
      </c>
      <c r="AP1480" s="86">
        <f t="shared" si="278"/>
        <v>0</v>
      </c>
    </row>
    <row r="1481" spans="1:42" ht="15" customHeight="1">
      <c r="A1481" s="107"/>
      <c r="B1481" s="93"/>
      <c r="C1481" s="110" t="s">
        <v>200</v>
      </c>
      <c r="D1481" s="329" t="str">
        <f t="shared" si="269"/>
        <v/>
      </c>
      <c r="E1481" s="330"/>
      <c r="F1481" s="330"/>
      <c r="G1481" s="330"/>
      <c r="H1481" s="330"/>
      <c r="I1481" s="331"/>
      <c r="J1481" s="332"/>
      <c r="K1481" s="333"/>
      <c r="L1481" s="334"/>
      <c r="M1481" s="332"/>
      <c r="N1481" s="333"/>
      <c r="O1481" s="334"/>
      <c r="P1481" s="332"/>
      <c r="Q1481" s="333"/>
      <c r="R1481" s="334"/>
      <c r="S1481" s="332"/>
      <c r="T1481" s="333"/>
      <c r="U1481" s="334"/>
      <c r="V1481" s="332"/>
      <c r="W1481" s="333"/>
      <c r="X1481" s="334"/>
      <c r="Y1481" s="332"/>
      <c r="Z1481" s="333"/>
      <c r="AA1481" s="334"/>
      <c r="AB1481" s="332"/>
      <c r="AC1481" s="333"/>
      <c r="AD1481" s="334"/>
      <c r="AG1481" s="86">
        <f t="shared" si="270"/>
        <v>0</v>
      </c>
      <c r="AH1481" s="86">
        <f t="shared" si="271"/>
        <v>0</v>
      </c>
      <c r="AI1481" s="86">
        <f t="shared" si="272"/>
        <v>0</v>
      </c>
      <c r="AJ1481" s="86">
        <f t="shared" si="273"/>
        <v>0</v>
      </c>
      <c r="AL1481" s="86">
        <f t="shared" si="274"/>
        <v>21</v>
      </c>
      <c r="AM1481" s="86">
        <f t="shared" si="275"/>
        <v>0</v>
      </c>
      <c r="AN1481" s="86">
        <f t="shared" si="276"/>
        <v>0</v>
      </c>
      <c r="AO1481" s="86">
        <f t="shared" si="277"/>
        <v>0</v>
      </c>
      <c r="AP1481" s="86">
        <f t="shared" si="278"/>
        <v>0</v>
      </c>
    </row>
    <row r="1482" spans="1:42" ht="15" customHeight="1">
      <c r="A1482" s="107"/>
      <c r="B1482" s="93"/>
      <c r="C1482" s="110" t="s">
        <v>201</v>
      </c>
      <c r="D1482" s="329" t="str">
        <f t="shared" si="269"/>
        <v/>
      </c>
      <c r="E1482" s="330"/>
      <c r="F1482" s="330"/>
      <c r="G1482" s="330"/>
      <c r="H1482" s="330"/>
      <c r="I1482" s="331"/>
      <c r="J1482" s="332"/>
      <c r="K1482" s="333"/>
      <c r="L1482" s="334"/>
      <c r="M1482" s="332"/>
      <c r="N1482" s="333"/>
      <c r="O1482" s="334"/>
      <c r="P1482" s="332"/>
      <c r="Q1482" s="333"/>
      <c r="R1482" s="334"/>
      <c r="S1482" s="332"/>
      <c r="T1482" s="333"/>
      <c r="U1482" s="334"/>
      <c r="V1482" s="332"/>
      <c r="W1482" s="333"/>
      <c r="X1482" s="334"/>
      <c r="Y1482" s="332"/>
      <c r="Z1482" s="333"/>
      <c r="AA1482" s="334"/>
      <c r="AB1482" s="332"/>
      <c r="AC1482" s="333"/>
      <c r="AD1482" s="334"/>
      <c r="AG1482" s="86">
        <f t="shared" si="270"/>
        <v>0</v>
      </c>
      <c r="AH1482" s="86">
        <f t="shared" si="271"/>
        <v>0</v>
      </c>
      <c r="AI1482" s="86">
        <f t="shared" si="272"/>
        <v>0</v>
      </c>
      <c r="AJ1482" s="86">
        <f t="shared" si="273"/>
        <v>0</v>
      </c>
      <c r="AL1482" s="86">
        <f t="shared" si="274"/>
        <v>21</v>
      </c>
      <c r="AM1482" s="86">
        <f t="shared" si="275"/>
        <v>0</v>
      </c>
      <c r="AN1482" s="86">
        <f t="shared" si="276"/>
        <v>0</v>
      </c>
      <c r="AO1482" s="86">
        <f t="shared" si="277"/>
        <v>0</v>
      </c>
      <c r="AP1482" s="86">
        <f t="shared" si="278"/>
        <v>0</v>
      </c>
    </row>
    <row r="1483" spans="1:42" ht="15" customHeight="1">
      <c r="A1483" s="107"/>
      <c r="B1483" s="93"/>
      <c r="C1483" s="110" t="s">
        <v>202</v>
      </c>
      <c r="D1483" s="329" t="str">
        <f t="shared" si="269"/>
        <v/>
      </c>
      <c r="E1483" s="330"/>
      <c r="F1483" s="330"/>
      <c r="G1483" s="330"/>
      <c r="H1483" s="330"/>
      <c r="I1483" s="331"/>
      <c r="J1483" s="332"/>
      <c r="K1483" s="333"/>
      <c r="L1483" s="334"/>
      <c r="M1483" s="332"/>
      <c r="N1483" s="333"/>
      <c r="O1483" s="334"/>
      <c r="P1483" s="332"/>
      <c r="Q1483" s="333"/>
      <c r="R1483" s="334"/>
      <c r="S1483" s="332"/>
      <c r="T1483" s="333"/>
      <c r="U1483" s="334"/>
      <c r="V1483" s="332"/>
      <c r="W1483" s="333"/>
      <c r="X1483" s="334"/>
      <c r="Y1483" s="332"/>
      <c r="Z1483" s="333"/>
      <c r="AA1483" s="334"/>
      <c r="AB1483" s="332"/>
      <c r="AC1483" s="333"/>
      <c r="AD1483" s="334"/>
      <c r="AG1483" s="86">
        <f t="shared" si="270"/>
        <v>0</v>
      </c>
      <c r="AH1483" s="86">
        <f t="shared" si="271"/>
        <v>0</v>
      </c>
      <c r="AI1483" s="86">
        <f t="shared" si="272"/>
        <v>0</v>
      </c>
      <c r="AJ1483" s="86">
        <f t="shared" si="273"/>
        <v>0</v>
      </c>
      <c r="AL1483" s="86">
        <f t="shared" si="274"/>
        <v>21</v>
      </c>
      <c r="AM1483" s="86">
        <f t="shared" si="275"/>
        <v>0</v>
      </c>
      <c r="AN1483" s="86">
        <f t="shared" si="276"/>
        <v>0</v>
      </c>
      <c r="AO1483" s="86">
        <f t="shared" si="277"/>
        <v>0</v>
      </c>
      <c r="AP1483" s="86">
        <f t="shared" si="278"/>
        <v>0</v>
      </c>
    </row>
    <row r="1484" spans="1:42" ht="15" customHeight="1">
      <c r="A1484" s="107"/>
      <c r="B1484" s="93"/>
      <c r="C1484" s="110" t="s">
        <v>203</v>
      </c>
      <c r="D1484" s="329" t="str">
        <f t="shared" si="269"/>
        <v/>
      </c>
      <c r="E1484" s="330"/>
      <c r="F1484" s="330"/>
      <c r="G1484" s="330"/>
      <c r="H1484" s="330"/>
      <c r="I1484" s="331"/>
      <c r="J1484" s="332"/>
      <c r="K1484" s="333"/>
      <c r="L1484" s="334"/>
      <c r="M1484" s="332"/>
      <c r="N1484" s="333"/>
      <c r="O1484" s="334"/>
      <c r="P1484" s="332"/>
      <c r="Q1484" s="333"/>
      <c r="R1484" s="334"/>
      <c r="S1484" s="332"/>
      <c r="T1484" s="333"/>
      <c r="U1484" s="334"/>
      <c r="V1484" s="332"/>
      <c r="W1484" s="333"/>
      <c r="X1484" s="334"/>
      <c r="Y1484" s="332"/>
      <c r="Z1484" s="333"/>
      <c r="AA1484" s="334"/>
      <c r="AB1484" s="332"/>
      <c r="AC1484" s="333"/>
      <c r="AD1484" s="334"/>
      <c r="AG1484" s="86">
        <f t="shared" si="270"/>
        <v>0</v>
      </c>
      <c r="AH1484" s="86">
        <f t="shared" si="271"/>
        <v>0</v>
      </c>
      <c r="AI1484" s="86">
        <f t="shared" si="272"/>
        <v>0</v>
      </c>
      <c r="AJ1484" s="86">
        <f t="shared" si="273"/>
        <v>0</v>
      </c>
      <c r="AL1484" s="86">
        <f t="shared" si="274"/>
        <v>21</v>
      </c>
      <c r="AM1484" s="86">
        <f t="shared" si="275"/>
        <v>0</v>
      </c>
      <c r="AN1484" s="86">
        <f t="shared" si="276"/>
        <v>0</v>
      </c>
      <c r="AO1484" s="86">
        <f t="shared" si="277"/>
        <v>0</v>
      </c>
      <c r="AP1484" s="86">
        <f t="shared" si="278"/>
        <v>0</v>
      </c>
    </row>
    <row r="1485" spans="1:42" ht="15" customHeight="1">
      <c r="A1485" s="107"/>
      <c r="B1485" s="93"/>
      <c r="C1485" s="110" t="s">
        <v>204</v>
      </c>
      <c r="D1485" s="329" t="str">
        <f t="shared" si="269"/>
        <v/>
      </c>
      <c r="E1485" s="330"/>
      <c r="F1485" s="330"/>
      <c r="G1485" s="330"/>
      <c r="H1485" s="330"/>
      <c r="I1485" s="331"/>
      <c r="J1485" s="332"/>
      <c r="K1485" s="333"/>
      <c r="L1485" s="334"/>
      <c r="M1485" s="332"/>
      <c r="N1485" s="333"/>
      <c r="O1485" s="334"/>
      <c r="P1485" s="332"/>
      <c r="Q1485" s="333"/>
      <c r="R1485" s="334"/>
      <c r="S1485" s="332"/>
      <c r="T1485" s="333"/>
      <c r="U1485" s="334"/>
      <c r="V1485" s="332"/>
      <c r="W1485" s="333"/>
      <c r="X1485" s="334"/>
      <c r="Y1485" s="332"/>
      <c r="Z1485" s="333"/>
      <c r="AA1485" s="334"/>
      <c r="AB1485" s="332"/>
      <c r="AC1485" s="333"/>
      <c r="AD1485" s="334"/>
      <c r="AG1485" s="86">
        <f t="shared" si="270"/>
        <v>0</v>
      </c>
      <c r="AH1485" s="86">
        <f t="shared" si="271"/>
        <v>0</v>
      </c>
      <c r="AI1485" s="86">
        <f t="shared" si="272"/>
        <v>0</v>
      </c>
      <c r="AJ1485" s="86">
        <f t="shared" si="273"/>
        <v>0</v>
      </c>
      <c r="AL1485" s="86">
        <f t="shared" si="274"/>
        <v>21</v>
      </c>
      <c r="AM1485" s="86">
        <f t="shared" si="275"/>
        <v>0</v>
      </c>
      <c r="AN1485" s="86">
        <f t="shared" si="276"/>
        <v>0</v>
      </c>
      <c r="AO1485" s="86">
        <f t="shared" si="277"/>
        <v>0</v>
      </c>
      <c r="AP1485" s="86">
        <f t="shared" si="278"/>
        <v>0</v>
      </c>
    </row>
    <row r="1486" spans="1:42" ht="15" customHeight="1">
      <c r="A1486" s="107"/>
      <c r="B1486" s="93"/>
      <c r="C1486" s="110" t="s">
        <v>205</v>
      </c>
      <c r="D1486" s="329" t="str">
        <f t="shared" si="269"/>
        <v/>
      </c>
      <c r="E1486" s="330"/>
      <c r="F1486" s="330"/>
      <c r="G1486" s="330"/>
      <c r="H1486" s="330"/>
      <c r="I1486" s="331"/>
      <c r="J1486" s="332"/>
      <c r="K1486" s="333"/>
      <c r="L1486" s="334"/>
      <c r="M1486" s="332"/>
      <c r="N1486" s="333"/>
      <c r="O1486" s="334"/>
      <c r="P1486" s="332"/>
      <c r="Q1486" s="333"/>
      <c r="R1486" s="334"/>
      <c r="S1486" s="332"/>
      <c r="T1486" s="333"/>
      <c r="U1486" s="334"/>
      <c r="V1486" s="332"/>
      <c r="W1486" s="333"/>
      <c r="X1486" s="334"/>
      <c r="Y1486" s="332"/>
      <c r="Z1486" s="333"/>
      <c r="AA1486" s="334"/>
      <c r="AB1486" s="332"/>
      <c r="AC1486" s="333"/>
      <c r="AD1486" s="334"/>
      <c r="AG1486" s="86">
        <f t="shared" si="270"/>
        <v>0</v>
      </c>
      <c r="AH1486" s="86">
        <f t="shared" si="271"/>
        <v>0</v>
      </c>
      <c r="AI1486" s="86">
        <f t="shared" si="272"/>
        <v>0</v>
      </c>
      <c r="AJ1486" s="86">
        <f t="shared" si="273"/>
        <v>0</v>
      </c>
      <c r="AL1486" s="86">
        <f t="shared" si="274"/>
        <v>21</v>
      </c>
      <c r="AM1486" s="86">
        <f t="shared" si="275"/>
        <v>0</v>
      </c>
      <c r="AN1486" s="86">
        <f t="shared" si="276"/>
        <v>0</v>
      </c>
      <c r="AO1486" s="86">
        <f t="shared" si="277"/>
        <v>0</v>
      </c>
      <c r="AP1486" s="86">
        <f t="shared" si="278"/>
        <v>0</v>
      </c>
    </row>
    <row r="1487" spans="1:42" ht="15" customHeight="1">
      <c r="A1487" s="107"/>
      <c r="B1487" s="93"/>
      <c r="C1487" s="110" t="s">
        <v>206</v>
      </c>
      <c r="D1487" s="329" t="str">
        <f t="shared" si="269"/>
        <v/>
      </c>
      <c r="E1487" s="330"/>
      <c r="F1487" s="330"/>
      <c r="G1487" s="330"/>
      <c r="H1487" s="330"/>
      <c r="I1487" s="331"/>
      <c r="J1487" s="332"/>
      <c r="K1487" s="333"/>
      <c r="L1487" s="334"/>
      <c r="M1487" s="332"/>
      <c r="N1487" s="333"/>
      <c r="O1487" s="334"/>
      <c r="P1487" s="332"/>
      <c r="Q1487" s="333"/>
      <c r="R1487" s="334"/>
      <c r="S1487" s="332"/>
      <c r="T1487" s="333"/>
      <c r="U1487" s="334"/>
      <c r="V1487" s="332"/>
      <c r="W1487" s="333"/>
      <c r="X1487" s="334"/>
      <c r="Y1487" s="332"/>
      <c r="Z1487" s="333"/>
      <c r="AA1487" s="334"/>
      <c r="AB1487" s="332"/>
      <c r="AC1487" s="333"/>
      <c r="AD1487" s="334"/>
      <c r="AG1487" s="86">
        <f t="shared" si="270"/>
        <v>0</v>
      </c>
      <c r="AH1487" s="86">
        <f t="shared" si="271"/>
        <v>0</v>
      </c>
      <c r="AI1487" s="86">
        <f t="shared" si="272"/>
        <v>0</v>
      </c>
      <c r="AJ1487" s="86">
        <f t="shared" si="273"/>
        <v>0</v>
      </c>
      <c r="AL1487" s="86">
        <f t="shared" si="274"/>
        <v>21</v>
      </c>
      <c r="AM1487" s="86">
        <f t="shared" si="275"/>
        <v>0</v>
      </c>
      <c r="AN1487" s="86">
        <f t="shared" si="276"/>
        <v>0</v>
      </c>
      <c r="AO1487" s="86">
        <f t="shared" si="277"/>
        <v>0</v>
      </c>
      <c r="AP1487" s="86">
        <f t="shared" si="278"/>
        <v>0</v>
      </c>
    </row>
    <row r="1488" spans="1:42" ht="15" customHeight="1">
      <c r="A1488" s="107"/>
      <c r="B1488" s="93"/>
      <c r="C1488" s="110" t="s">
        <v>207</v>
      </c>
      <c r="D1488" s="329" t="str">
        <f t="shared" si="269"/>
        <v/>
      </c>
      <c r="E1488" s="330"/>
      <c r="F1488" s="330"/>
      <c r="G1488" s="330"/>
      <c r="H1488" s="330"/>
      <c r="I1488" s="331"/>
      <c r="J1488" s="332"/>
      <c r="K1488" s="333"/>
      <c r="L1488" s="334"/>
      <c r="M1488" s="332"/>
      <c r="N1488" s="333"/>
      <c r="O1488" s="334"/>
      <c r="P1488" s="332"/>
      <c r="Q1488" s="333"/>
      <c r="R1488" s="334"/>
      <c r="S1488" s="332"/>
      <c r="T1488" s="333"/>
      <c r="U1488" s="334"/>
      <c r="V1488" s="332"/>
      <c r="W1488" s="333"/>
      <c r="X1488" s="334"/>
      <c r="Y1488" s="332"/>
      <c r="Z1488" s="333"/>
      <c r="AA1488" s="334"/>
      <c r="AB1488" s="332"/>
      <c r="AC1488" s="333"/>
      <c r="AD1488" s="334"/>
      <c r="AG1488" s="86">
        <f t="shared" si="270"/>
        <v>0</v>
      </c>
      <c r="AH1488" s="86">
        <f t="shared" si="271"/>
        <v>0</v>
      </c>
      <c r="AI1488" s="86">
        <f t="shared" si="272"/>
        <v>0</v>
      </c>
      <c r="AJ1488" s="86">
        <f t="shared" si="273"/>
        <v>0</v>
      </c>
      <c r="AL1488" s="86">
        <f t="shared" si="274"/>
        <v>21</v>
      </c>
      <c r="AM1488" s="86">
        <f t="shared" si="275"/>
        <v>0</v>
      </c>
      <c r="AN1488" s="86">
        <f t="shared" si="276"/>
        <v>0</v>
      </c>
      <c r="AO1488" s="86">
        <f t="shared" si="277"/>
        <v>0</v>
      </c>
      <c r="AP1488" s="86">
        <f t="shared" si="278"/>
        <v>0</v>
      </c>
    </row>
    <row r="1489" spans="1:42" ht="15" customHeight="1">
      <c r="A1489" s="107"/>
      <c r="B1489" s="93"/>
      <c r="C1489" s="110" t="s">
        <v>208</v>
      </c>
      <c r="D1489" s="329" t="str">
        <f t="shared" si="269"/>
        <v/>
      </c>
      <c r="E1489" s="330"/>
      <c r="F1489" s="330"/>
      <c r="G1489" s="330"/>
      <c r="H1489" s="330"/>
      <c r="I1489" s="331"/>
      <c r="J1489" s="332"/>
      <c r="K1489" s="333"/>
      <c r="L1489" s="334"/>
      <c r="M1489" s="332"/>
      <c r="N1489" s="333"/>
      <c r="O1489" s="334"/>
      <c r="P1489" s="332"/>
      <c r="Q1489" s="333"/>
      <c r="R1489" s="334"/>
      <c r="S1489" s="332"/>
      <c r="T1489" s="333"/>
      <c r="U1489" s="334"/>
      <c r="V1489" s="332"/>
      <c r="W1489" s="333"/>
      <c r="X1489" s="334"/>
      <c r="Y1489" s="332"/>
      <c r="Z1489" s="333"/>
      <c r="AA1489" s="334"/>
      <c r="AB1489" s="332"/>
      <c r="AC1489" s="333"/>
      <c r="AD1489" s="334"/>
      <c r="AG1489" s="86">
        <f t="shared" si="270"/>
        <v>0</v>
      </c>
      <c r="AH1489" s="86">
        <f t="shared" si="271"/>
        <v>0</v>
      </c>
      <c r="AI1489" s="86">
        <f t="shared" si="272"/>
        <v>0</v>
      </c>
      <c r="AJ1489" s="86">
        <f t="shared" si="273"/>
        <v>0</v>
      </c>
      <c r="AL1489" s="86">
        <f t="shared" si="274"/>
        <v>21</v>
      </c>
      <c r="AM1489" s="86">
        <f t="shared" si="275"/>
        <v>0</v>
      </c>
      <c r="AN1489" s="86">
        <f t="shared" si="276"/>
        <v>0</v>
      </c>
      <c r="AO1489" s="86">
        <f t="shared" si="277"/>
        <v>0</v>
      </c>
      <c r="AP1489" s="86">
        <f t="shared" si="278"/>
        <v>0</v>
      </c>
    </row>
    <row r="1490" spans="1:42" ht="15" customHeight="1">
      <c r="A1490" s="107"/>
      <c r="B1490" s="93"/>
      <c r="C1490" s="110" t="s">
        <v>209</v>
      </c>
      <c r="D1490" s="329" t="str">
        <f t="shared" si="269"/>
        <v/>
      </c>
      <c r="E1490" s="330"/>
      <c r="F1490" s="330"/>
      <c r="G1490" s="330"/>
      <c r="H1490" s="330"/>
      <c r="I1490" s="331"/>
      <c r="J1490" s="332"/>
      <c r="K1490" s="333"/>
      <c r="L1490" s="334"/>
      <c r="M1490" s="332"/>
      <c r="N1490" s="333"/>
      <c r="O1490" s="334"/>
      <c r="P1490" s="332"/>
      <c r="Q1490" s="333"/>
      <c r="R1490" s="334"/>
      <c r="S1490" s="332"/>
      <c r="T1490" s="333"/>
      <c r="U1490" s="334"/>
      <c r="V1490" s="332"/>
      <c r="W1490" s="333"/>
      <c r="X1490" s="334"/>
      <c r="Y1490" s="332"/>
      <c r="Z1490" s="333"/>
      <c r="AA1490" s="334"/>
      <c r="AB1490" s="332"/>
      <c r="AC1490" s="333"/>
      <c r="AD1490" s="334"/>
      <c r="AG1490" s="86">
        <f t="shared" si="270"/>
        <v>0</v>
      </c>
      <c r="AH1490" s="86">
        <f t="shared" si="271"/>
        <v>0</v>
      </c>
      <c r="AI1490" s="86">
        <f t="shared" si="272"/>
        <v>0</v>
      </c>
      <c r="AJ1490" s="86">
        <f t="shared" si="273"/>
        <v>0</v>
      </c>
      <c r="AL1490" s="86">
        <f t="shared" si="274"/>
        <v>21</v>
      </c>
      <c r="AM1490" s="86">
        <f t="shared" si="275"/>
        <v>0</v>
      </c>
      <c r="AN1490" s="86">
        <f t="shared" si="276"/>
        <v>0</v>
      </c>
      <c r="AO1490" s="86">
        <f t="shared" si="277"/>
        <v>0</v>
      </c>
      <c r="AP1490" s="86">
        <f t="shared" si="278"/>
        <v>0</v>
      </c>
    </row>
    <row r="1491" spans="1:42" ht="15" customHeight="1">
      <c r="A1491" s="107"/>
      <c r="B1491" s="93"/>
      <c r="C1491" s="110" t="s">
        <v>210</v>
      </c>
      <c r="D1491" s="329" t="str">
        <f t="shared" si="269"/>
        <v/>
      </c>
      <c r="E1491" s="330"/>
      <c r="F1491" s="330"/>
      <c r="G1491" s="330"/>
      <c r="H1491" s="330"/>
      <c r="I1491" s="331"/>
      <c r="J1491" s="332"/>
      <c r="K1491" s="333"/>
      <c r="L1491" s="334"/>
      <c r="M1491" s="332"/>
      <c r="N1491" s="333"/>
      <c r="O1491" s="334"/>
      <c r="P1491" s="332"/>
      <c r="Q1491" s="333"/>
      <c r="R1491" s="334"/>
      <c r="S1491" s="332"/>
      <c r="T1491" s="333"/>
      <c r="U1491" s="334"/>
      <c r="V1491" s="332"/>
      <c r="W1491" s="333"/>
      <c r="X1491" s="334"/>
      <c r="Y1491" s="332"/>
      <c r="Z1491" s="333"/>
      <c r="AA1491" s="334"/>
      <c r="AB1491" s="332"/>
      <c r="AC1491" s="333"/>
      <c r="AD1491" s="334"/>
      <c r="AG1491" s="86">
        <f t="shared" si="270"/>
        <v>0</v>
      </c>
      <c r="AH1491" s="86">
        <f t="shared" si="271"/>
        <v>0</v>
      </c>
      <c r="AI1491" s="86">
        <f t="shared" si="272"/>
        <v>0</v>
      </c>
      <c r="AJ1491" s="86">
        <f t="shared" si="273"/>
        <v>0</v>
      </c>
      <c r="AL1491" s="86">
        <f t="shared" si="274"/>
        <v>21</v>
      </c>
      <c r="AM1491" s="86">
        <f t="shared" si="275"/>
        <v>0</v>
      </c>
      <c r="AN1491" s="86">
        <f t="shared" si="276"/>
        <v>0</v>
      </c>
      <c r="AO1491" s="86">
        <f t="shared" si="277"/>
        <v>0</v>
      </c>
      <c r="AP1491" s="86">
        <f t="shared" si="278"/>
        <v>0</v>
      </c>
    </row>
    <row r="1492" spans="1:42" ht="15" customHeight="1">
      <c r="A1492" s="107"/>
      <c r="B1492" s="93"/>
      <c r="C1492" s="111" t="s">
        <v>211</v>
      </c>
      <c r="D1492" s="329" t="str">
        <f t="shared" si="269"/>
        <v/>
      </c>
      <c r="E1492" s="330"/>
      <c r="F1492" s="330"/>
      <c r="G1492" s="330"/>
      <c r="H1492" s="330"/>
      <c r="I1492" s="331"/>
      <c r="J1492" s="332"/>
      <c r="K1492" s="333"/>
      <c r="L1492" s="334"/>
      <c r="M1492" s="332"/>
      <c r="N1492" s="333"/>
      <c r="O1492" s="334"/>
      <c r="P1492" s="332"/>
      <c r="Q1492" s="333"/>
      <c r="R1492" s="334"/>
      <c r="S1492" s="332"/>
      <c r="T1492" s="333"/>
      <c r="U1492" s="334"/>
      <c r="V1492" s="332"/>
      <c r="W1492" s="333"/>
      <c r="X1492" s="334"/>
      <c r="Y1492" s="332"/>
      <c r="Z1492" s="333"/>
      <c r="AA1492" s="334"/>
      <c r="AB1492" s="332"/>
      <c r="AC1492" s="333"/>
      <c r="AD1492" s="334"/>
      <c r="AG1492" s="86">
        <f t="shared" si="270"/>
        <v>0</v>
      </c>
      <c r="AH1492" s="86">
        <f t="shared" si="271"/>
        <v>0</v>
      </c>
      <c r="AI1492" s="86">
        <f t="shared" si="272"/>
        <v>0</v>
      </c>
      <c r="AJ1492" s="86">
        <f t="shared" si="273"/>
        <v>0</v>
      </c>
      <c r="AL1492" s="86">
        <f t="shared" si="274"/>
        <v>21</v>
      </c>
      <c r="AM1492" s="86">
        <f t="shared" si="275"/>
        <v>0</v>
      </c>
      <c r="AN1492" s="86">
        <f t="shared" si="276"/>
        <v>0</v>
      </c>
      <c r="AO1492" s="86">
        <f t="shared" si="277"/>
        <v>0</v>
      </c>
      <c r="AP1492" s="86">
        <f t="shared" si="278"/>
        <v>0</v>
      </c>
    </row>
    <row r="1493" spans="1:42" ht="15" customHeight="1">
      <c r="A1493" s="107"/>
      <c r="B1493" s="93"/>
      <c r="C1493" s="110" t="s">
        <v>212</v>
      </c>
      <c r="D1493" s="329" t="str">
        <f t="shared" si="269"/>
        <v/>
      </c>
      <c r="E1493" s="330"/>
      <c r="F1493" s="330"/>
      <c r="G1493" s="330"/>
      <c r="H1493" s="330"/>
      <c r="I1493" s="331"/>
      <c r="J1493" s="332"/>
      <c r="K1493" s="333"/>
      <c r="L1493" s="334"/>
      <c r="M1493" s="332"/>
      <c r="N1493" s="333"/>
      <c r="O1493" s="334"/>
      <c r="P1493" s="332"/>
      <c r="Q1493" s="333"/>
      <c r="R1493" s="334"/>
      <c r="S1493" s="332"/>
      <c r="T1493" s="333"/>
      <c r="U1493" s="334"/>
      <c r="V1493" s="332"/>
      <c r="W1493" s="333"/>
      <c r="X1493" s="334"/>
      <c r="Y1493" s="332"/>
      <c r="Z1493" s="333"/>
      <c r="AA1493" s="334"/>
      <c r="AB1493" s="332"/>
      <c r="AC1493" s="333"/>
      <c r="AD1493" s="334"/>
      <c r="AG1493" s="86">
        <f t="shared" si="270"/>
        <v>0</v>
      </c>
      <c r="AH1493" s="86">
        <f t="shared" si="271"/>
        <v>0</v>
      </c>
      <c r="AI1493" s="86">
        <f t="shared" si="272"/>
        <v>0</v>
      </c>
      <c r="AJ1493" s="86">
        <f t="shared" si="273"/>
        <v>0</v>
      </c>
      <c r="AL1493" s="86">
        <f t="shared" si="274"/>
        <v>21</v>
      </c>
      <c r="AM1493" s="86">
        <f t="shared" si="275"/>
        <v>0</v>
      </c>
      <c r="AN1493" s="86">
        <f t="shared" si="276"/>
        <v>0</v>
      </c>
      <c r="AO1493" s="86">
        <f t="shared" si="277"/>
        <v>0</v>
      </c>
      <c r="AP1493" s="86">
        <f t="shared" si="278"/>
        <v>0</v>
      </c>
    </row>
    <row r="1494" spans="1:42" ht="15" customHeight="1">
      <c r="A1494" s="107"/>
      <c r="B1494" s="93"/>
      <c r="C1494" s="110" t="s">
        <v>213</v>
      </c>
      <c r="D1494" s="329" t="str">
        <f t="shared" si="269"/>
        <v/>
      </c>
      <c r="E1494" s="330"/>
      <c r="F1494" s="330"/>
      <c r="G1494" s="330"/>
      <c r="H1494" s="330"/>
      <c r="I1494" s="331"/>
      <c r="J1494" s="332"/>
      <c r="K1494" s="333"/>
      <c r="L1494" s="334"/>
      <c r="M1494" s="332"/>
      <c r="N1494" s="333"/>
      <c r="O1494" s="334"/>
      <c r="P1494" s="332"/>
      <c r="Q1494" s="333"/>
      <c r="R1494" s="334"/>
      <c r="S1494" s="332"/>
      <c r="T1494" s="333"/>
      <c r="U1494" s="334"/>
      <c r="V1494" s="332"/>
      <c r="W1494" s="333"/>
      <c r="X1494" s="334"/>
      <c r="Y1494" s="332"/>
      <c r="Z1494" s="333"/>
      <c r="AA1494" s="334"/>
      <c r="AB1494" s="332"/>
      <c r="AC1494" s="333"/>
      <c r="AD1494" s="334"/>
      <c r="AG1494" s="86">
        <f t="shared" si="270"/>
        <v>0</v>
      </c>
      <c r="AH1494" s="86">
        <f t="shared" si="271"/>
        <v>0</v>
      </c>
      <c r="AI1494" s="86">
        <f t="shared" si="272"/>
        <v>0</v>
      </c>
      <c r="AJ1494" s="86">
        <f t="shared" si="273"/>
        <v>0</v>
      </c>
      <c r="AL1494" s="86">
        <f t="shared" si="274"/>
        <v>21</v>
      </c>
      <c r="AM1494" s="86">
        <f t="shared" si="275"/>
        <v>0</v>
      </c>
      <c r="AN1494" s="86">
        <f t="shared" si="276"/>
        <v>0</v>
      </c>
      <c r="AO1494" s="86">
        <f t="shared" si="277"/>
        <v>0</v>
      </c>
      <c r="AP1494" s="86">
        <f t="shared" si="278"/>
        <v>0</v>
      </c>
    </row>
    <row r="1495" spans="1:42" ht="15" customHeight="1">
      <c r="A1495" s="107"/>
      <c r="B1495" s="93"/>
      <c r="C1495" s="110" t="s">
        <v>214</v>
      </c>
      <c r="D1495" s="329" t="str">
        <f t="shared" si="269"/>
        <v/>
      </c>
      <c r="E1495" s="330"/>
      <c r="F1495" s="330"/>
      <c r="G1495" s="330"/>
      <c r="H1495" s="330"/>
      <c r="I1495" s="331"/>
      <c r="J1495" s="332"/>
      <c r="K1495" s="333"/>
      <c r="L1495" s="334"/>
      <c r="M1495" s="332"/>
      <c r="N1495" s="333"/>
      <c r="O1495" s="334"/>
      <c r="P1495" s="332"/>
      <c r="Q1495" s="333"/>
      <c r="R1495" s="334"/>
      <c r="S1495" s="332"/>
      <c r="T1495" s="333"/>
      <c r="U1495" s="334"/>
      <c r="V1495" s="332"/>
      <c r="W1495" s="333"/>
      <c r="X1495" s="334"/>
      <c r="Y1495" s="332"/>
      <c r="Z1495" s="333"/>
      <c r="AA1495" s="334"/>
      <c r="AB1495" s="332"/>
      <c r="AC1495" s="333"/>
      <c r="AD1495" s="334"/>
      <c r="AG1495" s="86">
        <f t="shared" si="270"/>
        <v>0</v>
      </c>
      <c r="AH1495" s="86">
        <f t="shared" si="271"/>
        <v>0</v>
      </c>
      <c r="AI1495" s="86">
        <f t="shared" si="272"/>
        <v>0</v>
      </c>
      <c r="AJ1495" s="86">
        <f t="shared" si="273"/>
        <v>0</v>
      </c>
      <c r="AL1495" s="86">
        <f t="shared" si="274"/>
        <v>21</v>
      </c>
      <c r="AM1495" s="86">
        <f t="shared" si="275"/>
        <v>0</v>
      </c>
      <c r="AN1495" s="86">
        <f t="shared" si="276"/>
        <v>0</v>
      </c>
      <c r="AO1495" s="86">
        <f t="shared" si="277"/>
        <v>0</v>
      </c>
      <c r="AP1495" s="86">
        <f t="shared" si="278"/>
        <v>0</v>
      </c>
    </row>
    <row r="1496" spans="1:42" ht="15" customHeight="1">
      <c r="A1496" s="107"/>
      <c r="B1496" s="93"/>
      <c r="C1496" s="110" t="s">
        <v>215</v>
      </c>
      <c r="D1496" s="329" t="str">
        <f t="shared" si="269"/>
        <v/>
      </c>
      <c r="E1496" s="330"/>
      <c r="F1496" s="330"/>
      <c r="G1496" s="330"/>
      <c r="H1496" s="330"/>
      <c r="I1496" s="331"/>
      <c r="J1496" s="332"/>
      <c r="K1496" s="333"/>
      <c r="L1496" s="334"/>
      <c r="M1496" s="332"/>
      <c r="N1496" s="333"/>
      <c r="O1496" s="334"/>
      <c r="P1496" s="332"/>
      <c r="Q1496" s="333"/>
      <c r="R1496" s="334"/>
      <c r="S1496" s="332"/>
      <c r="T1496" s="333"/>
      <c r="U1496" s="334"/>
      <c r="V1496" s="332"/>
      <c r="W1496" s="333"/>
      <c r="X1496" s="334"/>
      <c r="Y1496" s="332"/>
      <c r="Z1496" s="333"/>
      <c r="AA1496" s="334"/>
      <c r="AB1496" s="332"/>
      <c r="AC1496" s="333"/>
      <c r="AD1496" s="334"/>
      <c r="AG1496" s="86">
        <f t="shared" si="270"/>
        <v>0</v>
      </c>
      <c r="AH1496" s="86">
        <f t="shared" si="271"/>
        <v>0</v>
      </c>
      <c r="AI1496" s="86">
        <f t="shared" si="272"/>
        <v>0</v>
      </c>
      <c r="AJ1496" s="86">
        <f t="shared" si="273"/>
        <v>0</v>
      </c>
      <c r="AL1496" s="86">
        <f t="shared" si="274"/>
        <v>21</v>
      </c>
      <c r="AM1496" s="86">
        <f t="shared" si="275"/>
        <v>0</v>
      </c>
      <c r="AN1496" s="86">
        <f t="shared" si="276"/>
        <v>0</v>
      </c>
      <c r="AO1496" s="86">
        <f t="shared" si="277"/>
        <v>0</v>
      </c>
      <c r="AP1496" s="86">
        <f t="shared" si="278"/>
        <v>0</v>
      </c>
    </row>
    <row r="1497" spans="1:42" ht="15" customHeight="1">
      <c r="A1497" s="107"/>
      <c r="B1497" s="93"/>
      <c r="C1497" s="110" t="s">
        <v>216</v>
      </c>
      <c r="D1497" s="329" t="str">
        <f t="shared" si="269"/>
        <v/>
      </c>
      <c r="E1497" s="330"/>
      <c r="F1497" s="330"/>
      <c r="G1497" s="330"/>
      <c r="H1497" s="330"/>
      <c r="I1497" s="331"/>
      <c r="J1497" s="332"/>
      <c r="K1497" s="333"/>
      <c r="L1497" s="334"/>
      <c r="M1497" s="332"/>
      <c r="N1497" s="333"/>
      <c r="O1497" s="334"/>
      <c r="P1497" s="332"/>
      <c r="Q1497" s="333"/>
      <c r="R1497" s="334"/>
      <c r="S1497" s="332"/>
      <c r="T1497" s="333"/>
      <c r="U1497" s="334"/>
      <c r="V1497" s="332"/>
      <c r="W1497" s="333"/>
      <c r="X1497" s="334"/>
      <c r="Y1497" s="332"/>
      <c r="Z1497" s="333"/>
      <c r="AA1497" s="334"/>
      <c r="AB1497" s="332"/>
      <c r="AC1497" s="333"/>
      <c r="AD1497" s="334"/>
      <c r="AG1497" s="86">
        <f t="shared" si="270"/>
        <v>0</v>
      </c>
      <c r="AH1497" s="86">
        <f t="shared" si="271"/>
        <v>0</v>
      </c>
      <c r="AI1497" s="86">
        <f t="shared" si="272"/>
        <v>0</v>
      </c>
      <c r="AJ1497" s="86">
        <f t="shared" si="273"/>
        <v>0</v>
      </c>
      <c r="AL1497" s="86">
        <f t="shared" si="274"/>
        <v>21</v>
      </c>
      <c r="AM1497" s="86">
        <f t="shared" si="275"/>
        <v>0</v>
      </c>
      <c r="AN1497" s="86">
        <f t="shared" si="276"/>
        <v>0</v>
      </c>
      <c r="AO1497" s="86">
        <f t="shared" si="277"/>
        <v>0</v>
      </c>
      <c r="AP1497" s="86">
        <f t="shared" si="278"/>
        <v>0</v>
      </c>
    </row>
    <row r="1498" spans="1:42" ht="15" customHeight="1">
      <c r="A1498" s="107"/>
      <c r="B1498" s="93"/>
      <c r="C1498" s="110" t="s">
        <v>217</v>
      </c>
      <c r="D1498" s="329" t="str">
        <f t="shared" si="269"/>
        <v/>
      </c>
      <c r="E1498" s="330"/>
      <c r="F1498" s="330"/>
      <c r="G1498" s="330"/>
      <c r="H1498" s="330"/>
      <c r="I1498" s="331"/>
      <c r="J1498" s="332"/>
      <c r="K1498" s="333"/>
      <c r="L1498" s="334"/>
      <c r="M1498" s="332"/>
      <c r="N1498" s="333"/>
      <c r="O1498" s="334"/>
      <c r="P1498" s="332"/>
      <c r="Q1498" s="333"/>
      <c r="R1498" s="334"/>
      <c r="S1498" s="332"/>
      <c r="T1498" s="333"/>
      <c r="U1498" s="334"/>
      <c r="V1498" s="332"/>
      <c r="W1498" s="333"/>
      <c r="X1498" s="334"/>
      <c r="Y1498" s="332"/>
      <c r="Z1498" s="333"/>
      <c r="AA1498" s="334"/>
      <c r="AB1498" s="332"/>
      <c r="AC1498" s="333"/>
      <c r="AD1498" s="334"/>
      <c r="AG1498" s="86">
        <f t="shared" si="270"/>
        <v>0</v>
      </c>
      <c r="AH1498" s="86">
        <f t="shared" si="271"/>
        <v>0</v>
      </c>
      <c r="AI1498" s="86">
        <f t="shared" si="272"/>
        <v>0</v>
      </c>
      <c r="AJ1498" s="86">
        <f t="shared" si="273"/>
        <v>0</v>
      </c>
      <c r="AL1498" s="86">
        <f t="shared" si="274"/>
        <v>21</v>
      </c>
      <c r="AM1498" s="86">
        <f t="shared" si="275"/>
        <v>0</v>
      </c>
      <c r="AN1498" s="86">
        <f t="shared" si="276"/>
        <v>0</v>
      </c>
      <c r="AO1498" s="86">
        <f t="shared" si="277"/>
        <v>0</v>
      </c>
      <c r="AP1498" s="86">
        <f t="shared" si="278"/>
        <v>0</v>
      </c>
    </row>
    <row r="1499" spans="1:42" ht="15" customHeight="1">
      <c r="A1499" s="107"/>
      <c r="B1499" s="93"/>
      <c r="C1499" s="110" t="s">
        <v>218</v>
      </c>
      <c r="D1499" s="329" t="str">
        <f t="shared" si="269"/>
        <v/>
      </c>
      <c r="E1499" s="330"/>
      <c r="F1499" s="330"/>
      <c r="G1499" s="330"/>
      <c r="H1499" s="330"/>
      <c r="I1499" s="331"/>
      <c r="J1499" s="332"/>
      <c r="K1499" s="333"/>
      <c r="L1499" s="334"/>
      <c r="M1499" s="332"/>
      <c r="N1499" s="333"/>
      <c r="O1499" s="334"/>
      <c r="P1499" s="332"/>
      <c r="Q1499" s="333"/>
      <c r="R1499" s="334"/>
      <c r="S1499" s="332"/>
      <c r="T1499" s="333"/>
      <c r="U1499" s="334"/>
      <c r="V1499" s="332"/>
      <c r="W1499" s="333"/>
      <c r="X1499" s="334"/>
      <c r="Y1499" s="332"/>
      <c r="Z1499" s="333"/>
      <c r="AA1499" s="334"/>
      <c r="AB1499" s="332"/>
      <c r="AC1499" s="333"/>
      <c r="AD1499" s="334"/>
      <c r="AG1499" s="86">
        <f t="shared" si="270"/>
        <v>0</v>
      </c>
      <c r="AH1499" s="86">
        <f t="shared" si="271"/>
        <v>0</v>
      </c>
      <c r="AI1499" s="86">
        <f t="shared" si="272"/>
        <v>0</v>
      </c>
      <c r="AJ1499" s="86">
        <f t="shared" si="273"/>
        <v>0</v>
      </c>
      <c r="AL1499" s="86">
        <f t="shared" si="274"/>
        <v>21</v>
      </c>
      <c r="AM1499" s="86">
        <f t="shared" si="275"/>
        <v>0</v>
      </c>
      <c r="AN1499" s="86">
        <f t="shared" si="276"/>
        <v>0</v>
      </c>
      <c r="AO1499" s="86">
        <f t="shared" si="277"/>
        <v>0</v>
      </c>
      <c r="AP1499" s="86">
        <f t="shared" si="278"/>
        <v>0</v>
      </c>
    </row>
    <row r="1500" spans="1:42" ht="15" customHeight="1">
      <c r="A1500" s="107"/>
      <c r="B1500" s="93"/>
      <c r="C1500" s="110" t="s">
        <v>219</v>
      </c>
      <c r="D1500" s="329" t="str">
        <f t="shared" si="269"/>
        <v/>
      </c>
      <c r="E1500" s="330"/>
      <c r="F1500" s="330"/>
      <c r="G1500" s="330"/>
      <c r="H1500" s="330"/>
      <c r="I1500" s="331"/>
      <c r="J1500" s="332"/>
      <c r="K1500" s="333"/>
      <c r="L1500" s="334"/>
      <c r="M1500" s="332"/>
      <c r="N1500" s="333"/>
      <c r="O1500" s="334"/>
      <c r="P1500" s="332"/>
      <c r="Q1500" s="333"/>
      <c r="R1500" s="334"/>
      <c r="S1500" s="332"/>
      <c r="T1500" s="333"/>
      <c r="U1500" s="334"/>
      <c r="V1500" s="332"/>
      <c r="W1500" s="333"/>
      <c r="X1500" s="334"/>
      <c r="Y1500" s="332"/>
      <c r="Z1500" s="333"/>
      <c r="AA1500" s="334"/>
      <c r="AB1500" s="332"/>
      <c r="AC1500" s="333"/>
      <c r="AD1500" s="334"/>
      <c r="AG1500" s="86">
        <f t="shared" si="270"/>
        <v>0</v>
      </c>
      <c r="AH1500" s="86">
        <f t="shared" si="271"/>
        <v>0</v>
      </c>
      <c r="AI1500" s="86">
        <f t="shared" si="272"/>
        <v>0</v>
      </c>
      <c r="AJ1500" s="86">
        <f t="shared" si="273"/>
        <v>0</v>
      </c>
      <c r="AL1500" s="86">
        <f t="shared" si="274"/>
        <v>21</v>
      </c>
      <c r="AM1500" s="86">
        <f t="shared" si="275"/>
        <v>0</v>
      </c>
      <c r="AN1500" s="86">
        <f t="shared" si="276"/>
        <v>0</v>
      </c>
      <c r="AO1500" s="86">
        <f t="shared" si="277"/>
        <v>0</v>
      </c>
      <c r="AP1500" s="86">
        <f t="shared" si="278"/>
        <v>0</v>
      </c>
    </row>
    <row r="1501" spans="1:42" ht="15" customHeight="1">
      <c r="A1501" s="107"/>
      <c r="B1501" s="93"/>
      <c r="C1501" s="110" t="s">
        <v>220</v>
      </c>
      <c r="D1501" s="329" t="str">
        <f t="shared" si="269"/>
        <v/>
      </c>
      <c r="E1501" s="330"/>
      <c r="F1501" s="330"/>
      <c r="G1501" s="330"/>
      <c r="H1501" s="330"/>
      <c r="I1501" s="331"/>
      <c r="J1501" s="332"/>
      <c r="K1501" s="333"/>
      <c r="L1501" s="334"/>
      <c r="M1501" s="332"/>
      <c r="N1501" s="333"/>
      <c r="O1501" s="334"/>
      <c r="P1501" s="332"/>
      <c r="Q1501" s="333"/>
      <c r="R1501" s="334"/>
      <c r="S1501" s="332"/>
      <c r="T1501" s="333"/>
      <c r="U1501" s="334"/>
      <c r="V1501" s="332"/>
      <c r="W1501" s="333"/>
      <c r="X1501" s="334"/>
      <c r="Y1501" s="332"/>
      <c r="Z1501" s="333"/>
      <c r="AA1501" s="334"/>
      <c r="AB1501" s="332"/>
      <c r="AC1501" s="333"/>
      <c r="AD1501" s="334"/>
      <c r="AG1501" s="86">
        <f t="shared" si="270"/>
        <v>0</v>
      </c>
      <c r="AH1501" s="86">
        <f t="shared" si="271"/>
        <v>0</v>
      </c>
      <c r="AI1501" s="86">
        <f t="shared" si="272"/>
        <v>0</v>
      </c>
      <c r="AJ1501" s="86">
        <f t="shared" si="273"/>
        <v>0</v>
      </c>
      <c r="AL1501" s="86">
        <f t="shared" si="274"/>
        <v>21</v>
      </c>
      <c r="AM1501" s="86">
        <f t="shared" si="275"/>
        <v>0</v>
      </c>
      <c r="AN1501" s="86">
        <f t="shared" si="276"/>
        <v>0</v>
      </c>
      <c r="AO1501" s="86">
        <f t="shared" si="277"/>
        <v>0</v>
      </c>
      <c r="AP1501" s="86">
        <f t="shared" si="278"/>
        <v>0</v>
      </c>
    </row>
    <row r="1502" spans="1:42" ht="15" customHeight="1">
      <c r="A1502" s="107"/>
      <c r="B1502" s="93"/>
      <c r="C1502" s="110" t="s">
        <v>221</v>
      </c>
      <c r="D1502" s="329" t="str">
        <f t="shared" si="269"/>
        <v/>
      </c>
      <c r="E1502" s="330"/>
      <c r="F1502" s="330"/>
      <c r="G1502" s="330"/>
      <c r="H1502" s="330"/>
      <c r="I1502" s="331"/>
      <c r="J1502" s="332"/>
      <c r="K1502" s="333"/>
      <c r="L1502" s="334"/>
      <c r="M1502" s="332"/>
      <c r="N1502" s="333"/>
      <c r="O1502" s="334"/>
      <c r="P1502" s="332"/>
      <c r="Q1502" s="333"/>
      <c r="R1502" s="334"/>
      <c r="S1502" s="332"/>
      <c r="T1502" s="333"/>
      <c r="U1502" s="334"/>
      <c r="V1502" s="332"/>
      <c r="W1502" s="333"/>
      <c r="X1502" s="334"/>
      <c r="Y1502" s="332"/>
      <c r="Z1502" s="333"/>
      <c r="AA1502" s="334"/>
      <c r="AB1502" s="332"/>
      <c r="AC1502" s="333"/>
      <c r="AD1502" s="334"/>
      <c r="AG1502" s="86">
        <f t="shared" si="270"/>
        <v>0</v>
      </c>
      <c r="AH1502" s="86">
        <f t="shared" si="271"/>
        <v>0</v>
      </c>
      <c r="AI1502" s="86">
        <f t="shared" si="272"/>
        <v>0</v>
      </c>
      <c r="AJ1502" s="86">
        <f t="shared" si="273"/>
        <v>0</v>
      </c>
      <c r="AL1502" s="86">
        <f t="shared" si="274"/>
        <v>21</v>
      </c>
      <c r="AM1502" s="86">
        <f t="shared" si="275"/>
        <v>0</v>
      </c>
      <c r="AN1502" s="86">
        <f t="shared" si="276"/>
        <v>0</v>
      </c>
      <c r="AO1502" s="86">
        <f t="shared" si="277"/>
        <v>0</v>
      </c>
      <c r="AP1502" s="86">
        <f t="shared" si="278"/>
        <v>0</v>
      </c>
    </row>
    <row r="1503" spans="1:42" ht="15" customHeight="1">
      <c r="A1503" s="107"/>
      <c r="B1503" s="93"/>
      <c r="C1503" s="110" t="s">
        <v>222</v>
      </c>
      <c r="D1503" s="329" t="str">
        <f t="shared" si="269"/>
        <v/>
      </c>
      <c r="E1503" s="330"/>
      <c r="F1503" s="330"/>
      <c r="G1503" s="330"/>
      <c r="H1503" s="330"/>
      <c r="I1503" s="331"/>
      <c r="J1503" s="332"/>
      <c r="K1503" s="333"/>
      <c r="L1503" s="334"/>
      <c r="M1503" s="332"/>
      <c r="N1503" s="333"/>
      <c r="O1503" s="334"/>
      <c r="P1503" s="332"/>
      <c r="Q1503" s="333"/>
      <c r="R1503" s="334"/>
      <c r="S1503" s="332"/>
      <c r="T1503" s="333"/>
      <c r="U1503" s="334"/>
      <c r="V1503" s="332"/>
      <c r="W1503" s="333"/>
      <c r="X1503" s="334"/>
      <c r="Y1503" s="332"/>
      <c r="Z1503" s="333"/>
      <c r="AA1503" s="334"/>
      <c r="AB1503" s="332"/>
      <c r="AC1503" s="333"/>
      <c r="AD1503" s="334"/>
      <c r="AG1503" s="86">
        <f t="shared" si="270"/>
        <v>0</v>
      </c>
      <c r="AH1503" s="86">
        <f t="shared" si="271"/>
        <v>0</v>
      </c>
      <c r="AI1503" s="86">
        <f t="shared" si="272"/>
        <v>0</v>
      </c>
      <c r="AJ1503" s="86">
        <f t="shared" si="273"/>
        <v>0</v>
      </c>
      <c r="AL1503" s="86">
        <f t="shared" si="274"/>
        <v>21</v>
      </c>
      <c r="AM1503" s="86">
        <f t="shared" si="275"/>
        <v>0</v>
      </c>
      <c r="AN1503" s="86">
        <f t="shared" si="276"/>
        <v>0</v>
      </c>
      <c r="AO1503" s="86">
        <f t="shared" si="277"/>
        <v>0</v>
      </c>
      <c r="AP1503" s="86">
        <f t="shared" si="278"/>
        <v>0</v>
      </c>
    </row>
    <row r="1504" spans="1:42" ht="15" customHeight="1">
      <c r="A1504" s="107"/>
      <c r="B1504" s="93"/>
      <c r="C1504" s="110" t="s">
        <v>223</v>
      </c>
      <c r="D1504" s="329" t="str">
        <f t="shared" si="269"/>
        <v/>
      </c>
      <c r="E1504" s="330"/>
      <c r="F1504" s="330"/>
      <c r="G1504" s="330"/>
      <c r="H1504" s="330"/>
      <c r="I1504" s="331"/>
      <c r="J1504" s="332"/>
      <c r="K1504" s="333"/>
      <c r="L1504" s="334"/>
      <c r="M1504" s="332"/>
      <c r="N1504" s="333"/>
      <c r="O1504" s="334"/>
      <c r="P1504" s="332"/>
      <c r="Q1504" s="333"/>
      <c r="R1504" s="334"/>
      <c r="S1504" s="332"/>
      <c r="T1504" s="333"/>
      <c r="U1504" s="334"/>
      <c r="V1504" s="332"/>
      <c r="W1504" s="333"/>
      <c r="X1504" s="334"/>
      <c r="Y1504" s="332"/>
      <c r="Z1504" s="333"/>
      <c r="AA1504" s="334"/>
      <c r="AB1504" s="332"/>
      <c r="AC1504" s="333"/>
      <c r="AD1504" s="334"/>
      <c r="AG1504" s="86">
        <f t="shared" si="270"/>
        <v>0</v>
      </c>
      <c r="AH1504" s="86">
        <f t="shared" si="271"/>
        <v>0</v>
      </c>
      <c r="AI1504" s="86">
        <f t="shared" si="272"/>
        <v>0</v>
      </c>
      <c r="AJ1504" s="86">
        <f t="shared" si="273"/>
        <v>0</v>
      </c>
      <c r="AL1504" s="86">
        <f t="shared" si="274"/>
        <v>21</v>
      </c>
      <c r="AM1504" s="86">
        <f t="shared" si="275"/>
        <v>0</v>
      </c>
      <c r="AN1504" s="86">
        <f t="shared" si="276"/>
        <v>0</v>
      </c>
      <c r="AO1504" s="86">
        <f t="shared" si="277"/>
        <v>0</v>
      </c>
      <c r="AP1504" s="86">
        <f t="shared" si="278"/>
        <v>0</v>
      </c>
    </row>
    <row r="1505" spans="1:42" ht="15" customHeight="1">
      <c r="A1505" s="107"/>
      <c r="B1505" s="93"/>
      <c r="C1505" s="110" t="s">
        <v>224</v>
      </c>
      <c r="D1505" s="329" t="str">
        <f t="shared" si="269"/>
        <v/>
      </c>
      <c r="E1505" s="330"/>
      <c r="F1505" s="330"/>
      <c r="G1505" s="330"/>
      <c r="H1505" s="330"/>
      <c r="I1505" s="331"/>
      <c r="J1505" s="332"/>
      <c r="K1505" s="333"/>
      <c r="L1505" s="334"/>
      <c r="M1505" s="332"/>
      <c r="N1505" s="333"/>
      <c r="O1505" s="334"/>
      <c r="P1505" s="332"/>
      <c r="Q1505" s="333"/>
      <c r="R1505" s="334"/>
      <c r="S1505" s="332"/>
      <c r="T1505" s="333"/>
      <c r="U1505" s="334"/>
      <c r="V1505" s="332"/>
      <c r="W1505" s="333"/>
      <c r="X1505" s="334"/>
      <c r="Y1505" s="332"/>
      <c r="Z1505" s="333"/>
      <c r="AA1505" s="334"/>
      <c r="AB1505" s="332"/>
      <c r="AC1505" s="333"/>
      <c r="AD1505" s="334"/>
      <c r="AG1505" s="86">
        <f t="shared" si="270"/>
        <v>0</v>
      </c>
      <c r="AH1505" s="86">
        <f t="shared" si="271"/>
        <v>0</v>
      </c>
      <c r="AI1505" s="86">
        <f t="shared" si="272"/>
        <v>0</v>
      </c>
      <c r="AJ1505" s="86">
        <f t="shared" si="273"/>
        <v>0</v>
      </c>
      <c r="AL1505" s="86">
        <f t="shared" si="274"/>
        <v>21</v>
      </c>
      <c r="AM1505" s="86">
        <f t="shared" si="275"/>
        <v>0</v>
      </c>
      <c r="AN1505" s="86">
        <f t="shared" si="276"/>
        <v>0</v>
      </c>
      <c r="AO1505" s="86">
        <f t="shared" si="277"/>
        <v>0</v>
      </c>
      <c r="AP1505" s="86">
        <f t="shared" si="278"/>
        <v>0</v>
      </c>
    </row>
    <row r="1506" spans="1:42" ht="15" customHeight="1">
      <c r="A1506" s="107"/>
      <c r="B1506" s="93"/>
      <c r="C1506" s="110" t="s">
        <v>225</v>
      </c>
      <c r="D1506" s="329" t="str">
        <f t="shared" si="269"/>
        <v/>
      </c>
      <c r="E1506" s="330"/>
      <c r="F1506" s="330"/>
      <c r="G1506" s="330"/>
      <c r="H1506" s="330"/>
      <c r="I1506" s="331"/>
      <c r="J1506" s="332"/>
      <c r="K1506" s="333"/>
      <c r="L1506" s="334"/>
      <c r="M1506" s="332"/>
      <c r="N1506" s="333"/>
      <c r="O1506" s="334"/>
      <c r="P1506" s="332"/>
      <c r="Q1506" s="333"/>
      <c r="R1506" s="334"/>
      <c r="S1506" s="332"/>
      <c r="T1506" s="333"/>
      <c r="U1506" s="334"/>
      <c r="V1506" s="332"/>
      <c r="W1506" s="333"/>
      <c r="X1506" s="334"/>
      <c r="Y1506" s="332"/>
      <c r="Z1506" s="333"/>
      <c r="AA1506" s="334"/>
      <c r="AB1506" s="332"/>
      <c r="AC1506" s="333"/>
      <c r="AD1506" s="334"/>
      <c r="AG1506" s="86">
        <f t="shared" si="270"/>
        <v>0</v>
      </c>
      <c r="AH1506" s="86">
        <f t="shared" si="271"/>
        <v>0</v>
      </c>
      <c r="AI1506" s="86">
        <f t="shared" si="272"/>
        <v>0</v>
      </c>
      <c r="AJ1506" s="86">
        <f t="shared" si="273"/>
        <v>0</v>
      </c>
      <c r="AL1506" s="86">
        <f t="shared" si="274"/>
        <v>21</v>
      </c>
      <c r="AM1506" s="86">
        <f t="shared" si="275"/>
        <v>0</v>
      </c>
      <c r="AN1506" s="86">
        <f t="shared" si="276"/>
        <v>0</v>
      </c>
      <c r="AO1506" s="86">
        <f t="shared" si="277"/>
        <v>0</v>
      </c>
      <c r="AP1506" s="86">
        <f t="shared" si="278"/>
        <v>0</v>
      </c>
    </row>
    <row r="1507" spans="1:42" ht="15" customHeight="1">
      <c r="A1507" s="107"/>
      <c r="B1507" s="93"/>
      <c r="C1507" s="110" t="s">
        <v>226</v>
      </c>
      <c r="D1507" s="329" t="str">
        <f t="shared" si="269"/>
        <v/>
      </c>
      <c r="E1507" s="330"/>
      <c r="F1507" s="330"/>
      <c r="G1507" s="330"/>
      <c r="H1507" s="330"/>
      <c r="I1507" s="331"/>
      <c r="J1507" s="332"/>
      <c r="K1507" s="333"/>
      <c r="L1507" s="334"/>
      <c r="M1507" s="332"/>
      <c r="N1507" s="333"/>
      <c r="O1507" s="334"/>
      <c r="P1507" s="332"/>
      <c r="Q1507" s="333"/>
      <c r="R1507" s="334"/>
      <c r="S1507" s="332"/>
      <c r="T1507" s="333"/>
      <c r="U1507" s="334"/>
      <c r="V1507" s="332"/>
      <c r="W1507" s="333"/>
      <c r="X1507" s="334"/>
      <c r="Y1507" s="332"/>
      <c r="Z1507" s="333"/>
      <c r="AA1507" s="334"/>
      <c r="AB1507" s="332"/>
      <c r="AC1507" s="333"/>
      <c r="AD1507" s="334"/>
      <c r="AG1507" s="86">
        <f t="shared" si="270"/>
        <v>0</v>
      </c>
      <c r="AH1507" s="86">
        <f t="shared" si="271"/>
        <v>0</v>
      </c>
      <c r="AI1507" s="86">
        <f t="shared" si="272"/>
        <v>0</v>
      </c>
      <c r="AJ1507" s="86">
        <f t="shared" si="273"/>
        <v>0</v>
      </c>
      <c r="AL1507" s="86">
        <f t="shared" si="274"/>
        <v>21</v>
      </c>
      <c r="AM1507" s="86">
        <f t="shared" si="275"/>
        <v>0</v>
      </c>
      <c r="AN1507" s="86">
        <f t="shared" si="276"/>
        <v>0</v>
      </c>
      <c r="AO1507" s="86">
        <f t="shared" si="277"/>
        <v>0</v>
      </c>
      <c r="AP1507" s="86">
        <f t="shared" si="278"/>
        <v>0</v>
      </c>
    </row>
    <row r="1508" spans="1:42" ht="15" customHeight="1">
      <c r="A1508" s="107"/>
      <c r="B1508" s="93"/>
      <c r="C1508" s="110" t="s">
        <v>227</v>
      </c>
      <c r="D1508" s="329" t="str">
        <f t="shared" si="269"/>
        <v/>
      </c>
      <c r="E1508" s="330"/>
      <c r="F1508" s="330"/>
      <c r="G1508" s="330"/>
      <c r="H1508" s="330"/>
      <c r="I1508" s="331"/>
      <c r="J1508" s="332"/>
      <c r="K1508" s="333"/>
      <c r="L1508" s="334"/>
      <c r="M1508" s="332"/>
      <c r="N1508" s="333"/>
      <c r="O1508" s="334"/>
      <c r="P1508" s="332"/>
      <c r="Q1508" s="333"/>
      <c r="R1508" s="334"/>
      <c r="S1508" s="332"/>
      <c r="T1508" s="333"/>
      <c r="U1508" s="334"/>
      <c r="V1508" s="332"/>
      <c r="W1508" s="333"/>
      <c r="X1508" s="334"/>
      <c r="Y1508" s="332"/>
      <c r="Z1508" s="333"/>
      <c r="AA1508" s="334"/>
      <c r="AB1508" s="332"/>
      <c r="AC1508" s="333"/>
      <c r="AD1508" s="334"/>
      <c r="AG1508" s="86">
        <f t="shared" si="270"/>
        <v>0</v>
      </c>
      <c r="AH1508" s="86">
        <f t="shared" si="271"/>
        <v>0</v>
      </c>
      <c r="AI1508" s="86">
        <f t="shared" si="272"/>
        <v>0</v>
      </c>
      <c r="AJ1508" s="86">
        <f t="shared" si="273"/>
        <v>0</v>
      </c>
      <c r="AL1508" s="86">
        <f t="shared" si="274"/>
        <v>21</v>
      </c>
      <c r="AM1508" s="86">
        <f t="shared" si="275"/>
        <v>0</v>
      </c>
      <c r="AN1508" s="86">
        <f t="shared" si="276"/>
        <v>0</v>
      </c>
      <c r="AO1508" s="86">
        <f t="shared" si="277"/>
        <v>0</v>
      </c>
      <c r="AP1508" s="86">
        <f t="shared" si="278"/>
        <v>0</v>
      </c>
    </row>
    <row r="1509" spans="1:42" ht="15" customHeight="1">
      <c r="A1509" s="107"/>
      <c r="B1509" s="93"/>
      <c r="C1509" s="110" t="s">
        <v>228</v>
      </c>
      <c r="D1509" s="329" t="str">
        <f t="shared" si="269"/>
        <v/>
      </c>
      <c r="E1509" s="330"/>
      <c r="F1509" s="330"/>
      <c r="G1509" s="330"/>
      <c r="H1509" s="330"/>
      <c r="I1509" s="331"/>
      <c r="J1509" s="332"/>
      <c r="K1509" s="333"/>
      <c r="L1509" s="334"/>
      <c r="M1509" s="332"/>
      <c r="N1509" s="333"/>
      <c r="O1509" s="334"/>
      <c r="P1509" s="332"/>
      <c r="Q1509" s="333"/>
      <c r="R1509" s="334"/>
      <c r="S1509" s="332"/>
      <c r="T1509" s="333"/>
      <c r="U1509" s="334"/>
      <c r="V1509" s="332"/>
      <c r="W1509" s="333"/>
      <c r="X1509" s="334"/>
      <c r="Y1509" s="332"/>
      <c r="Z1509" s="333"/>
      <c r="AA1509" s="334"/>
      <c r="AB1509" s="332"/>
      <c r="AC1509" s="333"/>
      <c r="AD1509" s="334"/>
      <c r="AG1509" s="86">
        <f t="shared" si="270"/>
        <v>0</v>
      </c>
      <c r="AH1509" s="86">
        <f t="shared" si="271"/>
        <v>0</v>
      </c>
      <c r="AI1509" s="86">
        <f t="shared" si="272"/>
        <v>0</v>
      </c>
      <c r="AJ1509" s="86">
        <f t="shared" si="273"/>
        <v>0</v>
      </c>
      <c r="AL1509" s="86">
        <f t="shared" si="274"/>
        <v>21</v>
      </c>
      <c r="AM1509" s="86">
        <f t="shared" si="275"/>
        <v>0</v>
      </c>
      <c r="AN1509" s="86">
        <f t="shared" si="276"/>
        <v>0</v>
      </c>
      <c r="AO1509" s="86">
        <f t="shared" si="277"/>
        <v>0</v>
      </c>
      <c r="AP1509" s="86">
        <f t="shared" si="278"/>
        <v>0</v>
      </c>
    </row>
    <row r="1510" spans="1:42" ht="15" customHeight="1">
      <c r="A1510" s="107"/>
      <c r="B1510" s="93"/>
      <c r="C1510" s="110" t="s">
        <v>229</v>
      </c>
      <c r="D1510" s="329" t="str">
        <f t="shared" si="269"/>
        <v/>
      </c>
      <c r="E1510" s="330"/>
      <c r="F1510" s="330"/>
      <c r="G1510" s="330"/>
      <c r="H1510" s="330"/>
      <c r="I1510" s="331"/>
      <c r="J1510" s="332"/>
      <c r="K1510" s="333"/>
      <c r="L1510" s="334"/>
      <c r="M1510" s="332"/>
      <c r="N1510" s="333"/>
      <c r="O1510" s="334"/>
      <c r="P1510" s="332"/>
      <c r="Q1510" s="333"/>
      <c r="R1510" s="334"/>
      <c r="S1510" s="332"/>
      <c r="T1510" s="333"/>
      <c r="U1510" s="334"/>
      <c r="V1510" s="332"/>
      <c r="W1510" s="333"/>
      <c r="X1510" s="334"/>
      <c r="Y1510" s="332"/>
      <c r="Z1510" s="333"/>
      <c r="AA1510" s="334"/>
      <c r="AB1510" s="332"/>
      <c r="AC1510" s="333"/>
      <c r="AD1510" s="334"/>
      <c r="AG1510" s="86">
        <f t="shared" si="270"/>
        <v>0</v>
      </c>
      <c r="AH1510" s="86">
        <f t="shared" si="271"/>
        <v>0</v>
      </c>
      <c r="AI1510" s="86">
        <f t="shared" si="272"/>
        <v>0</v>
      </c>
      <c r="AJ1510" s="86">
        <f t="shared" si="273"/>
        <v>0</v>
      </c>
      <c r="AL1510" s="86">
        <f t="shared" si="274"/>
        <v>21</v>
      </c>
      <c r="AM1510" s="86">
        <f t="shared" si="275"/>
        <v>0</v>
      </c>
      <c r="AN1510" s="86">
        <f t="shared" si="276"/>
        <v>0</v>
      </c>
      <c r="AO1510" s="86">
        <f t="shared" si="277"/>
        <v>0</v>
      </c>
      <c r="AP1510" s="86">
        <f t="shared" si="278"/>
        <v>0</v>
      </c>
    </row>
    <row r="1511" spans="1:42" ht="15" customHeight="1">
      <c r="A1511" s="107"/>
      <c r="B1511" s="93"/>
      <c r="C1511" s="110" t="s">
        <v>230</v>
      </c>
      <c r="D1511" s="329" t="str">
        <f t="shared" si="269"/>
        <v/>
      </c>
      <c r="E1511" s="330"/>
      <c r="F1511" s="330"/>
      <c r="G1511" s="330"/>
      <c r="H1511" s="330"/>
      <c r="I1511" s="331"/>
      <c r="J1511" s="332"/>
      <c r="K1511" s="333"/>
      <c r="L1511" s="334"/>
      <c r="M1511" s="332"/>
      <c r="N1511" s="333"/>
      <c r="O1511" s="334"/>
      <c r="P1511" s="332"/>
      <c r="Q1511" s="333"/>
      <c r="R1511" s="334"/>
      <c r="S1511" s="332"/>
      <c r="T1511" s="333"/>
      <c r="U1511" s="334"/>
      <c r="V1511" s="332"/>
      <c r="W1511" s="333"/>
      <c r="X1511" s="334"/>
      <c r="Y1511" s="332"/>
      <c r="Z1511" s="333"/>
      <c r="AA1511" s="334"/>
      <c r="AB1511" s="332"/>
      <c r="AC1511" s="333"/>
      <c r="AD1511" s="334"/>
      <c r="AG1511" s="86">
        <f t="shared" si="270"/>
        <v>0</v>
      </c>
      <c r="AH1511" s="86">
        <f t="shared" si="271"/>
        <v>0</v>
      </c>
      <c r="AI1511" s="86">
        <f t="shared" si="272"/>
        <v>0</v>
      </c>
      <c r="AJ1511" s="86">
        <f t="shared" si="273"/>
        <v>0</v>
      </c>
      <c r="AL1511" s="86">
        <f t="shared" si="274"/>
        <v>21</v>
      </c>
      <c r="AM1511" s="86">
        <f t="shared" si="275"/>
        <v>0</v>
      </c>
      <c r="AN1511" s="86">
        <f t="shared" si="276"/>
        <v>0</v>
      </c>
      <c r="AO1511" s="86">
        <f t="shared" si="277"/>
        <v>0</v>
      </c>
      <c r="AP1511" s="86">
        <f t="shared" si="278"/>
        <v>0</v>
      </c>
    </row>
    <row r="1512" spans="1:42" ht="15" customHeight="1">
      <c r="A1512" s="107"/>
      <c r="B1512" s="93"/>
      <c r="C1512" s="110" t="s">
        <v>231</v>
      </c>
      <c r="D1512" s="329" t="str">
        <f t="shared" si="269"/>
        <v/>
      </c>
      <c r="E1512" s="330"/>
      <c r="F1512" s="330"/>
      <c r="G1512" s="330"/>
      <c r="H1512" s="330"/>
      <c r="I1512" s="331"/>
      <c r="J1512" s="332"/>
      <c r="K1512" s="333"/>
      <c r="L1512" s="334"/>
      <c r="M1512" s="332"/>
      <c r="N1512" s="333"/>
      <c r="O1512" s="334"/>
      <c r="P1512" s="332"/>
      <c r="Q1512" s="333"/>
      <c r="R1512" s="334"/>
      <c r="S1512" s="332"/>
      <c r="T1512" s="333"/>
      <c r="U1512" s="334"/>
      <c r="V1512" s="332"/>
      <c r="W1512" s="333"/>
      <c r="X1512" s="334"/>
      <c r="Y1512" s="332"/>
      <c r="Z1512" s="333"/>
      <c r="AA1512" s="334"/>
      <c r="AB1512" s="332"/>
      <c r="AC1512" s="333"/>
      <c r="AD1512" s="334"/>
      <c r="AG1512" s="86">
        <f t="shared" si="270"/>
        <v>0</v>
      </c>
      <c r="AH1512" s="86">
        <f t="shared" si="271"/>
        <v>0</v>
      </c>
      <c r="AI1512" s="86">
        <f t="shared" si="272"/>
        <v>0</v>
      </c>
      <c r="AJ1512" s="86">
        <f t="shared" si="273"/>
        <v>0</v>
      </c>
      <c r="AL1512" s="86">
        <f t="shared" si="274"/>
        <v>21</v>
      </c>
      <c r="AM1512" s="86">
        <f t="shared" si="275"/>
        <v>0</v>
      </c>
      <c r="AN1512" s="86">
        <f t="shared" si="276"/>
        <v>0</v>
      </c>
      <c r="AO1512" s="86">
        <f t="shared" si="277"/>
        <v>0</v>
      </c>
      <c r="AP1512" s="86">
        <f t="shared" si="278"/>
        <v>0</v>
      </c>
    </row>
    <row r="1513" spans="1:42" ht="15" customHeight="1">
      <c r="A1513" s="107"/>
      <c r="B1513" s="93"/>
      <c r="C1513" s="112" t="s">
        <v>232</v>
      </c>
      <c r="D1513" s="329" t="str">
        <f t="shared" si="269"/>
        <v/>
      </c>
      <c r="E1513" s="330"/>
      <c r="F1513" s="330"/>
      <c r="G1513" s="330"/>
      <c r="H1513" s="330"/>
      <c r="I1513" s="331"/>
      <c r="J1513" s="332"/>
      <c r="K1513" s="333"/>
      <c r="L1513" s="334"/>
      <c r="M1513" s="332"/>
      <c r="N1513" s="333"/>
      <c r="O1513" s="334"/>
      <c r="P1513" s="332"/>
      <c r="Q1513" s="333"/>
      <c r="R1513" s="334"/>
      <c r="S1513" s="332"/>
      <c r="T1513" s="333"/>
      <c r="U1513" s="334"/>
      <c r="V1513" s="332"/>
      <c r="W1513" s="333"/>
      <c r="X1513" s="334"/>
      <c r="Y1513" s="332"/>
      <c r="Z1513" s="333"/>
      <c r="AA1513" s="334"/>
      <c r="AB1513" s="332"/>
      <c r="AC1513" s="333"/>
      <c r="AD1513" s="334"/>
      <c r="AG1513" s="86">
        <f t="shared" si="270"/>
        <v>0</v>
      </c>
      <c r="AH1513" s="86">
        <f t="shared" si="271"/>
        <v>0</v>
      </c>
      <c r="AI1513" s="86">
        <f t="shared" si="272"/>
        <v>0</v>
      </c>
      <c r="AJ1513" s="86">
        <f t="shared" si="273"/>
        <v>0</v>
      </c>
      <c r="AL1513" s="86">
        <f t="shared" si="274"/>
        <v>21</v>
      </c>
      <c r="AM1513" s="86">
        <f t="shared" si="275"/>
        <v>0</v>
      </c>
      <c r="AN1513" s="86">
        <f t="shared" si="276"/>
        <v>0</v>
      </c>
      <c r="AO1513" s="86">
        <f t="shared" si="277"/>
        <v>0</v>
      </c>
      <c r="AP1513" s="86">
        <f t="shared" si="278"/>
        <v>0</v>
      </c>
    </row>
    <row r="1514" spans="1:42" ht="15" customHeight="1">
      <c r="A1514" s="107"/>
      <c r="B1514" s="93"/>
      <c r="C1514" s="112" t="s">
        <v>233</v>
      </c>
      <c r="D1514" s="329" t="str">
        <f t="shared" si="269"/>
        <v/>
      </c>
      <c r="E1514" s="330"/>
      <c r="F1514" s="330"/>
      <c r="G1514" s="330"/>
      <c r="H1514" s="330"/>
      <c r="I1514" s="331"/>
      <c r="J1514" s="332"/>
      <c r="K1514" s="333"/>
      <c r="L1514" s="334"/>
      <c r="M1514" s="332"/>
      <c r="N1514" s="333"/>
      <c r="O1514" s="334"/>
      <c r="P1514" s="332"/>
      <c r="Q1514" s="333"/>
      <c r="R1514" s="334"/>
      <c r="S1514" s="332"/>
      <c r="T1514" s="333"/>
      <c r="U1514" s="334"/>
      <c r="V1514" s="332"/>
      <c r="W1514" s="333"/>
      <c r="X1514" s="334"/>
      <c r="Y1514" s="332"/>
      <c r="Z1514" s="333"/>
      <c r="AA1514" s="334"/>
      <c r="AB1514" s="332"/>
      <c r="AC1514" s="333"/>
      <c r="AD1514" s="334"/>
      <c r="AG1514" s="86">
        <f t="shared" si="270"/>
        <v>0</v>
      </c>
      <c r="AH1514" s="86">
        <f t="shared" si="271"/>
        <v>0</v>
      </c>
      <c r="AI1514" s="86">
        <f t="shared" si="272"/>
        <v>0</v>
      </c>
      <c r="AJ1514" s="86">
        <f t="shared" si="273"/>
        <v>0</v>
      </c>
      <c r="AL1514" s="86">
        <f t="shared" si="274"/>
        <v>21</v>
      </c>
      <c r="AM1514" s="86">
        <f t="shared" si="275"/>
        <v>0</v>
      </c>
      <c r="AN1514" s="86">
        <f t="shared" si="276"/>
        <v>0</v>
      </c>
      <c r="AO1514" s="86">
        <f t="shared" si="277"/>
        <v>0</v>
      </c>
      <c r="AP1514" s="86">
        <f t="shared" si="278"/>
        <v>0</v>
      </c>
    </row>
    <row r="1515" spans="1:42" ht="15" customHeight="1">
      <c r="A1515" s="107"/>
      <c r="B1515" s="93"/>
      <c r="C1515" s="112" t="s">
        <v>234</v>
      </c>
      <c r="D1515" s="329" t="str">
        <f t="shared" si="269"/>
        <v/>
      </c>
      <c r="E1515" s="330"/>
      <c r="F1515" s="330"/>
      <c r="G1515" s="330"/>
      <c r="H1515" s="330"/>
      <c r="I1515" s="331"/>
      <c r="J1515" s="332"/>
      <c r="K1515" s="333"/>
      <c r="L1515" s="334"/>
      <c r="M1515" s="332"/>
      <c r="N1515" s="333"/>
      <c r="O1515" s="334"/>
      <c r="P1515" s="332"/>
      <c r="Q1515" s="333"/>
      <c r="R1515" s="334"/>
      <c r="S1515" s="332"/>
      <c r="T1515" s="333"/>
      <c r="U1515" s="334"/>
      <c r="V1515" s="332"/>
      <c r="W1515" s="333"/>
      <c r="X1515" s="334"/>
      <c r="Y1515" s="332"/>
      <c r="Z1515" s="333"/>
      <c r="AA1515" s="334"/>
      <c r="AB1515" s="332"/>
      <c r="AC1515" s="333"/>
      <c r="AD1515" s="334"/>
      <c r="AG1515" s="86">
        <f t="shared" si="270"/>
        <v>0</v>
      </c>
      <c r="AH1515" s="86">
        <f t="shared" si="271"/>
        <v>0</v>
      </c>
      <c r="AI1515" s="86">
        <f t="shared" si="272"/>
        <v>0</v>
      </c>
      <c r="AJ1515" s="86">
        <f t="shared" si="273"/>
        <v>0</v>
      </c>
      <c r="AL1515" s="86">
        <f t="shared" si="274"/>
        <v>21</v>
      </c>
      <c r="AM1515" s="86">
        <f t="shared" si="275"/>
        <v>0</v>
      </c>
      <c r="AN1515" s="86">
        <f t="shared" si="276"/>
        <v>0</v>
      </c>
      <c r="AO1515" s="86">
        <f t="shared" si="277"/>
        <v>0</v>
      </c>
      <c r="AP1515" s="86">
        <f t="shared" si="278"/>
        <v>0</v>
      </c>
    </row>
    <row r="1516" spans="1:42" ht="15" customHeight="1">
      <c r="A1516" s="107"/>
      <c r="B1516" s="93"/>
      <c r="C1516" s="112" t="s">
        <v>235</v>
      </c>
      <c r="D1516" s="329" t="str">
        <f t="shared" si="269"/>
        <v/>
      </c>
      <c r="E1516" s="330"/>
      <c r="F1516" s="330"/>
      <c r="G1516" s="330"/>
      <c r="H1516" s="330"/>
      <c r="I1516" s="331"/>
      <c r="J1516" s="332"/>
      <c r="K1516" s="333"/>
      <c r="L1516" s="334"/>
      <c r="M1516" s="332"/>
      <c r="N1516" s="333"/>
      <c r="O1516" s="334"/>
      <c r="P1516" s="332"/>
      <c r="Q1516" s="333"/>
      <c r="R1516" s="334"/>
      <c r="S1516" s="332"/>
      <c r="T1516" s="333"/>
      <c r="U1516" s="334"/>
      <c r="V1516" s="332"/>
      <c r="W1516" s="333"/>
      <c r="X1516" s="334"/>
      <c r="Y1516" s="332"/>
      <c r="Z1516" s="333"/>
      <c r="AA1516" s="334"/>
      <c r="AB1516" s="332"/>
      <c r="AC1516" s="333"/>
      <c r="AD1516" s="334"/>
      <c r="AG1516" s="86">
        <f t="shared" si="270"/>
        <v>0</v>
      </c>
      <c r="AH1516" s="86">
        <f t="shared" si="271"/>
        <v>0</v>
      </c>
      <c r="AI1516" s="86">
        <f t="shared" si="272"/>
        <v>0</v>
      </c>
      <c r="AJ1516" s="86">
        <f t="shared" si="273"/>
        <v>0</v>
      </c>
      <c r="AL1516" s="86">
        <f t="shared" si="274"/>
        <v>21</v>
      </c>
      <c r="AM1516" s="86">
        <f t="shared" si="275"/>
        <v>0</v>
      </c>
      <c r="AN1516" s="86">
        <f t="shared" si="276"/>
        <v>0</v>
      </c>
      <c r="AO1516" s="86">
        <f t="shared" si="277"/>
        <v>0</v>
      </c>
      <c r="AP1516" s="86">
        <f t="shared" si="278"/>
        <v>0</v>
      </c>
    </row>
    <row r="1517" spans="1:42" ht="15" customHeight="1">
      <c r="A1517" s="107"/>
      <c r="B1517" s="93"/>
      <c r="C1517" s="112" t="s">
        <v>236</v>
      </c>
      <c r="D1517" s="329" t="str">
        <f t="shared" si="269"/>
        <v/>
      </c>
      <c r="E1517" s="330"/>
      <c r="F1517" s="330"/>
      <c r="G1517" s="330"/>
      <c r="H1517" s="330"/>
      <c r="I1517" s="331"/>
      <c r="J1517" s="332"/>
      <c r="K1517" s="333"/>
      <c r="L1517" s="334"/>
      <c r="M1517" s="332"/>
      <c r="N1517" s="333"/>
      <c r="O1517" s="334"/>
      <c r="P1517" s="332"/>
      <c r="Q1517" s="333"/>
      <c r="R1517" s="334"/>
      <c r="S1517" s="332"/>
      <c r="T1517" s="333"/>
      <c r="U1517" s="334"/>
      <c r="V1517" s="332"/>
      <c r="W1517" s="333"/>
      <c r="X1517" s="334"/>
      <c r="Y1517" s="332"/>
      <c r="Z1517" s="333"/>
      <c r="AA1517" s="334"/>
      <c r="AB1517" s="332"/>
      <c r="AC1517" s="333"/>
      <c r="AD1517" s="334"/>
      <c r="AG1517" s="86">
        <f t="shared" si="270"/>
        <v>0</v>
      </c>
      <c r="AH1517" s="86">
        <f t="shared" si="271"/>
        <v>0</v>
      </c>
      <c r="AI1517" s="86">
        <f t="shared" si="272"/>
        <v>0</v>
      </c>
      <c r="AJ1517" s="86">
        <f t="shared" si="273"/>
        <v>0</v>
      </c>
      <c r="AL1517" s="86">
        <f t="shared" si="274"/>
        <v>21</v>
      </c>
      <c r="AM1517" s="86">
        <f t="shared" si="275"/>
        <v>0</v>
      </c>
      <c r="AN1517" s="86">
        <f t="shared" si="276"/>
        <v>0</v>
      </c>
      <c r="AO1517" s="86">
        <f t="shared" si="277"/>
        <v>0</v>
      </c>
      <c r="AP1517" s="86">
        <f t="shared" si="278"/>
        <v>0</v>
      </c>
    </row>
    <row r="1518" spans="1:42" ht="15" customHeight="1">
      <c r="A1518" s="107"/>
      <c r="B1518" s="93"/>
      <c r="C1518" s="112" t="s">
        <v>237</v>
      </c>
      <c r="D1518" s="329" t="str">
        <f t="shared" si="269"/>
        <v/>
      </c>
      <c r="E1518" s="330"/>
      <c r="F1518" s="330"/>
      <c r="G1518" s="330"/>
      <c r="H1518" s="330"/>
      <c r="I1518" s="331"/>
      <c r="J1518" s="332"/>
      <c r="K1518" s="333"/>
      <c r="L1518" s="334"/>
      <c r="M1518" s="332"/>
      <c r="N1518" s="333"/>
      <c r="O1518" s="334"/>
      <c r="P1518" s="332"/>
      <c r="Q1518" s="333"/>
      <c r="R1518" s="334"/>
      <c r="S1518" s="332"/>
      <c r="T1518" s="333"/>
      <c r="U1518" s="334"/>
      <c r="V1518" s="332"/>
      <c r="W1518" s="333"/>
      <c r="X1518" s="334"/>
      <c r="Y1518" s="332"/>
      <c r="Z1518" s="333"/>
      <c r="AA1518" s="334"/>
      <c r="AB1518" s="332"/>
      <c r="AC1518" s="333"/>
      <c r="AD1518" s="334"/>
      <c r="AG1518" s="86">
        <f t="shared" si="270"/>
        <v>0</v>
      </c>
      <c r="AH1518" s="86">
        <f t="shared" si="271"/>
        <v>0</v>
      </c>
      <c r="AI1518" s="86">
        <f t="shared" si="272"/>
        <v>0</v>
      </c>
      <c r="AJ1518" s="86">
        <f t="shared" si="273"/>
        <v>0</v>
      </c>
      <c r="AL1518" s="86">
        <f t="shared" si="274"/>
        <v>21</v>
      </c>
      <c r="AM1518" s="86">
        <f t="shared" si="275"/>
        <v>0</v>
      </c>
      <c r="AN1518" s="86">
        <f t="shared" si="276"/>
        <v>0</v>
      </c>
      <c r="AO1518" s="86">
        <f t="shared" si="277"/>
        <v>0</v>
      </c>
      <c r="AP1518" s="86">
        <f t="shared" si="278"/>
        <v>0</v>
      </c>
    </row>
    <row r="1519" spans="1:42" ht="15" customHeight="1">
      <c r="A1519" s="107"/>
      <c r="B1519" s="93"/>
      <c r="C1519" s="112" t="s">
        <v>238</v>
      </c>
      <c r="D1519" s="329" t="str">
        <f t="shared" si="269"/>
        <v/>
      </c>
      <c r="E1519" s="330"/>
      <c r="F1519" s="330"/>
      <c r="G1519" s="330"/>
      <c r="H1519" s="330"/>
      <c r="I1519" s="331"/>
      <c r="J1519" s="332"/>
      <c r="K1519" s="333"/>
      <c r="L1519" s="334"/>
      <c r="M1519" s="332"/>
      <c r="N1519" s="333"/>
      <c r="O1519" s="334"/>
      <c r="P1519" s="332"/>
      <c r="Q1519" s="333"/>
      <c r="R1519" s="334"/>
      <c r="S1519" s="332"/>
      <c r="T1519" s="333"/>
      <c r="U1519" s="334"/>
      <c r="V1519" s="332"/>
      <c r="W1519" s="333"/>
      <c r="X1519" s="334"/>
      <c r="Y1519" s="332"/>
      <c r="Z1519" s="333"/>
      <c r="AA1519" s="334"/>
      <c r="AB1519" s="332"/>
      <c r="AC1519" s="333"/>
      <c r="AD1519" s="334"/>
      <c r="AG1519" s="86">
        <f t="shared" si="270"/>
        <v>0</v>
      </c>
      <c r="AH1519" s="86">
        <f t="shared" si="271"/>
        <v>0</v>
      </c>
      <c r="AI1519" s="86">
        <f t="shared" si="272"/>
        <v>0</v>
      </c>
      <c r="AJ1519" s="86">
        <f t="shared" si="273"/>
        <v>0</v>
      </c>
      <c r="AL1519" s="86">
        <f t="shared" si="274"/>
        <v>21</v>
      </c>
      <c r="AM1519" s="86">
        <f t="shared" si="275"/>
        <v>0</v>
      </c>
      <c r="AN1519" s="86">
        <f t="shared" si="276"/>
        <v>0</v>
      </c>
      <c r="AO1519" s="86">
        <f t="shared" si="277"/>
        <v>0</v>
      </c>
      <c r="AP1519" s="86">
        <f t="shared" si="278"/>
        <v>0</v>
      </c>
    </row>
    <row r="1520" spans="1:42" ht="15" customHeight="1">
      <c r="A1520" s="107"/>
      <c r="B1520" s="93"/>
      <c r="C1520" s="112" t="s">
        <v>239</v>
      </c>
      <c r="D1520" s="329" t="str">
        <f t="shared" si="269"/>
        <v/>
      </c>
      <c r="E1520" s="330"/>
      <c r="F1520" s="330"/>
      <c r="G1520" s="330"/>
      <c r="H1520" s="330"/>
      <c r="I1520" s="331"/>
      <c r="J1520" s="332"/>
      <c r="K1520" s="333"/>
      <c r="L1520" s="334"/>
      <c r="M1520" s="332"/>
      <c r="N1520" s="333"/>
      <c r="O1520" s="334"/>
      <c r="P1520" s="332"/>
      <c r="Q1520" s="333"/>
      <c r="R1520" s="334"/>
      <c r="S1520" s="332"/>
      <c r="T1520" s="333"/>
      <c r="U1520" s="334"/>
      <c r="V1520" s="332"/>
      <c r="W1520" s="333"/>
      <c r="X1520" s="334"/>
      <c r="Y1520" s="332"/>
      <c r="Z1520" s="333"/>
      <c r="AA1520" s="334"/>
      <c r="AB1520" s="332"/>
      <c r="AC1520" s="333"/>
      <c r="AD1520" s="334"/>
      <c r="AG1520" s="86">
        <f t="shared" si="270"/>
        <v>0</v>
      </c>
      <c r="AH1520" s="86">
        <f t="shared" si="271"/>
        <v>0</v>
      </c>
      <c r="AI1520" s="86">
        <f t="shared" si="272"/>
        <v>0</v>
      </c>
      <c r="AJ1520" s="86">
        <f t="shared" si="273"/>
        <v>0</v>
      </c>
      <c r="AL1520" s="86">
        <f t="shared" si="274"/>
        <v>21</v>
      </c>
      <c r="AM1520" s="86">
        <f t="shared" si="275"/>
        <v>0</v>
      </c>
      <c r="AN1520" s="86">
        <f t="shared" si="276"/>
        <v>0</v>
      </c>
      <c r="AO1520" s="86">
        <f t="shared" si="277"/>
        <v>0</v>
      </c>
      <c r="AP1520" s="86">
        <f t="shared" si="278"/>
        <v>0</v>
      </c>
    </row>
    <row r="1521" spans="1:42" ht="15" customHeight="1">
      <c r="A1521" s="107"/>
      <c r="B1521" s="93"/>
      <c r="C1521" s="112" t="s">
        <v>240</v>
      </c>
      <c r="D1521" s="329" t="str">
        <f t="shared" si="269"/>
        <v/>
      </c>
      <c r="E1521" s="330"/>
      <c r="F1521" s="330"/>
      <c r="G1521" s="330"/>
      <c r="H1521" s="330"/>
      <c r="I1521" s="331"/>
      <c r="J1521" s="332"/>
      <c r="K1521" s="333"/>
      <c r="L1521" s="334"/>
      <c r="M1521" s="332"/>
      <c r="N1521" s="333"/>
      <c r="O1521" s="334"/>
      <c r="P1521" s="332"/>
      <c r="Q1521" s="333"/>
      <c r="R1521" s="334"/>
      <c r="S1521" s="332"/>
      <c r="T1521" s="333"/>
      <c r="U1521" s="334"/>
      <c r="V1521" s="332"/>
      <c r="W1521" s="333"/>
      <c r="X1521" s="334"/>
      <c r="Y1521" s="332"/>
      <c r="Z1521" s="333"/>
      <c r="AA1521" s="334"/>
      <c r="AB1521" s="332"/>
      <c r="AC1521" s="333"/>
      <c r="AD1521" s="334"/>
      <c r="AG1521" s="86">
        <f t="shared" si="270"/>
        <v>0</v>
      </c>
      <c r="AH1521" s="86">
        <f t="shared" si="271"/>
        <v>0</v>
      </c>
      <c r="AI1521" s="86">
        <f t="shared" si="272"/>
        <v>0</v>
      </c>
      <c r="AJ1521" s="86">
        <f t="shared" si="273"/>
        <v>0</v>
      </c>
      <c r="AL1521" s="86">
        <f t="shared" si="274"/>
        <v>21</v>
      </c>
      <c r="AM1521" s="86">
        <f t="shared" si="275"/>
        <v>0</v>
      </c>
      <c r="AN1521" s="86">
        <f t="shared" si="276"/>
        <v>0</v>
      </c>
      <c r="AO1521" s="86">
        <f t="shared" si="277"/>
        <v>0</v>
      </c>
      <c r="AP1521" s="86">
        <f t="shared" si="278"/>
        <v>0</v>
      </c>
    </row>
    <row r="1522" spans="1:42" ht="15" customHeight="1">
      <c r="A1522" s="107"/>
      <c r="B1522" s="93"/>
      <c r="C1522" s="112" t="s">
        <v>241</v>
      </c>
      <c r="D1522" s="329" t="str">
        <f t="shared" si="269"/>
        <v/>
      </c>
      <c r="E1522" s="330"/>
      <c r="F1522" s="330"/>
      <c r="G1522" s="330"/>
      <c r="H1522" s="330"/>
      <c r="I1522" s="331"/>
      <c r="J1522" s="332"/>
      <c r="K1522" s="333"/>
      <c r="L1522" s="334"/>
      <c r="M1522" s="332"/>
      <c r="N1522" s="333"/>
      <c r="O1522" s="334"/>
      <c r="P1522" s="332"/>
      <c r="Q1522" s="333"/>
      <c r="R1522" s="334"/>
      <c r="S1522" s="332"/>
      <c r="T1522" s="333"/>
      <c r="U1522" s="334"/>
      <c r="V1522" s="332"/>
      <c r="W1522" s="333"/>
      <c r="X1522" s="334"/>
      <c r="Y1522" s="332"/>
      <c r="Z1522" s="333"/>
      <c r="AA1522" s="334"/>
      <c r="AB1522" s="332"/>
      <c r="AC1522" s="333"/>
      <c r="AD1522" s="334"/>
      <c r="AG1522" s="86">
        <f t="shared" si="270"/>
        <v>0</v>
      </c>
      <c r="AH1522" s="86">
        <f t="shared" si="271"/>
        <v>0</v>
      </c>
      <c r="AI1522" s="86">
        <f t="shared" si="272"/>
        <v>0</v>
      </c>
      <c r="AJ1522" s="86">
        <f t="shared" si="273"/>
        <v>0</v>
      </c>
      <c r="AL1522" s="86">
        <f t="shared" si="274"/>
        <v>21</v>
      </c>
      <c r="AM1522" s="86">
        <f t="shared" si="275"/>
        <v>0</v>
      </c>
      <c r="AN1522" s="86">
        <f t="shared" si="276"/>
        <v>0</v>
      </c>
      <c r="AO1522" s="86">
        <f t="shared" si="277"/>
        <v>0</v>
      </c>
      <c r="AP1522" s="86">
        <f t="shared" si="278"/>
        <v>0</v>
      </c>
    </row>
    <row r="1523" spans="1:42" ht="15" customHeight="1">
      <c r="A1523" s="107"/>
      <c r="B1523" s="93"/>
      <c r="C1523" s="112" t="s">
        <v>242</v>
      </c>
      <c r="D1523" s="329" t="str">
        <f t="shared" si="269"/>
        <v/>
      </c>
      <c r="E1523" s="330"/>
      <c r="F1523" s="330"/>
      <c r="G1523" s="330"/>
      <c r="H1523" s="330"/>
      <c r="I1523" s="331"/>
      <c r="J1523" s="332"/>
      <c r="K1523" s="333"/>
      <c r="L1523" s="334"/>
      <c r="M1523" s="332"/>
      <c r="N1523" s="333"/>
      <c r="O1523" s="334"/>
      <c r="P1523" s="332"/>
      <c r="Q1523" s="333"/>
      <c r="R1523" s="334"/>
      <c r="S1523" s="332"/>
      <c r="T1523" s="333"/>
      <c r="U1523" s="334"/>
      <c r="V1523" s="332"/>
      <c r="W1523" s="333"/>
      <c r="X1523" s="334"/>
      <c r="Y1523" s="332"/>
      <c r="Z1523" s="333"/>
      <c r="AA1523" s="334"/>
      <c r="AB1523" s="332"/>
      <c r="AC1523" s="333"/>
      <c r="AD1523" s="334"/>
      <c r="AG1523" s="86">
        <f t="shared" si="270"/>
        <v>0</v>
      </c>
      <c r="AH1523" s="86">
        <f t="shared" si="271"/>
        <v>0</v>
      </c>
      <c r="AI1523" s="86">
        <f t="shared" si="272"/>
        <v>0</v>
      </c>
      <c r="AJ1523" s="86">
        <f t="shared" si="273"/>
        <v>0</v>
      </c>
      <c r="AL1523" s="86">
        <f t="shared" si="274"/>
        <v>21</v>
      </c>
      <c r="AM1523" s="86">
        <f t="shared" si="275"/>
        <v>0</v>
      </c>
      <c r="AN1523" s="86">
        <f t="shared" si="276"/>
        <v>0</v>
      </c>
      <c r="AO1523" s="86">
        <f t="shared" si="277"/>
        <v>0</v>
      </c>
      <c r="AP1523" s="86">
        <f t="shared" si="278"/>
        <v>0</v>
      </c>
    </row>
    <row r="1524" spans="1:42" ht="15" customHeight="1">
      <c r="A1524" s="107"/>
      <c r="B1524" s="93"/>
      <c r="C1524" s="112" t="s">
        <v>243</v>
      </c>
      <c r="D1524" s="329" t="str">
        <f t="shared" si="269"/>
        <v/>
      </c>
      <c r="E1524" s="330"/>
      <c r="F1524" s="330"/>
      <c r="G1524" s="330"/>
      <c r="H1524" s="330"/>
      <c r="I1524" s="331"/>
      <c r="J1524" s="332"/>
      <c r="K1524" s="333"/>
      <c r="L1524" s="334"/>
      <c r="M1524" s="332"/>
      <c r="N1524" s="333"/>
      <c r="O1524" s="334"/>
      <c r="P1524" s="332"/>
      <c r="Q1524" s="333"/>
      <c r="R1524" s="334"/>
      <c r="S1524" s="332"/>
      <c r="T1524" s="333"/>
      <c r="U1524" s="334"/>
      <c r="V1524" s="332"/>
      <c r="W1524" s="333"/>
      <c r="X1524" s="334"/>
      <c r="Y1524" s="332"/>
      <c r="Z1524" s="333"/>
      <c r="AA1524" s="334"/>
      <c r="AB1524" s="332"/>
      <c r="AC1524" s="333"/>
      <c r="AD1524" s="334"/>
      <c r="AG1524" s="86">
        <f t="shared" si="270"/>
        <v>0</v>
      </c>
      <c r="AH1524" s="86">
        <f t="shared" si="271"/>
        <v>0</v>
      </c>
      <c r="AI1524" s="86">
        <f t="shared" si="272"/>
        <v>0</v>
      </c>
      <c r="AJ1524" s="86">
        <f t="shared" si="273"/>
        <v>0</v>
      </c>
      <c r="AL1524" s="86">
        <f t="shared" si="274"/>
        <v>21</v>
      </c>
      <c r="AM1524" s="86">
        <f t="shared" si="275"/>
        <v>0</v>
      </c>
      <c r="AN1524" s="86">
        <f t="shared" si="276"/>
        <v>0</v>
      </c>
      <c r="AO1524" s="86">
        <f t="shared" si="277"/>
        <v>0</v>
      </c>
      <c r="AP1524" s="86">
        <f t="shared" si="278"/>
        <v>0</v>
      </c>
    </row>
    <row r="1525" spans="1:42" ht="15" customHeight="1">
      <c r="A1525" s="107"/>
      <c r="B1525" s="93"/>
      <c r="C1525" s="112" t="s">
        <v>244</v>
      </c>
      <c r="D1525" s="329" t="str">
        <f t="shared" si="269"/>
        <v/>
      </c>
      <c r="E1525" s="330"/>
      <c r="F1525" s="330"/>
      <c r="G1525" s="330"/>
      <c r="H1525" s="330"/>
      <c r="I1525" s="331"/>
      <c r="J1525" s="332"/>
      <c r="K1525" s="333"/>
      <c r="L1525" s="334"/>
      <c r="M1525" s="332"/>
      <c r="N1525" s="333"/>
      <c r="O1525" s="334"/>
      <c r="P1525" s="332"/>
      <c r="Q1525" s="333"/>
      <c r="R1525" s="334"/>
      <c r="S1525" s="332"/>
      <c r="T1525" s="333"/>
      <c r="U1525" s="334"/>
      <c r="V1525" s="332"/>
      <c r="W1525" s="333"/>
      <c r="X1525" s="334"/>
      <c r="Y1525" s="332"/>
      <c r="Z1525" s="333"/>
      <c r="AA1525" s="334"/>
      <c r="AB1525" s="332"/>
      <c r="AC1525" s="333"/>
      <c r="AD1525" s="334"/>
      <c r="AG1525" s="86">
        <f t="shared" si="270"/>
        <v>0</v>
      </c>
      <c r="AH1525" s="86">
        <f t="shared" si="271"/>
        <v>0</v>
      </c>
      <c r="AI1525" s="86">
        <f t="shared" si="272"/>
        <v>0</v>
      </c>
      <c r="AJ1525" s="86">
        <f t="shared" si="273"/>
        <v>0</v>
      </c>
      <c r="AL1525" s="86">
        <f t="shared" si="274"/>
        <v>21</v>
      </c>
      <c r="AM1525" s="86">
        <f t="shared" si="275"/>
        <v>0</v>
      </c>
      <c r="AN1525" s="86">
        <f t="shared" si="276"/>
        <v>0</v>
      </c>
      <c r="AO1525" s="86">
        <f t="shared" si="277"/>
        <v>0</v>
      </c>
      <c r="AP1525" s="86">
        <f t="shared" si="278"/>
        <v>0</v>
      </c>
    </row>
    <row r="1526" spans="1:42" ht="15" customHeight="1">
      <c r="A1526" s="107"/>
      <c r="B1526" s="93"/>
      <c r="C1526" s="112" t="s">
        <v>245</v>
      </c>
      <c r="D1526" s="329" t="str">
        <f t="shared" si="269"/>
        <v/>
      </c>
      <c r="E1526" s="330"/>
      <c r="F1526" s="330"/>
      <c r="G1526" s="330"/>
      <c r="H1526" s="330"/>
      <c r="I1526" s="331"/>
      <c r="J1526" s="332"/>
      <c r="K1526" s="333"/>
      <c r="L1526" s="334"/>
      <c r="M1526" s="332"/>
      <c r="N1526" s="333"/>
      <c r="O1526" s="334"/>
      <c r="P1526" s="332"/>
      <c r="Q1526" s="333"/>
      <c r="R1526" s="334"/>
      <c r="S1526" s="332"/>
      <c r="T1526" s="333"/>
      <c r="U1526" s="334"/>
      <c r="V1526" s="332"/>
      <c r="W1526" s="333"/>
      <c r="X1526" s="334"/>
      <c r="Y1526" s="332"/>
      <c r="Z1526" s="333"/>
      <c r="AA1526" s="334"/>
      <c r="AB1526" s="332"/>
      <c r="AC1526" s="333"/>
      <c r="AD1526" s="334"/>
      <c r="AG1526" s="86">
        <f t="shared" si="270"/>
        <v>0</v>
      </c>
      <c r="AH1526" s="86">
        <f t="shared" si="271"/>
        <v>0</v>
      </c>
      <c r="AI1526" s="86">
        <f t="shared" si="272"/>
        <v>0</v>
      </c>
      <c r="AJ1526" s="86">
        <f t="shared" si="273"/>
        <v>0</v>
      </c>
      <c r="AL1526" s="86">
        <f t="shared" si="274"/>
        <v>21</v>
      </c>
      <c r="AM1526" s="86">
        <f t="shared" si="275"/>
        <v>0</v>
      </c>
      <c r="AN1526" s="86">
        <f t="shared" si="276"/>
        <v>0</v>
      </c>
      <c r="AO1526" s="86">
        <f t="shared" si="277"/>
        <v>0</v>
      </c>
      <c r="AP1526" s="86">
        <f t="shared" si="278"/>
        <v>0</v>
      </c>
    </row>
    <row r="1527" spans="1:42" ht="15" customHeight="1">
      <c r="A1527" s="107"/>
      <c r="B1527" s="93"/>
      <c r="C1527" s="112" t="s">
        <v>246</v>
      </c>
      <c r="D1527" s="329" t="str">
        <f t="shared" si="269"/>
        <v/>
      </c>
      <c r="E1527" s="330"/>
      <c r="F1527" s="330"/>
      <c r="G1527" s="330"/>
      <c r="H1527" s="330"/>
      <c r="I1527" s="331"/>
      <c r="J1527" s="332"/>
      <c r="K1527" s="333"/>
      <c r="L1527" s="334"/>
      <c r="M1527" s="332"/>
      <c r="N1527" s="333"/>
      <c r="O1527" s="334"/>
      <c r="P1527" s="332"/>
      <c r="Q1527" s="333"/>
      <c r="R1527" s="334"/>
      <c r="S1527" s="332"/>
      <c r="T1527" s="333"/>
      <c r="U1527" s="334"/>
      <c r="V1527" s="332"/>
      <c r="W1527" s="333"/>
      <c r="X1527" s="334"/>
      <c r="Y1527" s="332"/>
      <c r="Z1527" s="333"/>
      <c r="AA1527" s="334"/>
      <c r="AB1527" s="332"/>
      <c r="AC1527" s="333"/>
      <c r="AD1527" s="334"/>
      <c r="AG1527" s="86">
        <f t="shared" si="270"/>
        <v>0</v>
      </c>
      <c r="AH1527" s="86">
        <f t="shared" si="271"/>
        <v>0</v>
      </c>
      <c r="AI1527" s="86">
        <f t="shared" si="272"/>
        <v>0</v>
      </c>
      <c r="AJ1527" s="86">
        <f t="shared" si="273"/>
        <v>0</v>
      </c>
      <c r="AL1527" s="86">
        <f t="shared" si="274"/>
        <v>21</v>
      </c>
      <c r="AM1527" s="86">
        <f t="shared" si="275"/>
        <v>0</v>
      </c>
      <c r="AN1527" s="86">
        <f t="shared" si="276"/>
        <v>0</v>
      </c>
      <c r="AO1527" s="86">
        <f t="shared" si="277"/>
        <v>0</v>
      </c>
      <c r="AP1527" s="86">
        <f t="shared" si="278"/>
        <v>0</v>
      </c>
    </row>
    <row r="1528" spans="1:42" ht="15" customHeight="1">
      <c r="A1528" s="107"/>
      <c r="B1528" s="93"/>
      <c r="C1528" s="112" t="s">
        <v>247</v>
      </c>
      <c r="D1528" s="329" t="str">
        <f t="shared" si="269"/>
        <v/>
      </c>
      <c r="E1528" s="330"/>
      <c r="F1528" s="330"/>
      <c r="G1528" s="330"/>
      <c r="H1528" s="330"/>
      <c r="I1528" s="331"/>
      <c r="J1528" s="332"/>
      <c r="K1528" s="333"/>
      <c r="L1528" s="334"/>
      <c r="M1528" s="332"/>
      <c r="N1528" s="333"/>
      <c r="O1528" s="334"/>
      <c r="P1528" s="332"/>
      <c r="Q1528" s="333"/>
      <c r="R1528" s="334"/>
      <c r="S1528" s="332"/>
      <c r="T1528" s="333"/>
      <c r="U1528" s="334"/>
      <c r="V1528" s="332"/>
      <c r="W1528" s="333"/>
      <c r="X1528" s="334"/>
      <c r="Y1528" s="332"/>
      <c r="Z1528" s="333"/>
      <c r="AA1528" s="334"/>
      <c r="AB1528" s="332"/>
      <c r="AC1528" s="333"/>
      <c r="AD1528" s="334"/>
      <c r="AG1528" s="86">
        <f t="shared" si="270"/>
        <v>0</v>
      </c>
      <c r="AH1528" s="86">
        <f t="shared" si="271"/>
        <v>0</v>
      </c>
      <c r="AI1528" s="86">
        <f t="shared" si="272"/>
        <v>0</v>
      </c>
      <c r="AJ1528" s="86">
        <f t="shared" si="273"/>
        <v>0</v>
      </c>
      <c r="AL1528" s="86">
        <f t="shared" si="274"/>
        <v>21</v>
      </c>
      <c r="AM1528" s="86">
        <f t="shared" si="275"/>
        <v>0</v>
      </c>
      <c r="AN1528" s="86">
        <f t="shared" si="276"/>
        <v>0</v>
      </c>
      <c r="AO1528" s="86">
        <f t="shared" si="277"/>
        <v>0</v>
      </c>
      <c r="AP1528" s="86">
        <f t="shared" si="278"/>
        <v>0</v>
      </c>
    </row>
    <row r="1529" spans="1:42" ht="15" customHeight="1">
      <c r="A1529" s="107"/>
      <c r="B1529" s="93"/>
      <c r="C1529" s="112" t="s">
        <v>248</v>
      </c>
      <c r="D1529" s="329" t="str">
        <f t="shared" si="269"/>
        <v/>
      </c>
      <c r="E1529" s="330"/>
      <c r="F1529" s="330"/>
      <c r="G1529" s="330"/>
      <c r="H1529" s="330"/>
      <c r="I1529" s="331"/>
      <c r="J1529" s="332"/>
      <c r="K1529" s="333"/>
      <c r="L1529" s="334"/>
      <c r="M1529" s="332"/>
      <c r="N1529" s="333"/>
      <c r="O1529" s="334"/>
      <c r="P1529" s="332"/>
      <c r="Q1529" s="333"/>
      <c r="R1529" s="334"/>
      <c r="S1529" s="332"/>
      <c r="T1529" s="333"/>
      <c r="U1529" s="334"/>
      <c r="V1529" s="332"/>
      <c r="W1529" s="333"/>
      <c r="X1529" s="334"/>
      <c r="Y1529" s="332"/>
      <c r="Z1529" s="333"/>
      <c r="AA1529" s="334"/>
      <c r="AB1529" s="332"/>
      <c r="AC1529" s="333"/>
      <c r="AD1529" s="334"/>
      <c r="AG1529" s="86">
        <f t="shared" si="270"/>
        <v>0</v>
      </c>
      <c r="AH1529" s="86">
        <f t="shared" si="271"/>
        <v>0</v>
      </c>
      <c r="AI1529" s="86">
        <f t="shared" si="272"/>
        <v>0</v>
      </c>
      <c r="AJ1529" s="86">
        <f t="shared" si="273"/>
        <v>0</v>
      </c>
      <c r="AL1529" s="86">
        <f t="shared" si="274"/>
        <v>21</v>
      </c>
      <c r="AM1529" s="86">
        <f t="shared" si="275"/>
        <v>0</v>
      </c>
      <c r="AN1529" s="86">
        <f t="shared" si="276"/>
        <v>0</v>
      </c>
      <c r="AO1529" s="86">
        <f t="shared" si="277"/>
        <v>0</v>
      </c>
      <c r="AP1529" s="86">
        <f t="shared" si="278"/>
        <v>0</v>
      </c>
    </row>
    <row r="1530" spans="1:42" ht="15" customHeight="1">
      <c r="A1530" s="107"/>
      <c r="B1530" s="93"/>
      <c r="C1530" s="112" t="s">
        <v>249</v>
      </c>
      <c r="D1530" s="329" t="str">
        <f t="shared" si="269"/>
        <v/>
      </c>
      <c r="E1530" s="330"/>
      <c r="F1530" s="330"/>
      <c r="G1530" s="330"/>
      <c r="H1530" s="330"/>
      <c r="I1530" s="331"/>
      <c r="J1530" s="332"/>
      <c r="K1530" s="333"/>
      <c r="L1530" s="334"/>
      <c r="M1530" s="332"/>
      <c r="N1530" s="333"/>
      <c r="O1530" s="334"/>
      <c r="P1530" s="332"/>
      <c r="Q1530" s="333"/>
      <c r="R1530" s="334"/>
      <c r="S1530" s="332"/>
      <c r="T1530" s="333"/>
      <c r="U1530" s="334"/>
      <c r="V1530" s="332"/>
      <c r="W1530" s="333"/>
      <c r="X1530" s="334"/>
      <c r="Y1530" s="332"/>
      <c r="Z1530" s="333"/>
      <c r="AA1530" s="334"/>
      <c r="AB1530" s="332"/>
      <c r="AC1530" s="333"/>
      <c r="AD1530" s="334"/>
      <c r="AG1530" s="86">
        <f t="shared" si="270"/>
        <v>0</v>
      </c>
      <c r="AH1530" s="86">
        <f t="shared" si="271"/>
        <v>0</v>
      </c>
      <c r="AI1530" s="86">
        <f t="shared" si="272"/>
        <v>0</v>
      </c>
      <c r="AJ1530" s="86">
        <f t="shared" si="273"/>
        <v>0</v>
      </c>
      <c r="AL1530" s="86">
        <f t="shared" si="274"/>
        <v>21</v>
      </c>
      <c r="AM1530" s="86">
        <f t="shared" si="275"/>
        <v>0</v>
      </c>
      <c r="AN1530" s="86">
        <f t="shared" si="276"/>
        <v>0</v>
      </c>
      <c r="AO1530" s="86">
        <f t="shared" si="277"/>
        <v>0</v>
      </c>
      <c r="AP1530" s="86">
        <f t="shared" si="278"/>
        <v>0</v>
      </c>
    </row>
    <row r="1531" spans="1:42" ht="15" customHeight="1">
      <c r="A1531" s="107"/>
      <c r="B1531" s="93"/>
      <c r="C1531" s="112" t="s">
        <v>250</v>
      </c>
      <c r="D1531" s="329" t="str">
        <f t="shared" si="269"/>
        <v/>
      </c>
      <c r="E1531" s="330"/>
      <c r="F1531" s="330"/>
      <c r="G1531" s="330"/>
      <c r="H1531" s="330"/>
      <c r="I1531" s="331"/>
      <c r="J1531" s="332"/>
      <c r="K1531" s="333"/>
      <c r="L1531" s="334"/>
      <c r="M1531" s="332"/>
      <c r="N1531" s="333"/>
      <c r="O1531" s="334"/>
      <c r="P1531" s="332"/>
      <c r="Q1531" s="333"/>
      <c r="R1531" s="334"/>
      <c r="S1531" s="332"/>
      <c r="T1531" s="333"/>
      <c r="U1531" s="334"/>
      <c r="V1531" s="332"/>
      <c r="W1531" s="333"/>
      <c r="X1531" s="334"/>
      <c r="Y1531" s="332"/>
      <c r="Z1531" s="333"/>
      <c r="AA1531" s="334"/>
      <c r="AB1531" s="332"/>
      <c r="AC1531" s="333"/>
      <c r="AD1531" s="334"/>
      <c r="AG1531" s="86">
        <f t="shared" si="270"/>
        <v>0</v>
      </c>
      <c r="AH1531" s="86">
        <f t="shared" si="271"/>
        <v>0</v>
      </c>
      <c r="AI1531" s="86">
        <f t="shared" si="272"/>
        <v>0</v>
      </c>
      <c r="AJ1531" s="86">
        <f t="shared" si="273"/>
        <v>0</v>
      </c>
      <c r="AL1531" s="86">
        <f t="shared" si="274"/>
        <v>21</v>
      </c>
      <c r="AM1531" s="86">
        <f t="shared" si="275"/>
        <v>0</v>
      </c>
      <c r="AN1531" s="86">
        <f t="shared" si="276"/>
        <v>0</v>
      </c>
      <c r="AO1531" s="86">
        <f t="shared" si="277"/>
        <v>0</v>
      </c>
      <c r="AP1531" s="86">
        <f t="shared" si="278"/>
        <v>0</v>
      </c>
    </row>
    <row r="1532" spans="1:42" ht="15" customHeight="1">
      <c r="A1532" s="107"/>
      <c r="B1532" s="93"/>
      <c r="C1532" s="112" t="s">
        <v>251</v>
      </c>
      <c r="D1532" s="329" t="str">
        <f t="shared" si="269"/>
        <v/>
      </c>
      <c r="E1532" s="330"/>
      <c r="F1532" s="330"/>
      <c r="G1532" s="330"/>
      <c r="H1532" s="330"/>
      <c r="I1532" s="331"/>
      <c r="J1532" s="332"/>
      <c r="K1532" s="333"/>
      <c r="L1532" s="334"/>
      <c r="M1532" s="332"/>
      <c r="N1532" s="333"/>
      <c r="O1532" s="334"/>
      <c r="P1532" s="332"/>
      <c r="Q1532" s="333"/>
      <c r="R1532" s="334"/>
      <c r="S1532" s="332"/>
      <c r="T1532" s="333"/>
      <c r="U1532" s="334"/>
      <c r="V1532" s="332"/>
      <c r="W1532" s="333"/>
      <c r="X1532" s="334"/>
      <c r="Y1532" s="332"/>
      <c r="Z1532" s="333"/>
      <c r="AA1532" s="334"/>
      <c r="AB1532" s="332"/>
      <c r="AC1532" s="333"/>
      <c r="AD1532" s="334"/>
      <c r="AG1532" s="86">
        <f t="shared" si="270"/>
        <v>0</v>
      </c>
      <c r="AH1532" s="86">
        <f t="shared" si="271"/>
        <v>0</v>
      </c>
      <c r="AI1532" s="86">
        <f t="shared" si="272"/>
        <v>0</v>
      </c>
      <c r="AJ1532" s="86">
        <f t="shared" si="273"/>
        <v>0</v>
      </c>
      <c r="AL1532" s="86">
        <f t="shared" si="274"/>
        <v>21</v>
      </c>
      <c r="AM1532" s="86">
        <f t="shared" si="275"/>
        <v>0</v>
      </c>
      <c r="AN1532" s="86">
        <f t="shared" si="276"/>
        <v>0</v>
      </c>
      <c r="AO1532" s="86">
        <f t="shared" si="277"/>
        <v>0</v>
      </c>
      <c r="AP1532" s="86">
        <f t="shared" si="278"/>
        <v>0</v>
      </c>
    </row>
    <row r="1533" spans="1:42" ht="15" customHeight="1">
      <c r="A1533" s="107"/>
      <c r="B1533" s="93"/>
      <c r="C1533" s="112" t="s">
        <v>252</v>
      </c>
      <c r="D1533" s="329" t="str">
        <f t="shared" si="269"/>
        <v/>
      </c>
      <c r="E1533" s="330"/>
      <c r="F1533" s="330"/>
      <c r="G1533" s="330"/>
      <c r="H1533" s="330"/>
      <c r="I1533" s="331"/>
      <c r="J1533" s="332"/>
      <c r="K1533" s="333"/>
      <c r="L1533" s="334"/>
      <c r="M1533" s="332"/>
      <c r="N1533" s="333"/>
      <c r="O1533" s="334"/>
      <c r="P1533" s="332"/>
      <c r="Q1533" s="333"/>
      <c r="R1533" s="334"/>
      <c r="S1533" s="332"/>
      <c r="T1533" s="333"/>
      <c r="U1533" s="334"/>
      <c r="V1533" s="332"/>
      <c r="W1533" s="333"/>
      <c r="X1533" s="334"/>
      <c r="Y1533" s="332"/>
      <c r="Z1533" s="333"/>
      <c r="AA1533" s="334"/>
      <c r="AB1533" s="332"/>
      <c r="AC1533" s="333"/>
      <c r="AD1533" s="334"/>
      <c r="AG1533" s="86">
        <f t="shared" si="270"/>
        <v>0</v>
      </c>
      <c r="AH1533" s="86">
        <f t="shared" si="271"/>
        <v>0</v>
      </c>
      <c r="AI1533" s="86">
        <f t="shared" si="272"/>
        <v>0</v>
      </c>
      <c r="AJ1533" s="86">
        <f t="shared" si="273"/>
        <v>0</v>
      </c>
      <c r="AL1533" s="86">
        <f t="shared" si="274"/>
        <v>21</v>
      </c>
      <c r="AM1533" s="86">
        <f t="shared" si="275"/>
        <v>0</v>
      </c>
      <c r="AN1533" s="86">
        <f t="shared" si="276"/>
        <v>0</v>
      </c>
      <c r="AO1533" s="86">
        <f t="shared" si="277"/>
        <v>0</v>
      </c>
      <c r="AP1533" s="86">
        <f>IF(
OR(
AND(COUNT(P1533)=1,P1533&gt;AO1533),
AND(AO1533=0, P1533="NS"),
AND(AO1533="NS", COUNT(P1533)=1,P1533&gt;0),
AND(AO1533="NA", OR(AND(COUNT(P1533)=1,P1533&gt;0), P1533="NS"))
), 1, 0
)</f>
        <v>0</v>
      </c>
    </row>
    <row r="1534" spans="1:42" ht="15" customHeight="1">
      <c r="A1534" s="107"/>
      <c r="B1534" s="93"/>
      <c r="C1534" s="93"/>
      <c r="D1534" s="93"/>
      <c r="E1534" s="93"/>
      <c r="F1534" s="93"/>
      <c r="G1534" s="93"/>
      <c r="H1534" s="93"/>
      <c r="I1534" s="140" t="s">
        <v>253</v>
      </c>
      <c r="J1534" s="344">
        <f>IF(AND(SUM(J1414:L1533)=0,COUNTIF(J1414:L1533,"NS")&gt;0),"NS",
IF(AND(SUM(J1414:L1533)=0,COUNTIF(J1414:L1533,0)&gt;0),0,
IF(AND(SUM(J1414:L1533)=0,COUNTIF(J1414:L1533,"NA")&gt;0),"NA",
SUM(J1414:L1533))))</f>
        <v>0</v>
      </c>
      <c r="K1534" s="345"/>
      <c r="L1534" s="346"/>
      <c r="M1534" s="344">
        <f>IF(AND(SUM(M1414:O1533)=0,COUNTIF(M1414:O1533,"NS")&gt;0),"NS",
IF(AND(SUM(M1414:O1533)=0,COUNTIF(M1414:O1533,0)&gt;0),0,
IF(AND(SUM(M1414:O1533)=0,COUNTIF(M1414:O1533,"NA")&gt;0),"NA",
SUM(M1414:O1533))))</f>
        <v>0</v>
      </c>
      <c r="N1534" s="345"/>
      <c r="O1534" s="346"/>
      <c r="P1534" s="344">
        <f>IF(AND(SUM(P1414:R1533)=0,COUNTIF(P1414:R1533,"NS")&gt;0),"NS",
IF(AND(SUM(P1414:R1533)=0,COUNTIF(P1414:R1533,0)&gt;0),0,
IF(AND(SUM(P1414:R1533)=0,COUNTIF(P1414:R1533,"NA")&gt;0),"NA",
SUM(P1414:R1533))))</f>
        <v>0</v>
      </c>
      <c r="Q1534" s="345"/>
      <c r="R1534" s="346"/>
      <c r="S1534" s="344">
        <f>IF(AND(SUM(S1414:U1533)=0,COUNTIF(S1414:U1533,"NS")&gt;0),"NS",
IF(AND(SUM(S1414:U1533)=0,COUNTIF(S1414:U1533,0)&gt;0),0,
IF(AND(SUM(S1414:U1533)=0,COUNTIF(S1414:U1533,"NA")&gt;0),"NA",
SUM(S1414:U1533))))</f>
        <v>0</v>
      </c>
      <c r="T1534" s="345"/>
      <c r="U1534" s="346"/>
      <c r="V1534" s="344">
        <f>IF(AND(SUM(V1414:X1533)=0,COUNTIF(V1414:X1533,"NS")&gt;0),"NS",
IF(AND(SUM(V1414:X1533)=0,COUNTIF(V1414:X1533,0)&gt;0),0,
IF(AND(SUM(V1414:X1533)=0,COUNTIF(V1414:X1533,"NA")&gt;0),"NA",
SUM(V1414:X1533))))</f>
        <v>0</v>
      </c>
      <c r="W1534" s="345"/>
      <c r="X1534" s="346"/>
      <c r="Y1534" s="344">
        <f>IF(AND(SUM(Y1414:AA1533)=0,COUNTIF(Y1414:AA1533,"NS")&gt;0),"NS",
IF(AND(SUM(Y1414:AA1533)=0,COUNTIF(Y1414:AA1533,0)&gt;0),0,
IF(AND(SUM(Y1414:AA1533)=0,COUNTIF(Y1414:AA1533,"NA")&gt;0),"NA",
SUM(Y1414:AA1533))))</f>
        <v>0</v>
      </c>
      <c r="Z1534" s="345"/>
      <c r="AA1534" s="346"/>
      <c r="AB1534" s="344">
        <f>IF(AND(SUM(AB1414:AD1533)=0,COUNTIF(AB1414:AD1533,"NS")&gt;0),"NS",
IF(AND(SUM(AB1414:AD1533)=0,COUNTIF(AB1414:AD1533,0)&gt;0),0,
IF(AND(SUM(AB1414:AD1533)=0,COUNTIF(AB1414:AD1533,"NA")&gt;0),"NA",
SUM(AB1414:AD1533))))</f>
        <v>0</v>
      </c>
      <c r="AC1534" s="345"/>
      <c r="AD1534" s="346"/>
      <c r="AJ1534" s="115">
        <f>SUM(AJ1414:AJ1533)</f>
        <v>0</v>
      </c>
      <c r="AM1534" s="115">
        <f>SUM(AM1414:AM1533)</f>
        <v>0</v>
      </c>
      <c r="AN1534" s="115">
        <f>SUM(AN1414:AN1533)</f>
        <v>0</v>
      </c>
      <c r="AO1534" s="85"/>
      <c r="AP1534" s="115">
        <f>SUM(AP1414:AP1533)</f>
        <v>0</v>
      </c>
    </row>
    <row r="1535" spans="1:42" ht="15" customHeight="1">
      <c r="A1535" s="107"/>
      <c r="B1535" s="93"/>
      <c r="C1535" s="93"/>
      <c r="D1535" s="93"/>
      <c r="E1535" s="93"/>
      <c r="F1535" s="93"/>
      <c r="G1535" s="93"/>
      <c r="H1535" s="93"/>
      <c r="I1535" s="93"/>
      <c r="J1535" s="93"/>
      <c r="K1535" s="93"/>
      <c r="L1535" s="93"/>
      <c r="M1535" s="93"/>
      <c r="N1535" s="93"/>
      <c r="O1535" s="93"/>
      <c r="P1535" s="93"/>
      <c r="Q1535" s="93"/>
      <c r="R1535" s="93"/>
      <c r="S1535" s="93"/>
      <c r="T1535" s="93"/>
      <c r="U1535" s="93"/>
      <c r="V1535" s="93"/>
      <c r="W1535" s="93"/>
      <c r="X1535" s="93"/>
      <c r="Y1535" s="93"/>
      <c r="Z1535" s="93"/>
      <c r="AA1535" s="93"/>
      <c r="AB1535" s="93"/>
      <c r="AC1535" s="93"/>
      <c r="AD1535" s="93"/>
    </row>
    <row r="1536" spans="1:42" ht="45" customHeight="1">
      <c r="A1536" s="107"/>
      <c r="B1536" s="93"/>
      <c r="C1536" s="352" t="s">
        <v>340</v>
      </c>
      <c r="D1536" s="352"/>
      <c r="E1536" s="352"/>
      <c r="F1536" s="370"/>
      <c r="G1536" s="370"/>
      <c r="H1536" s="370"/>
      <c r="I1536" s="370"/>
      <c r="J1536" s="370"/>
      <c r="K1536" s="370"/>
      <c r="L1536" s="370"/>
      <c r="M1536" s="370"/>
      <c r="N1536" s="370"/>
      <c r="O1536" s="370"/>
      <c r="P1536" s="370"/>
      <c r="Q1536" s="370"/>
      <c r="R1536" s="370"/>
      <c r="S1536" s="370"/>
      <c r="T1536" s="370"/>
      <c r="U1536" s="370"/>
      <c r="V1536" s="370"/>
      <c r="W1536" s="370"/>
      <c r="X1536" s="370"/>
      <c r="Y1536" s="370"/>
      <c r="Z1536" s="370"/>
      <c r="AA1536" s="370"/>
      <c r="AB1536" s="370"/>
      <c r="AC1536" s="370"/>
      <c r="AD1536" s="370"/>
      <c r="AG1536" s="86">
        <f>COUNTBLANK(AB1414:AD1533)</f>
        <v>360</v>
      </c>
    </row>
    <row r="1537" spans="1:40" ht="15" customHeight="1">
      <c r="A1537" s="107"/>
      <c r="B1537" s="93"/>
      <c r="C1537" s="93"/>
      <c r="D1537" s="93"/>
      <c r="E1537" s="93"/>
      <c r="F1537" s="93"/>
      <c r="G1537" s="93"/>
      <c r="H1537" s="93"/>
      <c r="I1537" s="93"/>
      <c r="J1537" s="93"/>
      <c r="K1537" s="93"/>
      <c r="L1537" s="93"/>
      <c r="M1537" s="93"/>
      <c r="N1537" s="93"/>
      <c r="O1537" s="93"/>
      <c r="P1537" s="93"/>
      <c r="Q1537" s="93"/>
      <c r="R1537" s="93"/>
      <c r="S1537" s="93"/>
      <c r="T1537" s="93"/>
      <c r="U1537" s="93"/>
      <c r="V1537" s="93"/>
      <c r="W1537" s="93"/>
      <c r="X1537" s="93"/>
      <c r="Y1537" s="93"/>
      <c r="Z1537" s="93"/>
      <c r="AA1537" s="93"/>
      <c r="AB1537" s="93"/>
      <c r="AC1537" s="93"/>
      <c r="AD1537" s="93"/>
    </row>
    <row r="1538" spans="1:40" ht="24" customHeight="1">
      <c r="A1538" s="107"/>
      <c r="B1538" s="93"/>
      <c r="C1538" s="354" t="s">
        <v>254</v>
      </c>
      <c r="D1538" s="354"/>
      <c r="E1538" s="354"/>
      <c r="F1538" s="354"/>
      <c r="G1538" s="354"/>
      <c r="H1538" s="354"/>
      <c r="I1538" s="354"/>
      <c r="J1538" s="354"/>
      <c r="K1538" s="354"/>
      <c r="L1538" s="354"/>
      <c r="M1538" s="354"/>
      <c r="N1538" s="354"/>
      <c r="O1538" s="354"/>
      <c r="P1538" s="354"/>
      <c r="Q1538" s="354"/>
      <c r="R1538" s="354"/>
      <c r="S1538" s="354"/>
      <c r="T1538" s="354"/>
      <c r="U1538" s="354"/>
      <c r="V1538" s="354"/>
      <c r="W1538" s="354"/>
      <c r="X1538" s="354"/>
      <c r="Y1538" s="354"/>
      <c r="Z1538" s="354"/>
      <c r="AA1538" s="354"/>
      <c r="AB1538" s="354"/>
      <c r="AC1538" s="354"/>
      <c r="AD1538" s="354"/>
    </row>
    <row r="1539" spans="1:40" ht="60" customHeight="1">
      <c r="A1539" s="107"/>
      <c r="B1539" s="93"/>
      <c r="C1539" s="355"/>
      <c r="D1539" s="356"/>
      <c r="E1539" s="356"/>
      <c r="F1539" s="356"/>
      <c r="G1539" s="356"/>
      <c r="H1539" s="356"/>
      <c r="I1539" s="356"/>
      <c r="J1539" s="356"/>
      <c r="K1539" s="356"/>
      <c r="L1539" s="356"/>
      <c r="M1539" s="356"/>
      <c r="N1539" s="356"/>
      <c r="O1539" s="356"/>
      <c r="P1539" s="356"/>
      <c r="Q1539" s="356"/>
      <c r="R1539" s="356"/>
      <c r="S1539" s="356"/>
      <c r="T1539" s="356"/>
      <c r="U1539" s="356"/>
      <c r="V1539" s="356"/>
      <c r="W1539" s="356"/>
      <c r="X1539" s="356"/>
      <c r="Y1539" s="356"/>
      <c r="Z1539" s="356"/>
      <c r="AA1539" s="356"/>
      <c r="AB1539" s="356"/>
      <c r="AC1539" s="356"/>
      <c r="AD1539" s="357"/>
    </row>
    <row r="1540" spans="1:40" ht="15" customHeight="1">
      <c r="A1540" s="107"/>
      <c r="B1540" s="93"/>
      <c r="C1540" s="93"/>
      <c r="D1540" s="93"/>
      <c r="E1540" s="93"/>
      <c r="F1540" s="93"/>
      <c r="G1540" s="93"/>
      <c r="H1540" s="93"/>
      <c r="I1540" s="93"/>
      <c r="J1540" s="93"/>
      <c r="K1540" s="93"/>
      <c r="L1540" s="93"/>
      <c r="M1540" s="93"/>
      <c r="N1540" s="93"/>
      <c r="O1540" s="93"/>
      <c r="P1540" s="93"/>
      <c r="Q1540" s="93"/>
      <c r="R1540" s="93"/>
      <c r="S1540" s="93"/>
      <c r="T1540" s="93"/>
      <c r="U1540" s="93"/>
      <c r="V1540" s="93"/>
      <c r="W1540" s="93"/>
      <c r="X1540" s="93"/>
      <c r="Y1540" s="93"/>
      <c r="Z1540" s="93"/>
      <c r="AA1540" s="93"/>
      <c r="AB1540" s="93"/>
      <c r="AC1540" s="93"/>
      <c r="AD1540" s="93"/>
    </row>
    <row r="1541" spans="1:40" ht="15" customHeight="1">
      <c r="A1541" s="107"/>
      <c r="B1541" s="325" t="str">
        <f>IF(AJ1534=0,"","Error: Verificar sumas por fila.")</f>
        <v/>
      </c>
      <c r="C1541" s="325"/>
      <c r="D1541" s="325"/>
      <c r="E1541" s="325"/>
      <c r="F1541" s="325"/>
      <c r="G1541" s="325"/>
      <c r="H1541" s="325"/>
      <c r="I1541" s="325"/>
      <c r="J1541" s="325"/>
      <c r="K1541" s="325"/>
      <c r="L1541" s="325"/>
      <c r="M1541" s="325"/>
      <c r="N1541" s="325"/>
      <c r="O1541" s="325"/>
      <c r="P1541" s="325"/>
      <c r="Q1541" s="325"/>
      <c r="R1541" s="325"/>
      <c r="S1541" s="325"/>
      <c r="T1541" s="325"/>
      <c r="U1541" s="325"/>
      <c r="V1541" s="325"/>
      <c r="W1541" s="325"/>
      <c r="X1541" s="325"/>
      <c r="Y1541" s="325"/>
      <c r="Z1541" s="325"/>
      <c r="AA1541" s="325"/>
      <c r="AB1541" s="325"/>
      <c r="AC1541" s="325"/>
      <c r="AD1541" s="325"/>
    </row>
    <row r="1542" spans="1:40" ht="15" customHeight="1">
      <c r="A1542" s="107"/>
      <c r="B1542" s="325" t="str">
        <f>IF(AP1534=0,"","Error: Verificar la consistencia con la pregunta 7.")</f>
        <v/>
      </c>
      <c r="C1542" s="325"/>
      <c r="D1542" s="325"/>
      <c r="E1542" s="325"/>
      <c r="F1542" s="325"/>
      <c r="G1542" s="325"/>
      <c r="H1542" s="325"/>
      <c r="I1542" s="325"/>
      <c r="J1542" s="325"/>
      <c r="K1542" s="325"/>
      <c r="L1542" s="325"/>
      <c r="M1542" s="325"/>
      <c r="N1542" s="325"/>
      <c r="O1542" s="325"/>
      <c r="P1542" s="325"/>
      <c r="Q1542" s="325"/>
      <c r="R1542" s="325"/>
      <c r="S1542" s="325"/>
      <c r="T1542" s="325"/>
      <c r="U1542" s="325"/>
      <c r="V1542" s="325"/>
      <c r="W1542" s="325"/>
      <c r="X1542" s="325"/>
      <c r="Y1542" s="325"/>
      <c r="Z1542" s="325"/>
      <c r="AA1542" s="325"/>
      <c r="AB1542" s="325"/>
      <c r="AC1542" s="325"/>
      <c r="AD1542" s="325"/>
    </row>
    <row r="1543" spans="1:40" ht="15" customHeight="1">
      <c r="A1543" s="107"/>
      <c r="B1543" s="325" t="str">
        <f>IF(AN1534=0,"","Error: Debe especificar el otro tipo de origen.")</f>
        <v/>
      </c>
      <c r="C1543" s="325"/>
      <c r="D1543" s="325"/>
      <c r="E1543" s="325"/>
      <c r="F1543" s="325"/>
      <c r="G1543" s="325"/>
      <c r="H1543" s="325"/>
      <c r="I1543" s="325"/>
      <c r="J1543" s="325"/>
      <c r="K1543" s="325"/>
      <c r="L1543" s="325"/>
      <c r="M1543" s="325"/>
      <c r="N1543" s="325"/>
      <c r="O1543" s="325"/>
      <c r="P1543" s="325"/>
      <c r="Q1543" s="325"/>
      <c r="R1543" s="325"/>
      <c r="S1543" s="325"/>
      <c r="T1543" s="325"/>
      <c r="U1543" s="325"/>
      <c r="V1543" s="325"/>
      <c r="W1543" s="325"/>
      <c r="X1543" s="325"/>
      <c r="Y1543" s="325"/>
      <c r="Z1543" s="325"/>
      <c r="AA1543" s="325"/>
      <c r="AB1543" s="325"/>
      <c r="AC1543" s="325"/>
      <c r="AD1543" s="325"/>
    </row>
    <row r="1544" spans="1:40" ht="15" customHeight="1">
      <c r="A1544" s="107"/>
      <c r="B1544" s="328" t="str">
        <f>IF(AJ1534=0,"","Error: Debe completar toda la información requerida.")</f>
        <v/>
      </c>
      <c r="C1544" s="328"/>
      <c r="D1544" s="328"/>
      <c r="E1544" s="328"/>
      <c r="F1544" s="328"/>
      <c r="G1544" s="328"/>
      <c r="H1544" s="328"/>
      <c r="I1544" s="328"/>
      <c r="J1544" s="328"/>
      <c r="K1544" s="328"/>
      <c r="L1544" s="328"/>
      <c r="M1544" s="328"/>
      <c r="N1544" s="328"/>
      <c r="O1544" s="328"/>
      <c r="P1544" s="328"/>
      <c r="Q1544" s="328"/>
      <c r="R1544" s="328"/>
      <c r="S1544" s="328"/>
      <c r="T1544" s="328"/>
      <c r="U1544" s="328"/>
      <c r="V1544" s="328"/>
      <c r="W1544" s="328"/>
      <c r="X1544" s="328"/>
      <c r="Y1544" s="328"/>
      <c r="Z1544" s="328"/>
      <c r="AA1544" s="328"/>
      <c r="AB1544" s="328"/>
      <c r="AC1544" s="328"/>
      <c r="AD1544" s="328"/>
    </row>
    <row r="1545" spans="1:40" ht="15" customHeight="1">
      <c r="A1545" s="107"/>
      <c r="B1545" s="93"/>
      <c r="C1545" s="93"/>
      <c r="D1545" s="93"/>
      <c r="E1545" s="93"/>
      <c r="F1545" s="93"/>
      <c r="G1545" s="93"/>
      <c r="H1545" s="93"/>
      <c r="I1545" s="93"/>
      <c r="J1545" s="93"/>
      <c r="K1545" s="93"/>
      <c r="L1545" s="93"/>
      <c r="M1545" s="93"/>
      <c r="N1545" s="93"/>
      <c r="O1545" s="93"/>
      <c r="P1545" s="93"/>
      <c r="Q1545" s="93"/>
      <c r="R1545" s="93"/>
      <c r="S1545" s="93"/>
      <c r="T1545" s="93"/>
      <c r="U1545" s="93"/>
      <c r="V1545" s="93"/>
      <c r="W1545" s="93"/>
      <c r="X1545" s="93"/>
      <c r="Y1545" s="93"/>
      <c r="Z1545" s="93"/>
      <c r="AA1545" s="93"/>
      <c r="AB1545" s="93"/>
      <c r="AC1545" s="93"/>
      <c r="AD1545" s="93"/>
    </row>
    <row r="1546" spans="1:40" ht="36" customHeight="1">
      <c r="A1546" s="106" t="s">
        <v>341</v>
      </c>
      <c r="B1546" s="359" t="s">
        <v>631</v>
      </c>
      <c r="C1546" s="359"/>
      <c r="D1546" s="359"/>
      <c r="E1546" s="359"/>
      <c r="F1546" s="359"/>
      <c r="G1546" s="359"/>
      <c r="H1546" s="359"/>
      <c r="I1546" s="359"/>
      <c r="J1546" s="359"/>
      <c r="K1546" s="359"/>
      <c r="L1546" s="359"/>
      <c r="M1546" s="359"/>
      <c r="N1546" s="359"/>
      <c r="O1546" s="359"/>
      <c r="P1546" s="359"/>
      <c r="Q1546" s="359"/>
      <c r="R1546" s="359"/>
      <c r="S1546" s="359"/>
      <c r="T1546" s="359"/>
      <c r="U1546" s="359"/>
      <c r="V1546" s="359"/>
      <c r="W1546" s="359"/>
      <c r="X1546" s="359"/>
      <c r="Y1546" s="359"/>
      <c r="Z1546" s="359"/>
      <c r="AA1546" s="359"/>
      <c r="AB1546" s="359"/>
      <c r="AC1546" s="359"/>
      <c r="AD1546" s="359"/>
    </row>
    <row r="1547" spans="1:40" ht="36" customHeight="1">
      <c r="A1547" s="106"/>
      <c r="B1547" s="159"/>
      <c r="C1547" s="354" t="s">
        <v>342</v>
      </c>
      <c r="D1547" s="354"/>
      <c r="E1547" s="354"/>
      <c r="F1547" s="354"/>
      <c r="G1547" s="354"/>
      <c r="H1547" s="354"/>
      <c r="I1547" s="354"/>
      <c r="J1547" s="354"/>
      <c r="K1547" s="354"/>
      <c r="L1547" s="354"/>
      <c r="M1547" s="354"/>
      <c r="N1547" s="354"/>
      <c r="O1547" s="354"/>
      <c r="P1547" s="354"/>
      <c r="Q1547" s="354"/>
      <c r="R1547" s="354"/>
      <c r="S1547" s="354"/>
      <c r="T1547" s="354"/>
      <c r="U1547" s="354"/>
      <c r="V1547" s="354"/>
      <c r="W1547" s="354"/>
      <c r="X1547" s="354"/>
      <c r="Y1547" s="354"/>
      <c r="Z1547" s="354"/>
      <c r="AA1547" s="354"/>
      <c r="AB1547" s="354"/>
      <c r="AC1547" s="354"/>
      <c r="AD1547" s="354"/>
    </row>
    <row r="1548" spans="1:40" ht="14.25" customHeight="1">
      <c r="A1548" s="107"/>
      <c r="B1548" s="93"/>
      <c r="C1548" s="160"/>
      <c r="D1548" s="160"/>
      <c r="E1548" s="160"/>
      <c r="F1548" s="160"/>
      <c r="G1548" s="160"/>
      <c r="H1548" s="160"/>
      <c r="I1548" s="160"/>
      <c r="J1548" s="160"/>
      <c r="K1548" s="160"/>
      <c r="L1548" s="160"/>
      <c r="M1548" s="160"/>
      <c r="N1548" s="160"/>
      <c r="O1548" s="160"/>
      <c r="P1548" s="160"/>
      <c r="Q1548" s="160"/>
      <c r="R1548" s="160"/>
      <c r="S1548" s="160"/>
      <c r="T1548" s="160"/>
      <c r="U1548" s="160"/>
      <c r="V1548" s="160"/>
      <c r="W1548" s="160"/>
      <c r="X1548" s="160"/>
      <c r="Y1548" s="160"/>
      <c r="Z1548" s="160"/>
      <c r="AA1548" s="160"/>
      <c r="AB1548" s="160"/>
      <c r="AC1548" s="160"/>
      <c r="AD1548" s="160"/>
      <c r="AG1548" s="86" t="s">
        <v>798</v>
      </c>
      <c r="AH1548" s="86" t="s">
        <v>799</v>
      </c>
      <c r="AL1548" s="86" t="s">
        <v>799</v>
      </c>
      <c r="AM1548" s="86" t="s">
        <v>854</v>
      </c>
    </row>
    <row r="1549" spans="1:40" ht="15" customHeight="1">
      <c r="A1549" s="107"/>
      <c r="B1549" s="93"/>
      <c r="C1549" s="348" t="s">
        <v>164</v>
      </c>
      <c r="D1549" s="348"/>
      <c r="E1549" s="348"/>
      <c r="F1549" s="348"/>
      <c r="G1549" s="348"/>
      <c r="H1549" s="348"/>
      <c r="I1549" s="348"/>
      <c r="J1549" s="348"/>
      <c r="K1549" s="348"/>
      <c r="L1549" s="348"/>
      <c r="M1549" s="348"/>
      <c r="N1549" s="348"/>
      <c r="O1549" s="371" t="s">
        <v>536</v>
      </c>
      <c r="P1549" s="371"/>
      <c r="Q1549" s="371"/>
      <c r="R1549" s="371"/>
      <c r="S1549" s="371"/>
      <c r="T1549" s="371"/>
      <c r="U1549" s="371"/>
      <c r="V1549" s="371"/>
      <c r="W1549" s="371"/>
      <c r="X1549" s="371"/>
      <c r="Y1549" s="371"/>
      <c r="Z1549" s="371"/>
      <c r="AA1549" s="371"/>
      <c r="AB1549" s="371"/>
      <c r="AC1549" s="371"/>
      <c r="AD1549" s="371"/>
      <c r="AG1549" s="86">
        <f>+COUNTBLANK(O1551:AD1670)</f>
        <v>1920</v>
      </c>
      <c r="AH1549" s="86">
        <v>1920</v>
      </c>
      <c r="AL1549" s="86">
        <v>16</v>
      </c>
      <c r="AM1549" s="86">
        <v>12</v>
      </c>
    </row>
    <row r="1550" spans="1:40" ht="48" customHeight="1">
      <c r="A1550" s="107"/>
      <c r="B1550" s="93"/>
      <c r="C1550" s="348"/>
      <c r="D1550" s="348"/>
      <c r="E1550" s="348"/>
      <c r="F1550" s="348"/>
      <c r="G1550" s="348"/>
      <c r="H1550" s="348"/>
      <c r="I1550" s="348"/>
      <c r="J1550" s="348"/>
      <c r="K1550" s="348"/>
      <c r="L1550" s="348"/>
      <c r="M1550" s="348"/>
      <c r="N1550" s="348"/>
      <c r="O1550" s="349" t="s">
        <v>165</v>
      </c>
      <c r="P1550" s="350"/>
      <c r="Q1550" s="350"/>
      <c r="R1550" s="351"/>
      <c r="S1550" s="372" t="s">
        <v>343</v>
      </c>
      <c r="T1550" s="372"/>
      <c r="U1550" s="372"/>
      <c r="V1550" s="372"/>
      <c r="W1550" s="372" t="s">
        <v>344</v>
      </c>
      <c r="X1550" s="372"/>
      <c r="Y1550" s="372"/>
      <c r="Z1550" s="372"/>
      <c r="AA1550" s="372" t="s">
        <v>345</v>
      </c>
      <c r="AB1550" s="372"/>
      <c r="AC1550" s="372"/>
      <c r="AD1550" s="372"/>
      <c r="AG1550" s="86" t="s">
        <v>165</v>
      </c>
      <c r="AH1550" s="86" t="s">
        <v>800</v>
      </c>
      <c r="AI1550" s="86" t="s">
        <v>801</v>
      </c>
      <c r="AJ1550" s="86" t="s">
        <v>802</v>
      </c>
      <c r="AL1550" s="86" t="s">
        <v>798</v>
      </c>
      <c r="AM1550" s="86" t="s">
        <v>819</v>
      </c>
      <c r="AN1550" s="86" t="s">
        <v>858</v>
      </c>
    </row>
    <row r="1551" spans="1:40" ht="15" customHeight="1">
      <c r="A1551" s="107"/>
      <c r="B1551" s="93"/>
      <c r="C1551" s="161" t="s">
        <v>86</v>
      </c>
      <c r="D1551" s="369" t="str">
        <f t="shared" ref="D1551:D1615" si="279">IF(D38="","",D38)</f>
        <v/>
      </c>
      <c r="E1551" s="369"/>
      <c r="F1551" s="369"/>
      <c r="G1551" s="369"/>
      <c r="H1551" s="369"/>
      <c r="I1551" s="369"/>
      <c r="J1551" s="369"/>
      <c r="K1551" s="369"/>
      <c r="L1551" s="369"/>
      <c r="M1551" s="369"/>
      <c r="N1551" s="369"/>
      <c r="O1551" s="370"/>
      <c r="P1551" s="370"/>
      <c r="Q1551" s="370"/>
      <c r="R1551" s="370"/>
      <c r="S1551" s="370"/>
      <c r="T1551" s="370"/>
      <c r="U1551" s="370"/>
      <c r="V1551" s="370"/>
      <c r="W1551" s="370"/>
      <c r="X1551" s="370"/>
      <c r="Y1551" s="370"/>
      <c r="Z1551" s="370"/>
      <c r="AA1551" s="370"/>
      <c r="AB1551" s="370"/>
      <c r="AC1551" s="370"/>
      <c r="AD1551" s="370"/>
      <c r="AG1551" s="86">
        <f>O1551</f>
        <v>0</v>
      </c>
      <c r="AH1551" s="86">
        <f>COUNTIF(S1551:AD1551,"NS")</f>
        <v>0</v>
      </c>
      <c r="AI1551" s="86">
        <f>SUM(S1551:AD1551)</f>
        <v>0</v>
      </c>
      <c r="AJ1551" s="86">
        <f>IF($AG$1549=1920,0,IF(OR(AND(AG1551=0,AH1551&gt;0),AND(AG1551="NS",AI1551&gt;0),AND(AG1551="NS",AH1551=0,AI1551=0)),1,IF(OR(AND(AH1551&gt;=2,AI1551&lt;AG1551),AND(AG1551="NS",AI1551=0,AH1551&gt;0),AG1551=AI1551),0,1)))</f>
        <v>0</v>
      </c>
      <c r="AL1551" s="86">
        <f>COUNTBLANK(O1551:AD1551)</f>
        <v>16</v>
      </c>
      <c r="AM1551" s="86">
        <f>IF(OR(AND(D1551="", AL1551&lt;$AL$1549),AND(D1551&lt;&gt;"", AL1551&gt;$AM$1549)), 1, 0)</f>
        <v>0</v>
      </c>
      <c r="AN1551" s="86">
        <f>IF(AA1551="",0,IF(AA1551="NA",0,IF(AND(AA1551&gt;=0,$F$1673=""),1,0)))</f>
        <v>0</v>
      </c>
    </row>
    <row r="1552" spans="1:40" ht="15" customHeight="1">
      <c r="A1552" s="107"/>
      <c r="B1552" s="93"/>
      <c r="C1552" s="109" t="s">
        <v>87</v>
      </c>
      <c r="D1552" s="369" t="str">
        <f t="shared" si="279"/>
        <v/>
      </c>
      <c r="E1552" s="369"/>
      <c r="F1552" s="369"/>
      <c r="G1552" s="369"/>
      <c r="H1552" s="369"/>
      <c r="I1552" s="369"/>
      <c r="J1552" s="369"/>
      <c r="K1552" s="369"/>
      <c r="L1552" s="369"/>
      <c r="M1552" s="369"/>
      <c r="N1552" s="369"/>
      <c r="O1552" s="370"/>
      <c r="P1552" s="370"/>
      <c r="Q1552" s="370"/>
      <c r="R1552" s="370"/>
      <c r="S1552" s="370"/>
      <c r="T1552" s="370"/>
      <c r="U1552" s="370"/>
      <c r="V1552" s="370"/>
      <c r="W1552" s="370"/>
      <c r="X1552" s="370"/>
      <c r="Y1552" s="370"/>
      <c r="Z1552" s="370"/>
      <c r="AA1552" s="370"/>
      <c r="AB1552" s="370"/>
      <c r="AC1552" s="370"/>
      <c r="AD1552" s="370"/>
      <c r="AG1552" s="86">
        <f t="shared" ref="AG1552:AG1615" si="280">O1552</f>
        <v>0</v>
      </c>
      <c r="AH1552" s="86">
        <f t="shared" ref="AH1552:AH1615" si="281">COUNTIF(S1552:AD1552,"NS")</f>
        <v>0</v>
      </c>
      <c r="AI1552" s="86">
        <f t="shared" ref="AI1552:AI1615" si="282">SUM(S1552:AD1552)</f>
        <v>0</v>
      </c>
      <c r="AJ1552" s="86">
        <f t="shared" ref="AJ1552:AJ1615" si="283">IF($AG$1549=1920,0,IF(OR(AND(AG1552=0,AH1552&gt;0),AND(AG1552="NS",AI1552&gt;0),AND(AG1552="NS",AH1552=0,AI1552=0)),1,IF(OR(AND(AH1552&gt;=2,AI1552&lt;AG1552),AND(AG1552="NS",AI1552=0,AH1552&gt;0),AG1552=AI1552),0,1)))</f>
        <v>0</v>
      </c>
      <c r="AL1552" s="86">
        <f t="shared" ref="AL1552:AL1615" si="284">COUNTBLANK(O1552:AD1552)</f>
        <v>16</v>
      </c>
      <c r="AM1552" s="86">
        <f t="shared" ref="AM1552:AM1615" si="285">IF(OR(AND(D1552="", AL1552&lt;$AL$1549),AND(D1552&lt;&gt;"", AL1552&gt;$AM$1549)), 1, 0)</f>
        <v>0</v>
      </c>
      <c r="AN1552" s="86">
        <f t="shared" ref="AN1552:AN1615" si="286">IF(AA1552="",0,IF(AA1552="NA",0,IF(AND(AA1552&gt;=0,$F$1673=""),1,0)))</f>
        <v>0</v>
      </c>
    </row>
    <row r="1553" spans="1:40" ht="15" customHeight="1">
      <c r="A1553" s="107"/>
      <c r="B1553" s="93"/>
      <c r="C1553" s="110" t="s">
        <v>88</v>
      </c>
      <c r="D1553" s="369" t="str">
        <f t="shared" si="279"/>
        <v/>
      </c>
      <c r="E1553" s="369"/>
      <c r="F1553" s="369"/>
      <c r="G1553" s="369"/>
      <c r="H1553" s="369"/>
      <c r="I1553" s="369"/>
      <c r="J1553" s="369"/>
      <c r="K1553" s="369"/>
      <c r="L1553" s="369"/>
      <c r="M1553" s="369"/>
      <c r="N1553" s="369"/>
      <c r="O1553" s="370"/>
      <c r="P1553" s="370"/>
      <c r="Q1553" s="370"/>
      <c r="R1553" s="370"/>
      <c r="S1553" s="370"/>
      <c r="T1553" s="370"/>
      <c r="U1553" s="370"/>
      <c r="V1553" s="370"/>
      <c r="W1553" s="370"/>
      <c r="X1553" s="370"/>
      <c r="Y1553" s="370"/>
      <c r="Z1553" s="370"/>
      <c r="AA1553" s="370"/>
      <c r="AB1553" s="370"/>
      <c r="AC1553" s="370"/>
      <c r="AD1553" s="370"/>
      <c r="AG1553" s="86">
        <f t="shared" si="280"/>
        <v>0</v>
      </c>
      <c r="AH1553" s="86">
        <f t="shared" si="281"/>
        <v>0</v>
      </c>
      <c r="AI1553" s="86">
        <f t="shared" si="282"/>
        <v>0</v>
      </c>
      <c r="AJ1553" s="86">
        <f t="shared" si="283"/>
        <v>0</v>
      </c>
      <c r="AL1553" s="86">
        <f t="shared" si="284"/>
        <v>16</v>
      </c>
      <c r="AM1553" s="86">
        <f t="shared" si="285"/>
        <v>0</v>
      </c>
      <c r="AN1553" s="86">
        <f t="shared" si="286"/>
        <v>0</v>
      </c>
    </row>
    <row r="1554" spans="1:40" ht="15" customHeight="1">
      <c r="A1554" s="107"/>
      <c r="B1554" s="93"/>
      <c r="C1554" s="110" t="s">
        <v>89</v>
      </c>
      <c r="D1554" s="369" t="str">
        <f t="shared" si="279"/>
        <v/>
      </c>
      <c r="E1554" s="369"/>
      <c r="F1554" s="369"/>
      <c r="G1554" s="369"/>
      <c r="H1554" s="369"/>
      <c r="I1554" s="369"/>
      <c r="J1554" s="369"/>
      <c r="K1554" s="369"/>
      <c r="L1554" s="369"/>
      <c r="M1554" s="369"/>
      <c r="N1554" s="369"/>
      <c r="O1554" s="370"/>
      <c r="P1554" s="370"/>
      <c r="Q1554" s="370"/>
      <c r="R1554" s="370"/>
      <c r="S1554" s="370"/>
      <c r="T1554" s="370"/>
      <c r="U1554" s="370"/>
      <c r="V1554" s="370"/>
      <c r="W1554" s="370"/>
      <c r="X1554" s="370"/>
      <c r="Y1554" s="370"/>
      <c r="Z1554" s="370"/>
      <c r="AA1554" s="370"/>
      <c r="AB1554" s="370"/>
      <c r="AC1554" s="370"/>
      <c r="AD1554" s="370"/>
      <c r="AG1554" s="86">
        <f t="shared" si="280"/>
        <v>0</v>
      </c>
      <c r="AH1554" s="86">
        <f t="shared" si="281"/>
        <v>0</v>
      </c>
      <c r="AI1554" s="86">
        <f t="shared" si="282"/>
        <v>0</v>
      </c>
      <c r="AJ1554" s="86">
        <f t="shared" si="283"/>
        <v>0</v>
      </c>
      <c r="AL1554" s="86">
        <f t="shared" si="284"/>
        <v>16</v>
      </c>
      <c r="AM1554" s="86">
        <f t="shared" si="285"/>
        <v>0</v>
      </c>
      <c r="AN1554" s="86">
        <f t="shared" si="286"/>
        <v>0</v>
      </c>
    </row>
    <row r="1555" spans="1:40" ht="15" customHeight="1">
      <c r="A1555" s="107"/>
      <c r="B1555" s="93"/>
      <c r="C1555" s="110" t="s">
        <v>90</v>
      </c>
      <c r="D1555" s="369" t="str">
        <f t="shared" si="279"/>
        <v/>
      </c>
      <c r="E1555" s="369"/>
      <c r="F1555" s="369"/>
      <c r="G1555" s="369"/>
      <c r="H1555" s="369"/>
      <c r="I1555" s="369"/>
      <c r="J1555" s="369"/>
      <c r="K1555" s="369"/>
      <c r="L1555" s="369"/>
      <c r="M1555" s="369"/>
      <c r="N1555" s="369"/>
      <c r="O1555" s="370"/>
      <c r="P1555" s="370"/>
      <c r="Q1555" s="370"/>
      <c r="R1555" s="370"/>
      <c r="S1555" s="370"/>
      <c r="T1555" s="370"/>
      <c r="U1555" s="370"/>
      <c r="V1555" s="370"/>
      <c r="W1555" s="370"/>
      <c r="X1555" s="370"/>
      <c r="Y1555" s="370"/>
      <c r="Z1555" s="370"/>
      <c r="AA1555" s="370"/>
      <c r="AB1555" s="370"/>
      <c r="AC1555" s="370"/>
      <c r="AD1555" s="370"/>
      <c r="AG1555" s="86">
        <f t="shared" si="280"/>
        <v>0</v>
      </c>
      <c r="AH1555" s="86">
        <f t="shared" si="281"/>
        <v>0</v>
      </c>
      <c r="AI1555" s="86">
        <f t="shared" si="282"/>
        <v>0</v>
      </c>
      <c r="AJ1555" s="86">
        <f t="shared" si="283"/>
        <v>0</v>
      </c>
      <c r="AL1555" s="86">
        <f t="shared" si="284"/>
        <v>16</v>
      </c>
      <c r="AM1555" s="86">
        <f t="shared" si="285"/>
        <v>0</v>
      </c>
      <c r="AN1555" s="86">
        <f t="shared" si="286"/>
        <v>0</v>
      </c>
    </row>
    <row r="1556" spans="1:40" ht="15" customHeight="1">
      <c r="A1556" s="107"/>
      <c r="B1556" s="93"/>
      <c r="C1556" s="110" t="s">
        <v>91</v>
      </c>
      <c r="D1556" s="369" t="str">
        <f t="shared" si="279"/>
        <v/>
      </c>
      <c r="E1556" s="369"/>
      <c r="F1556" s="369"/>
      <c r="G1556" s="369"/>
      <c r="H1556" s="369"/>
      <c r="I1556" s="369"/>
      <c r="J1556" s="369"/>
      <c r="K1556" s="369"/>
      <c r="L1556" s="369"/>
      <c r="M1556" s="369"/>
      <c r="N1556" s="369"/>
      <c r="O1556" s="370"/>
      <c r="P1556" s="370"/>
      <c r="Q1556" s="370"/>
      <c r="R1556" s="370"/>
      <c r="S1556" s="370"/>
      <c r="T1556" s="370"/>
      <c r="U1556" s="370"/>
      <c r="V1556" s="370"/>
      <c r="W1556" s="370"/>
      <c r="X1556" s="370"/>
      <c r="Y1556" s="370"/>
      <c r="Z1556" s="370"/>
      <c r="AA1556" s="370"/>
      <c r="AB1556" s="370"/>
      <c r="AC1556" s="370"/>
      <c r="AD1556" s="370"/>
      <c r="AG1556" s="86">
        <f t="shared" si="280"/>
        <v>0</v>
      </c>
      <c r="AH1556" s="86">
        <f t="shared" si="281"/>
        <v>0</v>
      </c>
      <c r="AI1556" s="86">
        <f t="shared" si="282"/>
        <v>0</v>
      </c>
      <c r="AJ1556" s="86">
        <f t="shared" si="283"/>
        <v>0</v>
      </c>
      <c r="AL1556" s="86">
        <f t="shared" si="284"/>
        <v>16</v>
      </c>
      <c r="AM1556" s="86">
        <f t="shared" si="285"/>
        <v>0</v>
      </c>
      <c r="AN1556" s="86">
        <f t="shared" si="286"/>
        <v>0</v>
      </c>
    </row>
    <row r="1557" spans="1:40" ht="15" customHeight="1">
      <c r="A1557" s="107"/>
      <c r="B1557" s="93"/>
      <c r="C1557" s="110" t="s">
        <v>92</v>
      </c>
      <c r="D1557" s="369" t="str">
        <f t="shared" si="279"/>
        <v/>
      </c>
      <c r="E1557" s="369"/>
      <c r="F1557" s="369"/>
      <c r="G1557" s="369"/>
      <c r="H1557" s="369"/>
      <c r="I1557" s="369"/>
      <c r="J1557" s="369"/>
      <c r="K1557" s="369"/>
      <c r="L1557" s="369"/>
      <c r="M1557" s="369"/>
      <c r="N1557" s="369"/>
      <c r="O1557" s="370"/>
      <c r="P1557" s="370"/>
      <c r="Q1557" s="370"/>
      <c r="R1557" s="370"/>
      <c r="S1557" s="370"/>
      <c r="T1557" s="370"/>
      <c r="U1557" s="370"/>
      <c r="V1557" s="370"/>
      <c r="W1557" s="370"/>
      <c r="X1557" s="370"/>
      <c r="Y1557" s="370"/>
      <c r="Z1557" s="370"/>
      <c r="AA1557" s="370"/>
      <c r="AB1557" s="370"/>
      <c r="AC1557" s="370"/>
      <c r="AD1557" s="370"/>
      <c r="AG1557" s="86">
        <f t="shared" si="280"/>
        <v>0</v>
      </c>
      <c r="AH1557" s="86">
        <f t="shared" si="281"/>
        <v>0</v>
      </c>
      <c r="AI1557" s="86">
        <f t="shared" si="282"/>
        <v>0</v>
      </c>
      <c r="AJ1557" s="86">
        <f t="shared" si="283"/>
        <v>0</v>
      </c>
      <c r="AL1557" s="86">
        <f t="shared" si="284"/>
        <v>16</v>
      </c>
      <c r="AM1557" s="86">
        <f t="shared" si="285"/>
        <v>0</v>
      </c>
      <c r="AN1557" s="86">
        <f t="shared" si="286"/>
        <v>0</v>
      </c>
    </row>
    <row r="1558" spans="1:40" ht="15" customHeight="1">
      <c r="A1558" s="107"/>
      <c r="B1558" s="93"/>
      <c r="C1558" s="110" t="s">
        <v>93</v>
      </c>
      <c r="D1558" s="369" t="str">
        <f t="shared" si="279"/>
        <v/>
      </c>
      <c r="E1558" s="369"/>
      <c r="F1558" s="369"/>
      <c r="G1558" s="369"/>
      <c r="H1558" s="369"/>
      <c r="I1558" s="369"/>
      <c r="J1558" s="369"/>
      <c r="K1558" s="369"/>
      <c r="L1558" s="369"/>
      <c r="M1558" s="369"/>
      <c r="N1558" s="369"/>
      <c r="O1558" s="370"/>
      <c r="P1558" s="370"/>
      <c r="Q1558" s="370"/>
      <c r="R1558" s="370"/>
      <c r="S1558" s="370"/>
      <c r="T1558" s="370"/>
      <c r="U1558" s="370"/>
      <c r="V1558" s="370"/>
      <c r="W1558" s="370"/>
      <c r="X1558" s="370"/>
      <c r="Y1558" s="370"/>
      <c r="Z1558" s="370"/>
      <c r="AA1558" s="370"/>
      <c r="AB1558" s="370"/>
      <c r="AC1558" s="370"/>
      <c r="AD1558" s="370"/>
      <c r="AG1558" s="86">
        <f t="shared" si="280"/>
        <v>0</v>
      </c>
      <c r="AH1558" s="86">
        <f t="shared" si="281"/>
        <v>0</v>
      </c>
      <c r="AI1558" s="86">
        <f t="shared" si="282"/>
        <v>0</v>
      </c>
      <c r="AJ1558" s="86">
        <f t="shared" si="283"/>
        <v>0</v>
      </c>
      <c r="AL1558" s="86">
        <f t="shared" si="284"/>
        <v>16</v>
      </c>
      <c r="AM1558" s="86">
        <f t="shared" si="285"/>
        <v>0</v>
      </c>
      <c r="AN1558" s="86">
        <f t="shared" si="286"/>
        <v>0</v>
      </c>
    </row>
    <row r="1559" spans="1:40" ht="15" customHeight="1">
      <c r="A1559" s="107"/>
      <c r="B1559" s="93"/>
      <c r="C1559" s="110" t="s">
        <v>94</v>
      </c>
      <c r="D1559" s="369" t="str">
        <f t="shared" si="279"/>
        <v/>
      </c>
      <c r="E1559" s="369"/>
      <c r="F1559" s="369"/>
      <c r="G1559" s="369"/>
      <c r="H1559" s="369"/>
      <c r="I1559" s="369"/>
      <c r="J1559" s="369"/>
      <c r="K1559" s="369"/>
      <c r="L1559" s="369"/>
      <c r="M1559" s="369"/>
      <c r="N1559" s="369"/>
      <c r="O1559" s="370"/>
      <c r="P1559" s="370"/>
      <c r="Q1559" s="370"/>
      <c r="R1559" s="370"/>
      <c r="S1559" s="370"/>
      <c r="T1559" s="370"/>
      <c r="U1559" s="370"/>
      <c r="V1559" s="370"/>
      <c r="W1559" s="370"/>
      <c r="X1559" s="370"/>
      <c r="Y1559" s="370"/>
      <c r="Z1559" s="370"/>
      <c r="AA1559" s="370"/>
      <c r="AB1559" s="370"/>
      <c r="AC1559" s="370"/>
      <c r="AD1559" s="370"/>
      <c r="AG1559" s="86">
        <f t="shared" si="280"/>
        <v>0</v>
      </c>
      <c r="AH1559" s="86">
        <f t="shared" si="281"/>
        <v>0</v>
      </c>
      <c r="AI1559" s="86">
        <f t="shared" si="282"/>
        <v>0</v>
      </c>
      <c r="AJ1559" s="86">
        <f t="shared" si="283"/>
        <v>0</v>
      </c>
      <c r="AL1559" s="86">
        <f t="shared" si="284"/>
        <v>16</v>
      </c>
      <c r="AM1559" s="86">
        <f t="shared" si="285"/>
        <v>0</v>
      </c>
      <c r="AN1559" s="86">
        <f t="shared" si="286"/>
        <v>0</v>
      </c>
    </row>
    <row r="1560" spans="1:40" ht="15" customHeight="1">
      <c r="A1560" s="107"/>
      <c r="B1560" s="93"/>
      <c r="C1560" s="110" t="s">
        <v>95</v>
      </c>
      <c r="D1560" s="369" t="str">
        <f t="shared" si="279"/>
        <v/>
      </c>
      <c r="E1560" s="369"/>
      <c r="F1560" s="369"/>
      <c r="G1560" s="369"/>
      <c r="H1560" s="369"/>
      <c r="I1560" s="369"/>
      <c r="J1560" s="369"/>
      <c r="K1560" s="369"/>
      <c r="L1560" s="369"/>
      <c r="M1560" s="369"/>
      <c r="N1560" s="369"/>
      <c r="O1560" s="370"/>
      <c r="P1560" s="370"/>
      <c r="Q1560" s="370"/>
      <c r="R1560" s="370"/>
      <c r="S1560" s="370"/>
      <c r="T1560" s="370"/>
      <c r="U1560" s="370"/>
      <c r="V1560" s="370"/>
      <c r="W1560" s="370"/>
      <c r="X1560" s="370"/>
      <c r="Y1560" s="370"/>
      <c r="Z1560" s="370"/>
      <c r="AA1560" s="370"/>
      <c r="AB1560" s="370"/>
      <c r="AC1560" s="370"/>
      <c r="AD1560" s="370"/>
      <c r="AG1560" s="86">
        <f t="shared" si="280"/>
        <v>0</v>
      </c>
      <c r="AH1560" s="86">
        <f t="shared" si="281"/>
        <v>0</v>
      </c>
      <c r="AI1560" s="86">
        <f t="shared" si="282"/>
        <v>0</v>
      </c>
      <c r="AJ1560" s="86">
        <f t="shared" si="283"/>
        <v>0</v>
      </c>
      <c r="AL1560" s="86">
        <f t="shared" si="284"/>
        <v>16</v>
      </c>
      <c r="AM1560" s="86">
        <f t="shared" si="285"/>
        <v>0</v>
      </c>
      <c r="AN1560" s="86">
        <f t="shared" si="286"/>
        <v>0</v>
      </c>
    </row>
    <row r="1561" spans="1:40" ht="15" customHeight="1">
      <c r="A1561" s="107"/>
      <c r="B1561" s="93"/>
      <c r="C1561" s="110" t="s">
        <v>96</v>
      </c>
      <c r="D1561" s="369" t="str">
        <f t="shared" si="279"/>
        <v/>
      </c>
      <c r="E1561" s="369"/>
      <c r="F1561" s="369"/>
      <c r="G1561" s="369"/>
      <c r="H1561" s="369"/>
      <c r="I1561" s="369"/>
      <c r="J1561" s="369"/>
      <c r="K1561" s="369"/>
      <c r="L1561" s="369"/>
      <c r="M1561" s="369"/>
      <c r="N1561" s="369"/>
      <c r="O1561" s="370"/>
      <c r="P1561" s="370"/>
      <c r="Q1561" s="370"/>
      <c r="R1561" s="370"/>
      <c r="S1561" s="370"/>
      <c r="T1561" s="370"/>
      <c r="U1561" s="370"/>
      <c r="V1561" s="370"/>
      <c r="W1561" s="370"/>
      <c r="X1561" s="370"/>
      <c r="Y1561" s="370"/>
      <c r="Z1561" s="370"/>
      <c r="AA1561" s="370"/>
      <c r="AB1561" s="370"/>
      <c r="AC1561" s="370"/>
      <c r="AD1561" s="370"/>
      <c r="AG1561" s="86">
        <f t="shared" si="280"/>
        <v>0</v>
      </c>
      <c r="AH1561" s="86">
        <f t="shared" si="281"/>
        <v>0</v>
      </c>
      <c r="AI1561" s="86">
        <f t="shared" si="282"/>
        <v>0</v>
      </c>
      <c r="AJ1561" s="86">
        <f t="shared" si="283"/>
        <v>0</v>
      </c>
      <c r="AL1561" s="86">
        <f t="shared" si="284"/>
        <v>16</v>
      </c>
      <c r="AM1561" s="86">
        <f t="shared" si="285"/>
        <v>0</v>
      </c>
      <c r="AN1561" s="86">
        <f t="shared" si="286"/>
        <v>0</v>
      </c>
    </row>
    <row r="1562" spans="1:40" ht="15" customHeight="1">
      <c r="A1562" s="107"/>
      <c r="B1562" s="93"/>
      <c r="C1562" s="110" t="s">
        <v>97</v>
      </c>
      <c r="D1562" s="369" t="str">
        <f t="shared" si="279"/>
        <v/>
      </c>
      <c r="E1562" s="369"/>
      <c r="F1562" s="369"/>
      <c r="G1562" s="369"/>
      <c r="H1562" s="369"/>
      <c r="I1562" s="369"/>
      <c r="J1562" s="369"/>
      <c r="K1562" s="369"/>
      <c r="L1562" s="369"/>
      <c r="M1562" s="369"/>
      <c r="N1562" s="369"/>
      <c r="O1562" s="370"/>
      <c r="P1562" s="370"/>
      <c r="Q1562" s="370"/>
      <c r="R1562" s="370"/>
      <c r="S1562" s="370"/>
      <c r="T1562" s="370"/>
      <c r="U1562" s="370"/>
      <c r="V1562" s="370"/>
      <c r="W1562" s="370"/>
      <c r="X1562" s="370"/>
      <c r="Y1562" s="370"/>
      <c r="Z1562" s="370"/>
      <c r="AA1562" s="370"/>
      <c r="AB1562" s="370"/>
      <c r="AC1562" s="370"/>
      <c r="AD1562" s="370"/>
      <c r="AG1562" s="86">
        <f t="shared" si="280"/>
        <v>0</v>
      </c>
      <c r="AH1562" s="86">
        <f t="shared" si="281"/>
        <v>0</v>
      </c>
      <c r="AI1562" s="86">
        <f t="shared" si="282"/>
        <v>0</v>
      </c>
      <c r="AJ1562" s="86">
        <f t="shared" si="283"/>
        <v>0</v>
      </c>
      <c r="AL1562" s="86">
        <f t="shared" si="284"/>
        <v>16</v>
      </c>
      <c r="AM1562" s="86">
        <f t="shared" si="285"/>
        <v>0</v>
      </c>
      <c r="AN1562" s="86">
        <f t="shared" si="286"/>
        <v>0</v>
      </c>
    </row>
    <row r="1563" spans="1:40" ht="15" customHeight="1">
      <c r="A1563" s="107"/>
      <c r="B1563" s="93"/>
      <c r="C1563" s="110" t="s">
        <v>98</v>
      </c>
      <c r="D1563" s="369" t="str">
        <f t="shared" si="279"/>
        <v/>
      </c>
      <c r="E1563" s="369"/>
      <c r="F1563" s="369"/>
      <c r="G1563" s="369"/>
      <c r="H1563" s="369"/>
      <c r="I1563" s="369"/>
      <c r="J1563" s="369"/>
      <c r="K1563" s="369"/>
      <c r="L1563" s="369"/>
      <c r="M1563" s="369"/>
      <c r="N1563" s="369"/>
      <c r="O1563" s="370"/>
      <c r="P1563" s="370"/>
      <c r="Q1563" s="370"/>
      <c r="R1563" s="370"/>
      <c r="S1563" s="370"/>
      <c r="T1563" s="370"/>
      <c r="U1563" s="370"/>
      <c r="V1563" s="370"/>
      <c r="W1563" s="370"/>
      <c r="X1563" s="370"/>
      <c r="Y1563" s="370"/>
      <c r="Z1563" s="370"/>
      <c r="AA1563" s="370"/>
      <c r="AB1563" s="370"/>
      <c r="AC1563" s="370"/>
      <c r="AD1563" s="370"/>
      <c r="AG1563" s="86">
        <f t="shared" si="280"/>
        <v>0</v>
      </c>
      <c r="AH1563" s="86">
        <f t="shared" si="281"/>
        <v>0</v>
      </c>
      <c r="AI1563" s="86">
        <f t="shared" si="282"/>
        <v>0</v>
      </c>
      <c r="AJ1563" s="86">
        <f t="shared" si="283"/>
        <v>0</v>
      </c>
      <c r="AL1563" s="86">
        <f t="shared" si="284"/>
        <v>16</v>
      </c>
      <c r="AM1563" s="86">
        <f t="shared" si="285"/>
        <v>0</v>
      </c>
      <c r="AN1563" s="86">
        <f t="shared" si="286"/>
        <v>0</v>
      </c>
    </row>
    <row r="1564" spans="1:40" ht="15" customHeight="1">
      <c r="A1564" s="107"/>
      <c r="B1564" s="93"/>
      <c r="C1564" s="110" t="s">
        <v>99</v>
      </c>
      <c r="D1564" s="369" t="str">
        <f t="shared" si="279"/>
        <v/>
      </c>
      <c r="E1564" s="369"/>
      <c r="F1564" s="369"/>
      <c r="G1564" s="369"/>
      <c r="H1564" s="369"/>
      <c r="I1564" s="369"/>
      <c r="J1564" s="369"/>
      <c r="K1564" s="369"/>
      <c r="L1564" s="369"/>
      <c r="M1564" s="369"/>
      <c r="N1564" s="369"/>
      <c r="O1564" s="370"/>
      <c r="P1564" s="370"/>
      <c r="Q1564" s="370"/>
      <c r="R1564" s="370"/>
      <c r="S1564" s="370"/>
      <c r="T1564" s="370"/>
      <c r="U1564" s="370"/>
      <c r="V1564" s="370"/>
      <c r="W1564" s="370"/>
      <c r="X1564" s="370"/>
      <c r="Y1564" s="370"/>
      <c r="Z1564" s="370"/>
      <c r="AA1564" s="370"/>
      <c r="AB1564" s="370"/>
      <c r="AC1564" s="370"/>
      <c r="AD1564" s="370"/>
      <c r="AG1564" s="86">
        <f t="shared" si="280"/>
        <v>0</v>
      </c>
      <c r="AH1564" s="86">
        <f t="shared" si="281"/>
        <v>0</v>
      </c>
      <c r="AI1564" s="86">
        <f t="shared" si="282"/>
        <v>0</v>
      </c>
      <c r="AJ1564" s="86">
        <f t="shared" si="283"/>
        <v>0</v>
      </c>
      <c r="AL1564" s="86">
        <f t="shared" si="284"/>
        <v>16</v>
      </c>
      <c r="AM1564" s="86">
        <f t="shared" si="285"/>
        <v>0</v>
      </c>
      <c r="AN1564" s="86">
        <f t="shared" si="286"/>
        <v>0</v>
      </c>
    </row>
    <row r="1565" spans="1:40" ht="15" customHeight="1">
      <c r="A1565" s="107"/>
      <c r="B1565" s="93"/>
      <c r="C1565" s="110" t="s">
        <v>100</v>
      </c>
      <c r="D1565" s="369" t="str">
        <f t="shared" si="279"/>
        <v/>
      </c>
      <c r="E1565" s="369"/>
      <c r="F1565" s="369"/>
      <c r="G1565" s="369"/>
      <c r="H1565" s="369"/>
      <c r="I1565" s="369"/>
      <c r="J1565" s="369"/>
      <c r="K1565" s="369"/>
      <c r="L1565" s="369"/>
      <c r="M1565" s="369"/>
      <c r="N1565" s="369"/>
      <c r="O1565" s="370"/>
      <c r="P1565" s="370"/>
      <c r="Q1565" s="370"/>
      <c r="R1565" s="370"/>
      <c r="S1565" s="370"/>
      <c r="T1565" s="370"/>
      <c r="U1565" s="370"/>
      <c r="V1565" s="370"/>
      <c r="W1565" s="370"/>
      <c r="X1565" s="370"/>
      <c r="Y1565" s="370"/>
      <c r="Z1565" s="370"/>
      <c r="AA1565" s="370"/>
      <c r="AB1565" s="370"/>
      <c r="AC1565" s="370"/>
      <c r="AD1565" s="370"/>
      <c r="AG1565" s="86">
        <f t="shared" si="280"/>
        <v>0</v>
      </c>
      <c r="AH1565" s="86">
        <f t="shared" si="281"/>
        <v>0</v>
      </c>
      <c r="AI1565" s="86">
        <f t="shared" si="282"/>
        <v>0</v>
      </c>
      <c r="AJ1565" s="86">
        <f t="shared" si="283"/>
        <v>0</v>
      </c>
      <c r="AL1565" s="86">
        <f t="shared" si="284"/>
        <v>16</v>
      </c>
      <c r="AM1565" s="86">
        <f t="shared" si="285"/>
        <v>0</v>
      </c>
      <c r="AN1565" s="86">
        <f t="shared" si="286"/>
        <v>0</v>
      </c>
    </row>
    <row r="1566" spans="1:40" ht="15" customHeight="1">
      <c r="A1566" s="107"/>
      <c r="B1566" s="93"/>
      <c r="C1566" s="110" t="s">
        <v>101</v>
      </c>
      <c r="D1566" s="369" t="str">
        <f t="shared" si="279"/>
        <v/>
      </c>
      <c r="E1566" s="369"/>
      <c r="F1566" s="369"/>
      <c r="G1566" s="369"/>
      <c r="H1566" s="369"/>
      <c r="I1566" s="369"/>
      <c r="J1566" s="369"/>
      <c r="K1566" s="369"/>
      <c r="L1566" s="369"/>
      <c r="M1566" s="369"/>
      <c r="N1566" s="369"/>
      <c r="O1566" s="370"/>
      <c r="P1566" s="370"/>
      <c r="Q1566" s="370"/>
      <c r="R1566" s="370"/>
      <c r="S1566" s="370"/>
      <c r="T1566" s="370"/>
      <c r="U1566" s="370"/>
      <c r="V1566" s="370"/>
      <c r="W1566" s="370"/>
      <c r="X1566" s="370"/>
      <c r="Y1566" s="370"/>
      <c r="Z1566" s="370"/>
      <c r="AA1566" s="370"/>
      <c r="AB1566" s="370"/>
      <c r="AC1566" s="370"/>
      <c r="AD1566" s="370"/>
      <c r="AG1566" s="86">
        <f t="shared" si="280"/>
        <v>0</v>
      </c>
      <c r="AH1566" s="86">
        <f t="shared" si="281"/>
        <v>0</v>
      </c>
      <c r="AI1566" s="86">
        <f t="shared" si="282"/>
        <v>0</v>
      </c>
      <c r="AJ1566" s="86">
        <f t="shared" si="283"/>
        <v>0</v>
      </c>
      <c r="AL1566" s="86">
        <f t="shared" si="284"/>
        <v>16</v>
      </c>
      <c r="AM1566" s="86">
        <f t="shared" si="285"/>
        <v>0</v>
      </c>
      <c r="AN1566" s="86">
        <f t="shared" si="286"/>
        <v>0</v>
      </c>
    </row>
    <row r="1567" spans="1:40" ht="15" customHeight="1">
      <c r="A1567" s="107"/>
      <c r="B1567" s="93"/>
      <c r="C1567" s="110" t="s">
        <v>102</v>
      </c>
      <c r="D1567" s="369" t="str">
        <f t="shared" si="279"/>
        <v/>
      </c>
      <c r="E1567" s="369"/>
      <c r="F1567" s="369"/>
      <c r="G1567" s="369"/>
      <c r="H1567" s="369"/>
      <c r="I1567" s="369"/>
      <c r="J1567" s="369"/>
      <c r="K1567" s="369"/>
      <c r="L1567" s="369"/>
      <c r="M1567" s="369"/>
      <c r="N1567" s="369"/>
      <c r="O1567" s="370"/>
      <c r="P1567" s="370"/>
      <c r="Q1567" s="370"/>
      <c r="R1567" s="370"/>
      <c r="S1567" s="370"/>
      <c r="T1567" s="370"/>
      <c r="U1567" s="370"/>
      <c r="V1567" s="370"/>
      <c r="W1567" s="370"/>
      <c r="X1567" s="370"/>
      <c r="Y1567" s="370"/>
      <c r="Z1567" s="370"/>
      <c r="AA1567" s="370"/>
      <c r="AB1567" s="370"/>
      <c r="AC1567" s="370"/>
      <c r="AD1567" s="370"/>
      <c r="AG1567" s="86">
        <f t="shared" si="280"/>
        <v>0</v>
      </c>
      <c r="AH1567" s="86">
        <f t="shared" si="281"/>
        <v>0</v>
      </c>
      <c r="AI1567" s="86">
        <f t="shared" si="282"/>
        <v>0</v>
      </c>
      <c r="AJ1567" s="86">
        <f t="shared" si="283"/>
        <v>0</v>
      </c>
      <c r="AL1567" s="86">
        <f t="shared" si="284"/>
        <v>16</v>
      </c>
      <c r="AM1567" s="86">
        <f t="shared" si="285"/>
        <v>0</v>
      </c>
      <c r="AN1567" s="86">
        <f t="shared" si="286"/>
        <v>0</v>
      </c>
    </row>
    <row r="1568" spans="1:40" ht="15" customHeight="1">
      <c r="A1568" s="107"/>
      <c r="B1568" s="93"/>
      <c r="C1568" s="110" t="s">
        <v>103</v>
      </c>
      <c r="D1568" s="369" t="str">
        <f t="shared" si="279"/>
        <v/>
      </c>
      <c r="E1568" s="369"/>
      <c r="F1568" s="369"/>
      <c r="G1568" s="369"/>
      <c r="H1568" s="369"/>
      <c r="I1568" s="369"/>
      <c r="J1568" s="369"/>
      <c r="K1568" s="369"/>
      <c r="L1568" s="369"/>
      <c r="M1568" s="369"/>
      <c r="N1568" s="369"/>
      <c r="O1568" s="370"/>
      <c r="P1568" s="370"/>
      <c r="Q1568" s="370"/>
      <c r="R1568" s="370"/>
      <c r="S1568" s="370"/>
      <c r="T1568" s="370"/>
      <c r="U1568" s="370"/>
      <c r="V1568" s="370"/>
      <c r="W1568" s="370"/>
      <c r="X1568" s="370"/>
      <c r="Y1568" s="370"/>
      <c r="Z1568" s="370"/>
      <c r="AA1568" s="370"/>
      <c r="AB1568" s="370"/>
      <c r="AC1568" s="370"/>
      <c r="AD1568" s="370"/>
      <c r="AG1568" s="86">
        <f t="shared" si="280"/>
        <v>0</v>
      </c>
      <c r="AH1568" s="86">
        <f t="shared" si="281"/>
        <v>0</v>
      </c>
      <c r="AI1568" s="86">
        <f t="shared" si="282"/>
        <v>0</v>
      </c>
      <c r="AJ1568" s="86">
        <f t="shared" si="283"/>
        <v>0</v>
      </c>
      <c r="AL1568" s="86">
        <f t="shared" si="284"/>
        <v>16</v>
      </c>
      <c r="AM1568" s="86">
        <f t="shared" si="285"/>
        <v>0</v>
      </c>
      <c r="AN1568" s="86">
        <f t="shared" si="286"/>
        <v>0</v>
      </c>
    </row>
    <row r="1569" spans="1:40" ht="15" customHeight="1">
      <c r="A1569" s="107"/>
      <c r="B1569" s="93"/>
      <c r="C1569" s="110" t="s">
        <v>104</v>
      </c>
      <c r="D1569" s="369" t="str">
        <f t="shared" si="279"/>
        <v/>
      </c>
      <c r="E1569" s="369"/>
      <c r="F1569" s="369"/>
      <c r="G1569" s="369"/>
      <c r="H1569" s="369"/>
      <c r="I1569" s="369"/>
      <c r="J1569" s="369"/>
      <c r="K1569" s="369"/>
      <c r="L1569" s="369"/>
      <c r="M1569" s="369"/>
      <c r="N1569" s="369"/>
      <c r="O1569" s="370"/>
      <c r="P1569" s="370"/>
      <c r="Q1569" s="370"/>
      <c r="R1569" s="370"/>
      <c r="S1569" s="370"/>
      <c r="T1569" s="370"/>
      <c r="U1569" s="370"/>
      <c r="V1569" s="370"/>
      <c r="W1569" s="370"/>
      <c r="X1569" s="370"/>
      <c r="Y1569" s="370"/>
      <c r="Z1569" s="370"/>
      <c r="AA1569" s="370"/>
      <c r="AB1569" s="370"/>
      <c r="AC1569" s="370"/>
      <c r="AD1569" s="370"/>
      <c r="AG1569" s="86">
        <f t="shared" si="280"/>
        <v>0</v>
      </c>
      <c r="AH1569" s="86">
        <f t="shared" si="281"/>
        <v>0</v>
      </c>
      <c r="AI1569" s="86">
        <f t="shared" si="282"/>
        <v>0</v>
      </c>
      <c r="AJ1569" s="86">
        <f t="shared" si="283"/>
        <v>0</v>
      </c>
      <c r="AL1569" s="86">
        <f t="shared" si="284"/>
        <v>16</v>
      </c>
      <c r="AM1569" s="86">
        <f t="shared" si="285"/>
        <v>0</v>
      </c>
      <c r="AN1569" s="86">
        <f t="shared" si="286"/>
        <v>0</v>
      </c>
    </row>
    <row r="1570" spans="1:40" ht="15" customHeight="1">
      <c r="A1570" s="107"/>
      <c r="B1570" s="93"/>
      <c r="C1570" s="110" t="s">
        <v>105</v>
      </c>
      <c r="D1570" s="369" t="str">
        <f t="shared" si="279"/>
        <v/>
      </c>
      <c r="E1570" s="369"/>
      <c r="F1570" s="369"/>
      <c r="G1570" s="369"/>
      <c r="H1570" s="369"/>
      <c r="I1570" s="369"/>
      <c r="J1570" s="369"/>
      <c r="K1570" s="369"/>
      <c r="L1570" s="369"/>
      <c r="M1570" s="369"/>
      <c r="N1570" s="369"/>
      <c r="O1570" s="370"/>
      <c r="P1570" s="370"/>
      <c r="Q1570" s="370"/>
      <c r="R1570" s="370"/>
      <c r="S1570" s="370"/>
      <c r="T1570" s="370"/>
      <c r="U1570" s="370"/>
      <c r="V1570" s="370"/>
      <c r="W1570" s="370"/>
      <c r="X1570" s="370"/>
      <c r="Y1570" s="370"/>
      <c r="Z1570" s="370"/>
      <c r="AA1570" s="370"/>
      <c r="AB1570" s="370"/>
      <c r="AC1570" s="370"/>
      <c r="AD1570" s="370"/>
      <c r="AG1570" s="86">
        <f t="shared" si="280"/>
        <v>0</v>
      </c>
      <c r="AH1570" s="86">
        <f t="shared" si="281"/>
        <v>0</v>
      </c>
      <c r="AI1570" s="86">
        <f t="shared" si="282"/>
        <v>0</v>
      </c>
      <c r="AJ1570" s="86">
        <f t="shared" si="283"/>
        <v>0</v>
      </c>
      <c r="AL1570" s="86">
        <f t="shared" si="284"/>
        <v>16</v>
      </c>
      <c r="AM1570" s="86">
        <f t="shared" si="285"/>
        <v>0</v>
      </c>
      <c r="AN1570" s="86">
        <f t="shared" si="286"/>
        <v>0</v>
      </c>
    </row>
    <row r="1571" spans="1:40" ht="15" customHeight="1">
      <c r="A1571" s="107"/>
      <c r="B1571" s="93"/>
      <c r="C1571" s="110" t="s">
        <v>106</v>
      </c>
      <c r="D1571" s="369" t="str">
        <f t="shared" si="279"/>
        <v/>
      </c>
      <c r="E1571" s="369"/>
      <c r="F1571" s="369"/>
      <c r="G1571" s="369"/>
      <c r="H1571" s="369"/>
      <c r="I1571" s="369"/>
      <c r="J1571" s="369"/>
      <c r="K1571" s="369"/>
      <c r="L1571" s="369"/>
      <c r="M1571" s="369"/>
      <c r="N1571" s="369"/>
      <c r="O1571" s="370"/>
      <c r="P1571" s="370"/>
      <c r="Q1571" s="370"/>
      <c r="R1571" s="370"/>
      <c r="S1571" s="370"/>
      <c r="T1571" s="370"/>
      <c r="U1571" s="370"/>
      <c r="V1571" s="370"/>
      <c r="W1571" s="370"/>
      <c r="X1571" s="370"/>
      <c r="Y1571" s="370"/>
      <c r="Z1571" s="370"/>
      <c r="AA1571" s="370"/>
      <c r="AB1571" s="370"/>
      <c r="AC1571" s="370"/>
      <c r="AD1571" s="370"/>
      <c r="AG1571" s="86">
        <f t="shared" si="280"/>
        <v>0</v>
      </c>
      <c r="AH1571" s="86">
        <f t="shared" si="281"/>
        <v>0</v>
      </c>
      <c r="AI1571" s="86">
        <f t="shared" si="282"/>
        <v>0</v>
      </c>
      <c r="AJ1571" s="86">
        <f t="shared" si="283"/>
        <v>0</v>
      </c>
      <c r="AL1571" s="86">
        <f t="shared" si="284"/>
        <v>16</v>
      </c>
      <c r="AM1571" s="86">
        <f t="shared" si="285"/>
        <v>0</v>
      </c>
      <c r="AN1571" s="86">
        <f t="shared" si="286"/>
        <v>0</v>
      </c>
    </row>
    <row r="1572" spans="1:40" ht="15" customHeight="1">
      <c r="A1572" s="107"/>
      <c r="B1572" s="93"/>
      <c r="C1572" s="110" t="s">
        <v>107</v>
      </c>
      <c r="D1572" s="369" t="str">
        <f t="shared" si="279"/>
        <v/>
      </c>
      <c r="E1572" s="369"/>
      <c r="F1572" s="369"/>
      <c r="G1572" s="369"/>
      <c r="H1572" s="369"/>
      <c r="I1572" s="369"/>
      <c r="J1572" s="369"/>
      <c r="K1572" s="369"/>
      <c r="L1572" s="369"/>
      <c r="M1572" s="369"/>
      <c r="N1572" s="369"/>
      <c r="O1572" s="370"/>
      <c r="P1572" s="370"/>
      <c r="Q1572" s="370"/>
      <c r="R1572" s="370"/>
      <c r="S1572" s="370"/>
      <c r="T1572" s="370"/>
      <c r="U1572" s="370"/>
      <c r="V1572" s="370"/>
      <c r="W1572" s="370"/>
      <c r="X1572" s="370"/>
      <c r="Y1572" s="370"/>
      <c r="Z1572" s="370"/>
      <c r="AA1572" s="370"/>
      <c r="AB1572" s="370"/>
      <c r="AC1572" s="370"/>
      <c r="AD1572" s="370"/>
      <c r="AG1572" s="86">
        <f t="shared" si="280"/>
        <v>0</v>
      </c>
      <c r="AH1572" s="86">
        <f t="shared" si="281"/>
        <v>0</v>
      </c>
      <c r="AI1572" s="86">
        <f t="shared" si="282"/>
        <v>0</v>
      </c>
      <c r="AJ1572" s="86">
        <f t="shared" si="283"/>
        <v>0</v>
      </c>
      <c r="AL1572" s="86">
        <f t="shared" si="284"/>
        <v>16</v>
      </c>
      <c r="AM1572" s="86">
        <f t="shared" si="285"/>
        <v>0</v>
      </c>
      <c r="AN1572" s="86">
        <f t="shared" si="286"/>
        <v>0</v>
      </c>
    </row>
    <row r="1573" spans="1:40" ht="15" customHeight="1">
      <c r="A1573" s="107"/>
      <c r="B1573" s="93"/>
      <c r="C1573" s="110" t="s">
        <v>108</v>
      </c>
      <c r="D1573" s="369" t="str">
        <f t="shared" si="279"/>
        <v/>
      </c>
      <c r="E1573" s="369"/>
      <c r="F1573" s="369"/>
      <c r="G1573" s="369"/>
      <c r="H1573" s="369"/>
      <c r="I1573" s="369"/>
      <c r="J1573" s="369"/>
      <c r="K1573" s="369"/>
      <c r="L1573" s="369"/>
      <c r="M1573" s="369"/>
      <c r="N1573" s="369"/>
      <c r="O1573" s="370"/>
      <c r="P1573" s="370"/>
      <c r="Q1573" s="370"/>
      <c r="R1573" s="370"/>
      <c r="S1573" s="370"/>
      <c r="T1573" s="370"/>
      <c r="U1573" s="370"/>
      <c r="V1573" s="370"/>
      <c r="W1573" s="370"/>
      <c r="X1573" s="370"/>
      <c r="Y1573" s="370"/>
      <c r="Z1573" s="370"/>
      <c r="AA1573" s="370"/>
      <c r="AB1573" s="370"/>
      <c r="AC1573" s="370"/>
      <c r="AD1573" s="370"/>
      <c r="AG1573" s="86">
        <f t="shared" si="280"/>
        <v>0</v>
      </c>
      <c r="AH1573" s="86">
        <f t="shared" si="281"/>
        <v>0</v>
      </c>
      <c r="AI1573" s="86">
        <f t="shared" si="282"/>
        <v>0</v>
      </c>
      <c r="AJ1573" s="86">
        <f t="shared" si="283"/>
        <v>0</v>
      </c>
      <c r="AL1573" s="86">
        <f t="shared" si="284"/>
        <v>16</v>
      </c>
      <c r="AM1573" s="86">
        <f t="shared" si="285"/>
        <v>0</v>
      </c>
      <c r="AN1573" s="86">
        <f t="shared" si="286"/>
        <v>0</v>
      </c>
    </row>
    <row r="1574" spans="1:40" ht="15" customHeight="1">
      <c r="A1574" s="107"/>
      <c r="B1574" s="93"/>
      <c r="C1574" s="110" t="s">
        <v>109</v>
      </c>
      <c r="D1574" s="369" t="str">
        <f t="shared" si="279"/>
        <v/>
      </c>
      <c r="E1574" s="369"/>
      <c r="F1574" s="369"/>
      <c r="G1574" s="369"/>
      <c r="H1574" s="369"/>
      <c r="I1574" s="369"/>
      <c r="J1574" s="369"/>
      <c r="K1574" s="369"/>
      <c r="L1574" s="369"/>
      <c r="M1574" s="369"/>
      <c r="N1574" s="369"/>
      <c r="O1574" s="370"/>
      <c r="P1574" s="370"/>
      <c r="Q1574" s="370"/>
      <c r="R1574" s="370"/>
      <c r="S1574" s="370"/>
      <c r="T1574" s="370"/>
      <c r="U1574" s="370"/>
      <c r="V1574" s="370"/>
      <c r="W1574" s="370"/>
      <c r="X1574" s="370"/>
      <c r="Y1574" s="370"/>
      <c r="Z1574" s="370"/>
      <c r="AA1574" s="370"/>
      <c r="AB1574" s="370"/>
      <c r="AC1574" s="370"/>
      <c r="AD1574" s="370"/>
      <c r="AG1574" s="86">
        <f t="shared" si="280"/>
        <v>0</v>
      </c>
      <c r="AH1574" s="86">
        <f t="shared" si="281"/>
        <v>0</v>
      </c>
      <c r="AI1574" s="86">
        <f t="shared" si="282"/>
        <v>0</v>
      </c>
      <c r="AJ1574" s="86">
        <f t="shared" si="283"/>
        <v>0</v>
      </c>
      <c r="AL1574" s="86">
        <f t="shared" si="284"/>
        <v>16</v>
      </c>
      <c r="AM1574" s="86">
        <f t="shared" si="285"/>
        <v>0</v>
      </c>
      <c r="AN1574" s="86">
        <f t="shared" si="286"/>
        <v>0</v>
      </c>
    </row>
    <row r="1575" spans="1:40" ht="15" customHeight="1">
      <c r="A1575" s="107"/>
      <c r="B1575" s="93"/>
      <c r="C1575" s="110" t="s">
        <v>110</v>
      </c>
      <c r="D1575" s="369" t="str">
        <f t="shared" si="279"/>
        <v/>
      </c>
      <c r="E1575" s="369"/>
      <c r="F1575" s="369"/>
      <c r="G1575" s="369"/>
      <c r="H1575" s="369"/>
      <c r="I1575" s="369"/>
      <c r="J1575" s="369"/>
      <c r="K1575" s="369"/>
      <c r="L1575" s="369"/>
      <c r="M1575" s="369"/>
      <c r="N1575" s="369"/>
      <c r="O1575" s="370"/>
      <c r="P1575" s="370"/>
      <c r="Q1575" s="370"/>
      <c r="R1575" s="370"/>
      <c r="S1575" s="370"/>
      <c r="T1575" s="370"/>
      <c r="U1575" s="370"/>
      <c r="V1575" s="370"/>
      <c r="W1575" s="370"/>
      <c r="X1575" s="370"/>
      <c r="Y1575" s="370"/>
      <c r="Z1575" s="370"/>
      <c r="AA1575" s="370"/>
      <c r="AB1575" s="370"/>
      <c r="AC1575" s="370"/>
      <c r="AD1575" s="370"/>
      <c r="AG1575" s="86">
        <f t="shared" si="280"/>
        <v>0</v>
      </c>
      <c r="AH1575" s="86">
        <f t="shared" si="281"/>
        <v>0</v>
      </c>
      <c r="AI1575" s="86">
        <f t="shared" si="282"/>
        <v>0</v>
      </c>
      <c r="AJ1575" s="86">
        <f t="shared" si="283"/>
        <v>0</v>
      </c>
      <c r="AL1575" s="86">
        <f t="shared" si="284"/>
        <v>16</v>
      </c>
      <c r="AM1575" s="86">
        <f t="shared" si="285"/>
        <v>0</v>
      </c>
      <c r="AN1575" s="86">
        <f t="shared" si="286"/>
        <v>0</v>
      </c>
    </row>
    <row r="1576" spans="1:40" ht="15" customHeight="1">
      <c r="A1576" s="107"/>
      <c r="B1576" s="93"/>
      <c r="C1576" s="110" t="s">
        <v>111</v>
      </c>
      <c r="D1576" s="369" t="str">
        <f t="shared" si="279"/>
        <v/>
      </c>
      <c r="E1576" s="369"/>
      <c r="F1576" s="369"/>
      <c r="G1576" s="369"/>
      <c r="H1576" s="369"/>
      <c r="I1576" s="369"/>
      <c r="J1576" s="369"/>
      <c r="K1576" s="369"/>
      <c r="L1576" s="369"/>
      <c r="M1576" s="369"/>
      <c r="N1576" s="369"/>
      <c r="O1576" s="370"/>
      <c r="P1576" s="370"/>
      <c r="Q1576" s="370"/>
      <c r="R1576" s="370"/>
      <c r="S1576" s="370"/>
      <c r="T1576" s="370"/>
      <c r="U1576" s="370"/>
      <c r="V1576" s="370"/>
      <c r="W1576" s="370"/>
      <c r="X1576" s="370"/>
      <c r="Y1576" s="370"/>
      <c r="Z1576" s="370"/>
      <c r="AA1576" s="370"/>
      <c r="AB1576" s="370"/>
      <c r="AC1576" s="370"/>
      <c r="AD1576" s="370"/>
      <c r="AG1576" s="86">
        <f t="shared" si="280"/>
        <v>0</v>
      </c>
      <c r="AH1576" s="86">
        <f t="shared" si="281"/>
        <v>0</v>
      </c>
      <c r="AI1576" s="86">
        <f t="shared" si="282"/>
        <v>0</v>
      </c>
      <c r="AJ1576" s="86">
        <f t="shared" si="283"/>
        <v>0</v>
      </c>
      <c r="AL1576" s="86">
        <f t="shared" si="284"/>
        <v>16</v>
      </c>
      <c r="AM1576" s="86">
        <f t="shared" si="285"/>
        <v>0</v>
      </c>
      <c r="AN1576" s="86">
        <f t="shared" si="286"/>
        <v>0</v>
      </c>
    </row>
    <row r="1577" spans="1:40" ht="15" customHeight="1">
      <c r="A1577" s="107"/>
      <c r="B1577" s="93"/>
      <c r="C1577" s="110" t="s">
        <v>112</v>
      </c>
      <c r="D1577" s="369" t="str">
        <f t="shared" si="279"/>
        <v/>
      </c>
      <c r="E1577" s="369"/>
      <c r="F1577" s="369"/>
      <c r="G1577" s="369"/>
      <c r="H1577" s="369"/>
      <c r="I1577" s="369"/>
      <c r="J1577" s="369"/>
      <c r="K1577" s="369"/>
      <c r="L1577" s="369"/>
      <c r="M1577" s="369"/>
      <c r="N1577" s="369"/>
      <c r="O1577" s="370"/>
      <c r="P1577" s="370"/>
      <c r="Q1577" s="370"/>
      <c r="R1577" s="370"/>
      <c r="S1577" s="370"/>
      <c r="T1577" s="370"/>
      <c r="U1577" s="370"/>
      <c r="V1577" s="370"/>
      <c r="W1577" s="370"/>
      <c r="X1577" s="370"/>
      <c r="Y1577" s="370"/>
      <c r="Z1577" s="370"/>
      <c r="AA1577" s="370"/>
      <c r="AB1577" s="370"/>
      <c r="AC1577" s="370"/>
      <c r="AD1577" s="370"/>
      <c r="AG1577" s="86">
        <f t="shared" si="280"/>
        <v>0</v>
      </c>
      <c r="AH1577" s="86">
        <f t="shared" si="281"/>
        <v>0</v>
      </c>
      <c r="AI1577" s="86">
        <f t="shared" si="282"/>
        <v>0</v>
      </c>
      <c r="AJ1577" s="86">
        <f t="shared" si="283"/>
        <v>0</v>
      </c>
      <c r="AL1577" s="86">
        <f t="shared" si="284"/>
        <v>16</v>
      </c>
      <c r="AM1577" s="86">
        <f t="shared" si="285"/>
        <v>0</v>
      </c>
      <c r="AN1577" s="86">
        <f t="shared" si="286"/>
        <v>0</v>
      </c>
    </row>
    <row r="1578" spans="1:40" ht="15" customHeight="1">
      <c r="A1578" s="107"/>
      <c r="B1578" s="93"/>
      <c r="C1578" s="110" t="s">
        <v>113</v>
      </c>
      <c r="D1578" s="369" t="str">
        <f t="shared" si="279"/>
        <v/>
      </c>
      <c r="E1578" s="369"/>
      <c r="F1578" s="369"/>
      <c r="G1578" s="369"/>
      <c r="H1578" s="369"/>
      <c r="I1578" s="369"/>
      <c r="J1578" s="369"/>
      <c r="K1578" s="369"/>
      <c r="L1578" s="369"/>
      <c r="M1578" s="369"/>
      <c r="N1578" s="369"/>
      <c r="O1578" s="370"/>
      <c r="P1578" s="370"/>
      <c r="Q1578" s="370"/>
      <c r="R1578" s="370"/>
      <c r="S1578" s="370"/>
      <c r="T1578" s="370"/>
      <c r="U1578" s="370"/>
      <c r="V1578" s="370"/>
      <c r="W1578" s="370"/>
      <c r="X1578" s="370"/>
      <c r="Y1578" s="370"/>
      <c r="Z1578" s="370"/>
      <c r="AA1578" s="370"/>
      <c r="AB1578" s="370"/>
      <c r="AC1578" s="370"/>
      <c r="AD1578" s="370"/>
      <c r="AG1578" s="86">
        <f t="shared" si="280"/>
        <v>0</v>
      </c>
      <c r="AH1578" s="86">
        <f t="shared" si="281"/>
        <v>0</v>
      </c>
      <c r="AI1578" s="86">
        <f t="shared" si="282"/>
        <v>0</v>
      </c>
      <c r="AJ1578" s="86">
        <f t="shared" si="283"/>
        <v>0</v>
      </c>
      <c r="AL1578" s="86">
        <f t="shared" si="284"/>
        <v>16</v>
      </c>
      <c r="AM1578" s="86">
        <f t="shared" si="285"/>
        <v>0</v>
      </c>
      <c r="AN1578" s="86">
        <f t="shared" si="286"/>
        <v>0</v>
      </c>
    </row>
    <row r="1579" spans="1:40" ht="15" customHeight="1">
      <c r="A1579" s="107"/>
      <c r="B1579" s="93"/>
      <c r="C1579" s="110" t="s">
        <v>114</v>
      </c>
      <c r="D1579" s="369" t="str">
        <f t="shared" si="279"/>
        <v/>
      </c>
      <c r="E1579" s="369"/>
      <c r="F1579" s="369"/>
      <c r="G1579" s="369"/>
      <c r="H1579" s="369"/>
      <c r="I1579" s="369"/>
      <c r="J1579" s="369"/>
      <c r="K1579" s="369"/>
      <c r="L1579" s="369"/>
      <c r="M1579" s="369"/>
      <c r="N1579" s="369"/>
      <c r="O1579" s="370"/>
      <c r="P1579" s="370"/>
      <c r="Q1579" s="370"/>
      <c r="R1579" s="370"/>
      <c r="S1579" s="370"/>
      <c r="T1579" s="370"/>
      <c r="U1579" s="370"/>
      <c r="V1579" s="370"/>
      <c r="W1579" s="370"/>
      <c r="X1579" s="370"/>
      <c r="Y1579" s="370"/>
      <c r="Z1579" s="370"/>
      <c r="AA1579" s="370"/>
      <c r="AB1579" s="370"/>
      <c r="AC1579" s="370"/>
      <c r="AD1579" s="370"/>
      <c r="AG1579" s="86">
        <f t="shared" si="280"/>
        <v>0</v>
      </c>
      <c r="AH1579" s="86">
        <f t="shared" si="281"/>
        <v>0</v>
      </c>
      <c r="AI1579" s="86">
        <f t="shared" si="282"/>
        <v>0</v>
      </c>
      <c r="AJ1579" s="86">
        <f t="shared" si="283"/>
        <v>0</v>
      </c>
      <c r="AL1579" s="86">
        <f t="shared" si="284"/>
        <v>16</v>
      </c>
      <c r="AM1579" s="86">
        <f t="shared" si="285"/>
        <v>0</v>
      </c>
      <c r="AN1579" s="86">
        <f t="shared" si="286"/>
        <v>0</v>
      </c>
    </row>
    <row r="1580" spans="1:40" ht="15" customHeight="1">
      <c r="A1580" s="107"/>
      <c r="B1580" s="93"/>
      <c r="C1580" s="110" t="s">
        <v>115</v>
      </c>
      <c r="D1580" s="369" t="str">
        <f t="shared" si="279"/>
        <v/>
      </c>
      <c r="E1580" s="369"/>
      <c r="F1580" s="369"/>
      <c r="G1580" s="369"/>
      <c r="H1580" s="369"/>
      <c r="I1580" s="369"/>
      <c r="J1580" s="369"/>
      <c r="K1580" s="369"/>
      <c r="L1580" s="369"/>
      <c r="M1580" s="369"/>
      <c r="N1580" s="369"/>
      <c r="O1580" s="370"/>
      <c r="P1580" s="370"/>
      <c r="Q1580" s="370"/>
      <c r="R1580" s="370"/>
      <c r="S1580" s="370"/>
      <c r="T1580" s="370"/>
      <c r="U1580" s="370"/>
      <c r="V1580" s="370"/>
      <c r="W1580" s="370"/>
      <c r="X1580" s="370"/>
      <c r="Y1580" s="370"/>
      <c r="Z1580" s="370"/>
      <c r="AA1580" s="370"/>
      <c r="AB1580" s="370"/>
      <c r="AC1580" s="370"/>
      <c r="AD1580" s="370"/>
      <c r="AG1580" s="86">
        <f t="shared" si="280"/>
        <v>0</v>
      </c>
      <c r="AH1580" s="86">
        <f t="shared" si="281"/>
        <v>0</v>
      </c>
      <c r="AI1580" s="86">
        <f t="shared" si="282"/>
        <v>0</v>
      </c>
      <c r="AJ1580" s="86">
        <f t="shared" si="283"/>
        <v>0</v>
      </c>
      <c r="AL1580" s="86">
        <f t="shared" si="284"/>
        <v>16</v>
      </c>
      <c r="AM1580" s="86">
        <f t="shared" si="285"/>
        <v>0</v>
      </c>
      <c r="AN1580" s="86">
        <f t="shared" si="286"/>
        <v>0</v>
      </c>
    </row>
    <row r="1581" spans="1:40" ht="15" customHeight="1">
      <c r="A1581" s="107"/>
      <c r="B1581" s="93"/>
      <c r="C1581" s="110" t="s">
        <v>116</v>
      </c>
      <c r="D1581" s="369" t="str">
        <f t="shared" si="279"/>
        <v/>
      </c>
      <c r="E1581" s="369"/>
      <c r="F1581" s="369"/>
      <c r="G1581" s="369"/>
      <c r="H1581" s="369"/>
      <c r="I1581" s="369"/>
      <c r="J1581" s="369"/>
      <c r="K1581" s="369"/>
      <c r="L1581" s="369"/>
      <c r="M1581" s="369"/>
      <c r="N1581" s="369"/>
      <c r="O1581" s="370"/>
      <c r="P1581" s="370"/>
      <c r="Q1581" s="370"/>
      <c r="R1581" s="370"/>
      <c r="S1581" s="370"/>
      <c r="T1581" s="370"/>
      <c r="U1581" s="370"/>
      <c r="V1581" s="370"/>
      <c r="W1581" s="370"/>
      <c r="X1581" s="370"/>
      <c r="Y1581" s="370"/>
      <c r="Z1581" s="370"/>
      <c r="AA1581" s="370"/>
      <c r="AB1581" s="370"/>
      <c r="AC1581" s="370"/>
      <c r="AD1581" s="370"/>
      <c r="AG1581" s="86">
        <f t="shared" si="280"/>
        <v>0</v>
      </c>
      <c r="AH1581" s="86">
        <f t="shared" si="281"/>
        <v>0</v>
      </c>
      <c r="AI1581" s="86">
        <f t="shared" si="282"/>
        <v>0</v>
      </c>
      <c r="AJ1581" s="86">
        <f t="shared" si="283"/>
        <v>0</v>
      </c>
      <c r="AL1581" s="86">
        <f t="shared" si="284"/>
        <v>16</v>
      </c>
      <c r="AM1581" s="86">
        <f t="shared" si="285"/>
        <v>0</v>
      </c>
      <c r="AN1581" s="86">
        <f t="shared" si="286"/>
        <v>0</v>
      </c>
    </row>
    <row r="1582" spans="1:40" ht="15" customHeight="1">
      <c r="A1582" s="107"/>
      <c r="B1582" s="93"/>
      <c r="C1582" s="110" t="s">
        <v>117</v>
      </c>
      <c r="D1582" s="369" t="str">
        <f t="shared" si="279"/>
        <v/>
      </c>
      <c r="E1582" s="369"/>
      <c r="F1582" s="369"/>
      <c r="G1582" s="369"/>
      <c r="H1582" s="369"/>
      <c r="I1582" s="369"/>
      <c r="J1582" s="369"/>
      <c r="K1582" s="369"/>
      <c r="L1582" s="369"/>
      <c r="M1582" s="369"/>
      <c r="N1582" s="369"/>
      <c r="O1582" s="370"/>
      <c r="P1582" s="370"/>
      <c r="Q1582" s="370"/>
      <c r="R1582" s="370"/>
      <c r="S1582" s="370"/>
      <c r="T1582" s="370"/>
      <c r="U1582" s="370"/>
      <c r="V1582" s="370"/>
      <c r="W1582" s="370"/>
      <c r="X1582" s="370"/>
      <c r="Y1582" s="370"/>
      <c r="Z1582" s="370"/>
      <c r="AA1582" s="370"/>
      <c r="AB1582" s="370"/>
      <c r="AC1582" s="370"/>
      <c r="AD1582" s="370"/>
      <c r="AG1582" s="86">
        <f t="shared" si="280"/>
        <v>0</v>
      </c>
      <c r="AH1582" s="86">
        <f t="shared" si="281"/>
        <v>0</v>
      </c>
      <c r="AI1582" s="86">
        <f t="shared" si="282"/>
        <v>0</v>
      </c>
      <c r="AJ1582" s="86">
        <f t="shared" si="283"/>
        <v>0</v>
      </c>
      <c r="AL1582" s="86">
        <f t="shared" si="284"/>
        <v>16</v>
      </c>
      <c r="AM1582" s="86">
        <f t="shared" si="285"/>
        <v>0</v>
      </c>
      <c r="AN1582" s="86">
        <f t="shared" si="286"/>
        <v>0</v>
      </c>
    </row>
    <row r="1583" spans="1:40" ht="15" customHeight="1">
      <c r="A1583" s="107"/>
      <c r="B1583" s="93"/>
      <c r="C1583" s="110" t="s">
        <v>118</v>
      </c>
      <c r="D1583" s="369" t="str">
        <f t="shared" si="279"/>
        <v/>
      </c>
      <c r="E1583" s="369"/>
      <c r="F1583" s="369"/>
      <c r="G1583" s="369"/>
      <c r="H1583" s="369"/>
      <c r="I1583" s="369"/>
      <c r="J1583" s="369"/>
      <c r="K1583" s="369"/>
      <c r="L1583" s="369"/>
      <c r="M1583" s="369"/>
      <c r="N1583" s="369"/>
      <c r="O1583" s="370"/>
      <c r="P1583" s="370"/>
      <c r="Q1583" s="370"/>
      <c r="R1583" s="370"/>
      <c r="S1583" s="370"/>
      <c r="T1583" s="370"/>
      <c r="U1583" s="370"/>
      <c r="V1583" s="370"/>
      <c r="W1583" s="370"/>
      <c r="X1583" s="370"/>
      <c r="Y1583" s="370"/>
      <c r="Z1583" s="370"/>
      <c r="AA1583" s="370"/>
      <c r="AB1583" s="370"/>
      <c r="AC1583" s="370"/>
      <c r="AD1583" s="370"/>
      <c r="AG1583" s="86">
        <f t="shared" si="280"/>
        <v>0</v>
      </c>
      <c r="AH1583" s="86">
        <f t="shared" si="281"/>
        <v>0</v>
      </c>
      <c r="AI1583" s="86">
        <f t="shared" si="282"/>
        <v>0</v>
      </c>
      <c r="AJ1583" s="86">
        <f t="shared" si="283"/>
        <v>0</v>
      </c>
      <c r="AL1583" s="86">
        <f t="shared" si="284"/>
        <v>16</v>
      </c>
      <c r="AM1583" s="86">
        <f t="shared" si="285"/>
        <v>0</v>
      </c>
      <c r="AN1583" s="86">
        <f t="shared" si="286"/>
        <v>0</v>
      </c>
    </row>
    <row r="1584" spans="1:40" ht="15" customHeight="1">
      <c r="A1584" s="107"/>
      <c r="B1584" s="93"/>
      <c r="C1584" s="110" t="s">
        <v>119</v>
      </c>
      <c r="D1584" s="369" t="str">
        <f t="shared" si="279"/>
        <v/>
      </c>
      <c r="E1584" s="369"/>
      <c r="F1584" s="369"/>
      <c r="G1584" s="369"/>
      <c r="H1584" s="369"/>
      <c r="I1584" s="369"/>
      <c r="J1584" s="369"/>
      <c r="K1584" s="369"/>
      <c r="L1584" s="369"/>
      <c r="M1584" s="369"/>
      <c r="N1584" s="369"/>
      <c r="O1584" s="370"/>
      <c r="P1584" s="370"/>
      <c r="Q1584" s="370"/>
      <c r="R1584" s="370"/>
      <c r="S1584" s="370"/>
      <c r="T1584" s="370"/>
      <c r="U1584" s="370"/>
      <c r="V1584" s="370"/>
      <c r="W1584" s="370"/>
      <c r="X1584" s="370"/>
      <c r="Y1584" s="370"/>
      <c r="Z1584" s="370"/>
      <c r="AA1584" s="370"/>
      <c r="AB1584" s="370"/>
      <c r="AC1584" s="370"/>
      <c r="AD1584" s="370"/>
      <c r="AG1584" s="86">
        <f t="shared" si="280"/>
        <v>0</v>
      </c>
      <c r="AH1584" s="86">
        <f t="shared" si="281"/>
        <v>0</v>
      </c>
      <c r="AI1584" s="86">
        <f t="shared" si="282"/>
        <v>0</v>
      </c>
      <c r="AJ1584" s="86">
        <f t="shared" si="283"/>
        <v>0</v>
      </c>
      <c r="AL1584" s="86">
        <f t="shared" si="284"/>
        <v>16</v>
      </c>
      <c r="AM1584" s="86">
        <f t="shared" si="285"/>
        <v>0</v>
      </c>
      <c r="AN1584" s="86">
        <f t="shared" si="286"/>
        <v>0</v>
      </c>
    </row>
    <row r="1585" spans="1:40" ht="15" customHeight="1">
      <c r="A1585" s="107"/>
      <c r="B1585" s="93"/>
      <c r="C1585" s="110" t="s">
        <v>120</v>
      </c>
      <c r="D1585" s="369" t="str">
        <f t="shared" si="279"/>
        <v/>
      </c>
      <c r="E1585" s="369"/>
      <c r="F1585" s="369"/>
      <c r="G1585" s="369"/>
      <c r="H1585" s="369"/>
      <c r="I1585" s="369"/>
      <c r="J1585" s="369"/>
      <c r="K1585" s="369"/>
      <c r="L1585" s="369"/>
      <c r="M1585" s="369"/>
      <c r="N1585" s="369"/>
      <c r="O1585" s="370"/>
      <c r="P1585" s="370"/>
      <c r="Q1585" s="370"/>
      <c r="R1585" s="370"/>
      <c r="S1585" s="370"/>
      <c r="T1585" s="370"/>
      <c r="U1585" s="370"/>
      <c r="V1585" s="370"/>
      <c r="W1585" s="370"/>
      <c r="X1585" s="370"/>
      <c r="Y1585" s="370"/>
      <c r="Z1585" s="370"/>
      <c r="AA1585" s="370"/>
      <c r="AB1585" s="370"/>
      <c r="AC1585" s="370"/>
      <c r="AD1585" s="370"/>
      <c r="AG1585" s="86">
        <f t="shared" si="280"/>
        <v>0</v>
      </c>
      <c r="AH1585" s="86">
        <f t="shared" si="281"/>
        <v>0</v>
      </c>
      <c r="AI1585" s="86">
        <f t="shared" si="282"/>
        <v>0</v>
      </c>
      <c r="AJ1585" s="86">
        <f t="shared" si="283"/>
        <v>0</v>
      </c>
      <c r="AL1585" s="86">
        <f t="shared" si="284"/>
        <v>16</v>
      </c>
      <c r="AM1585" s="86">
        <f t="shared" si="285"/>
        <v>0</v>
      </c>
      <c r="AN1585" s="86">
        <f t="shared" si="286"/>
        <v>0</v>
      </c>
    </row>
    <row r="1586" spans="1:40" ht="15" customHeight="1">
      <c r="A1586" s="107"/>
      <c r="B1586" s="93"/>
      <c r="C1586" s="110" t="s">
        <v>168</v>
      </c>
      <c r="D1586" s="369" t="str">
        <f t="shared" si="279"/>
        <v/>
      </c>
      <c r="E1586" s="369"/>
      <c r="F1586" s="369"/>
      <c r="G1586" s="369"/>
      <c r="H1586" s="369"/>
      <c r="I1586" s="369"/>
      <c r="J1586" s="369"/>
      <c r="K1586" s="369"/>
      <c r="L1586" s="369"/>
      <c r="M1586" s="369"/>
      <c r="N1586" s="369"/>
      <c r="O1586" s="370"/>
      <c r="P1586" s="370"/>
      <c r="Q1586" s="370"/>
      <c r="R1586" s="370"/>
      <c r="S1586" s="370"/>
      <c r="T1586" s="370"/>
      <c r="U1586" s="370"/>
      <c r="V1586" s="370"/>
      <c r="W1586" s="370"/>
      <c r="X1586" s="370"/>
      <c r="Y1586" s="370"/>
      <c r="Z1586" s="370"/>
      <c r="AA1586" s="370"/>
      <c r="AB1586" s="370"/>
      <c r="AC1586" s="370"/>
      <c r="AD1586" s="370"/>
      <c r="AG1586" s="86">
        <f t="shared" si="280"/>
        <v>0</v>
      </c>
      <c r="AH1586" s="86">
        <f t="shared" si="281"/>
        <v>0</v>
      </c>
      <c r="AI1586" s="86">
        <f t="shared" si="282"/>
        <v>0</v>
      </c>
      <c r="AJ1586" s="86">
        <f t="shared" si="283"/>
        <v>0</v>
      </c>
      <c r="AL1586" s="86">
        <f t="shared" si="284"/>
        <v>16</v>
      </c>
      <c r="AM1586" s="86">
        <f t="shared" si="285"/>
        <v>0</v>
      </c>
      <c r="AN1586" s="86">
        <f t="shared" si="286"/>
        <v>0</v>
      </c>
    </row>
    <row r="1587" spans="1:40" ht="15" customHeight="1">
      <c r="A1587" s="107"/>
      <c r="B1587" s="93"/>
      <c r="C1587" s="110" t="s">
        <v>169</v>
      </c>
      <c r="D1587" s="369" t="str">
        <f t="shared" si="279"/>
        <v/>
      </c>
      <c r="E1587" s="369"/>
      <c r="F1587" s="369"/>
      <c r="G1587" s="369"/>
      <c r="H1587" s="369"/>
      <c r="I1587" s="369"/>
      <c r="J1587" s="369"/>
      <c r="K1587" s="369"/>
      <c r="L1587" s="369"/>
      <c r="M1587" s="369"/>
      <c r="N1587" s="369"/>
      <c r="O1587" s="370"/>
      <c r="P1587" s="370"/>
      <c r="Q1587" s="370"/>
      <c r="R1587" s="370"/>
      <c r="S1587" s="370"/>
      <c r="T1587" s="370"/>
      <c r="U1587" s="370"/>
      <c r="V1587" s="370"/>
      <c r="W1587" s="370"/>
      <c r="X1587" s="370"/>
      <c r="Y1587" s="370"/>
      <c r="Z1587" s="370"/>
      <c r="AA1587" s="370"/>
      <c r="AB1587" s="370"/>
      <c r="AC1587" s="370"/>
      <c r="AD1587" s="370"/>
      <c r="AG1587" s="86">
        <f t="shared" si="280"/>
        <v>0</v>
      </c>
      <c r="AH1587" s="86">
        <f t="shared" si="281"/>
        <v>0</v>
      </c>
      <c r="AI1587" s="86">
        <f t="shared" si="282"/>
        <v>0</v>
      </c>
      <c r="AJ1587" s="86">
        <f t="shared" si="283"/>
        <v>0</v>
      </c>
      <c r="AL1587" s="86">
        <f t="shared" si="284"/>
        <v>16</v>
      </c>
      <c r="AM1587" s="86">
        <f t="shared" si="285"/>
        <v>0</v>
      </c>
      <c r="AN1587" s="86">
        <f t="shared" si="286"/>
        <v>0</v>
      </c>
    </row>
    <row r="1588" spans="1:40" ht="15" customHeight="1">
      <c r="A1588" s="107"/>
      <c r="B1588" s="93"/>
      <c r="C1588" s="110" t="s">
        <v>170</v>
      </c>
      <c r="D1588" s="369" t="str">
        <f t="shared" si="279"/>
        <v/>
      </c>
      <c r="E1588" s="369"/>
      <c r="F1588" s="369"/>
      <c r="G1588" s="369"/>
      <c r="H1588" s="369"/>
      <c r="I1588" s="369"/>
      <c r="J1588" s="369"/>
      <c r="K1588" s="369"/>
      <c r="L1588" s="369"/>
      <c r="M1588" s="369"/>
      <c r="N1588" s="369"/>
      <c r="O1588" s="370"/>
      <c r="P1588" s="370"/>
      <c r="Q1588" s="370"/>
      <c r="R1588" s="370"/>
      <c r="S1588" s="370"/>
      <c r="T1588" s="370"/>
      <c r="U1588" s="370"/>
      <c r="V1588" s="370"/>
      <c r="W1588" s="370"/>
      <c r="X1588" s="370"/>
      <c r="Y1588" s="370"/>
      <c r="Z1588" s="370"/>
      <c r="AA1588" s="370"/>
      <c r="AB1588" s="370"/>
      <c r="AC1588" s="370"/>
      <c r="AD1588" s="370"/>
      <c r="AG1588" s="86">
        <f t="shared" si="280"/>
        <v>0</v>
      </c>
      <c r="AH1588" s="86">
        <f t="shared" si="281"/>
        <v>0</v>
      </c>
      <c r="AI1588" s="86">
        <f t="shared" si="282"/>
        <v>0</v>
      </c>
      <c r="AJ1588" s="86">
        <f t="shared" si="283"/>
        <v>0</v>
      </c>
      <c r="AL1588" s="86">
        <f t="shared" si="284"/>
        <v>16</v>
      </c>
      <c r="AM1588" s="86">
        <f t="shared" si="285"/>
        <v>0</v>
      </c>
      <c r="AN1588" s="86">
        <f t="shared" si="286"/>
        <v>0</v>
      </c>
    </row>
    <row r="1589" spans="1:40" ht="15" customHeight="1">
      <c r="A1589" s="107"/>
      <c r="B1589" s="93"/>
      <c r="C1589" s="110" t="s">
        <v>171</v>
      </c>
      <c r="D1589" s="369" t="str">
        <f t="shared" si="279"/>
        <v/>
      </c>
      <c r="E1589" s="369"/>
      <c r="F1589" s="369"/>
      <c r="G1589" s="369"/>
      <c r="H1589" s="369"/>
      <c r="I1589" s="369"/>
      <c r="J1589" s="369"/>
      <c r="K1589" s="369"/>
      <c r="L1589" s="369"/>
      <c r="M1589" s="369"/>
      <c r="N1589" s="369"/>
      <c r="O1589" s="370"/>
      <c r="P1589" s="370"/>
      <c r="Q1589" s="370"/>
      <c r="R1589" s="370"/>
      <c r="S1589" s="370"/>
      <c r="T1589" s="370"/>
      <c r="U1589" s="370"/>
      <c r="V1589" s="370"/>
      <c r="W1589" s="370"/>
      <c r="X1589" s="370"/>
      <c r="Y1589" s="370"/>
      <c r="Z1589" s="370"/>
      <c r="AA1589" s="370"/>
      <c r="AB1589" s="370"/>
      <c r="AC1589" s="370"/>
      <c r="AD1589" s="370"/>
      <c r="AG1589" s="86">
        <f t="shared" si="280"/>
        <v>0</v>
      </c>
      <c r="AH1589" s="86">
        <f t="shared" si="281"/>
        <v>0</v>
      </c>
      <c r="AI1589" s="86">
        <f t="shared" si="282"/>
        <v>0</v>
      </c>
      <c r="AJ1589" s="86">
        <f t="shared" si="283"/>
        <v>0</v>
      </c>
      <c r="AL1589" s="86">
        <f t="shared" si="284"/>
        <v>16</v>
      </c>
      <c r="AM1589" s="86">
        <f t="shared" si="285"/>
        <v>0</v>
      </c>
      <c r="AN1589" s="86">
        <f t="shared" si="286"/>
        <v>0</v>
      </c>
    </row>
    <row r="1590" spans="1:40" ht="15" customHeight="1">
      <c r="A1590" s="107"/>
      <c r="B1590" s="93"/>
      <c r="C1590" s="110" t="s">
        <v>172</v>
      </c>
      <c r="D1590" s="369" t="str">
        <f t="shared" si="279"/>
        <v/>
      </c>
      <c r="E1590" s="369"/>
      <c r="F1590" s="369"/>
      <c r="G1590" s="369"/>
      <c r="H1590" s="369"/>
      <c r="I1590" s="369"/>
      <c r="J1590" s="369"/>
      <c r="K1590" s="369"/>
      <c r="L1590" s="369"/>
      <c r="M1590" s="369"/>
      <c r="N1590" s="369"/>
      <c r="O1590" s="370"/>
      <c r="P1590" s="370"/>
      <c r="Q1590" s="370"/>
      <c r="R1590" s="370"/>
      <c r="S1590" s="370"/>
      <c r="T1590" s="370"/>
      <c r="U1590" s="370"/>
      <c r="V1590" s="370"/>
      <c r="W1590" s="370"/>
      <c r="X1590" s="370"/>
      <c r="Y1590" s="370"/>
      <c r="Z1590" s="370"/>
      <c r="AA1590" s="370"/>
      <c r="AB1590" s="370"/>
      <c r="AC1590" s="370"/>
      <c r="AD1590" s="370"/>
      <c r="AG1590" s="86">
        <f t="shared" si="280"/>
        <v>0</v>
      </c>
      <c r="AH1590" s="86">
        <f t="shared" si="281"/>
        <v>0</v>
      </c>
      <c r="AI1590" s="86">
        <f t="shared" si="282"/>
        <v>0</v>
      </c>
      <c r="AJ1590" s="86">
        <f t="shared" si="283"/>
        <v>0</v>
      </c>
      <c r="AL1590" s="86">
        <f t="shared" si="284"/>
        <v>16</v>
      </c>
      <c r="AM1590" s="86">
        <f t="shared" si="285"/>
        <v>0</v>
      </c>
      <c r="AN1590" s="86">
        <f t="shared" si="286"/>
        <v>0</v>
      </c>
    </row>
    <row r="1591" spans="1:40" ht="15" customHeight="1">
      <c r="A1591" s="107"/>
      <c r="B1591" s="93"/>
      <c r="C1591" s="110" t="s">
        <v>173</v>
      </c>
      <c r="D1591" s="369" t="str">
        <f t="shared" si="279"/>
        <v/>
      </c>
      <c r="E1591" s="369"/>
      <c r="F1591" s="369"/>
      <c r="G1591" s="369"/>
      <c r="H1591" s="369"/>
      <c r="I1591" s="369"/>
      <c r="J1591" s="369"/>
      <c r="K1591" s="369"/>
      <c r="L1591" s="369"/>
      <c r="M1591" s="369"/>
      <c r="N1591" s="369"/>
      <c r="O1591" s="370"/>
      <c r="P1591" s="370"/>
      <c r="Q1591" s="370"/>
      <c r="R1591" s="370"/>
      <c r="S1591" s="370"/>
      <c r="T1591" s="370"/>
      <c r="U1591" s="370"/>
      <c r="V1591" s="370"/>
      <c r="W1591" s="370"/>
      <c r="X1591" s="370"/>
      <c r="Y1591" s="370"/>
      <c r="Z1591" s="370"/>
      <c r="AA1591" s="370"/>
      <c r="AB1591" s="370"/>
      <c r="AC1591" s="370"/>
      <c r="AD1591" s="370"/>
      <c r="AG1591" s="86">
        <f t="shared" si="280"/>
        <v>0</v>
      </c>
      <c r="AH1591" s="86">
        <f t="shared" si="281"/>
        <v>0</v>
      </c>
      <c r="AI1591" s="86">
        <f t="shared" si="282"/>
        <v>0</v>
      </c>
      <c r="AJ1591" s="86">
        <f t="shared" si="283"/>
        <v>0</v>
      </c>
      <c r="AL1591" s="86">
        <f t="shared" si="284"/>
        <v>16</v>
      </c>
      <c r="AM1591" s="86">
        <f t="shared" si="285"/>
        <v>0</v>
      </c>
      <c r="AN1591" s="86">
        <f t="shared" si="286"/>
        <v>0</v>
      </c>
    </row>
    <row r="1592" spans="1:40" ht="15" customHeight="1">
      <c r="A1592" s="107"/>
      <c r="B1592" s="93"/>
      <c r="C1592" s="110" t="s">
        <v>174</v>
      </c>
      <c r="D1592" s="369" t="str">
        <f t="shared" si="279"/>
        <v/>
      </c>
      <c r="E1592" s="369"/>
      <c r="F1592" s="369"/>
      <c r="G1592" s="369"/>
      <c r="H1592" s="369"/>
      <c r="I1592" s="369"/>
      <c r="J1592" s="369"/>
      <c r="K1592" s="369"/>
      <c r="L1592" s="369"/>
      <c r="M1592" s="369"/>
      <c r="N1592" s="369"/>
      <c r="O1592" s="370"/>
      <c r="P1592" s="370"/>
      <c r="Q1592" s="370"/>
      <c r="R1592" s="370"/>
      <c r="S1592" s="370"/>
      <c r="T1592" s="370"/>
      <c r="U1592" s="370"/>
      <c r="V1592" s="370"/>
      <c r="W1592" s="370"/>
      <c r="X1592" s="370"/>
      <c r="Y1592" s="370"/>
      <c r="Z1592" s="370"/>
      <c r="AA1592" s="370"/>
      <c r="AB1592" s="370"/>
      <c r="AC1592" s="370"/>
      <c r="AD1592" s="370"/>
      <c r="AG1592" s="86">
        <f t="shared" si="280"/>
        <v>0</v>
      </c>
      <c r="AH1592" s="86">
        <f t="shared" si="281"/>
        <v>0</v>
      </c>
      <c r="AI1592" s="86">
        <f t="shared" si="282"/>
        <v>0</v>
      </c>
      <c r="AJ1592" s="86">
        <f t="shared" si="283"/>
        <v>0</v>
      </c>
      <c r="AL1592" s="86">
        <f t="shared" si="284"/>
        <v>16</v>
      </c>
      <c r="AM1592" s="86">
        <f t="shared" si="285"/>
        <v>0</v>
      </c>
      <c r="AN1592" s="86">
        <f t="shared" si="286"/>
        <v>0</v>
      </c>
    </row>
    <row r="1593" spans="1:40" ht="15" customHeight="1">
      <c r="A1593" s="107"/>
      <c r="B1593" s="93"/>
      <c r="C1593" s="110" t="s">
        <v>175</v>
      </c>
      <c r="D1593" s="369" t="str">
        <f t="shared" si="279"/>
        <v/>
      </c>
      <c r="E1593" s="369"/>
      <c r="F1593" s="369"/>
      <c r="G1593" s="369"/>
      <c r="H1593" s="369"/>
      <c r="I1593" s="369"/>
      <c r="J1593" s="369"/>
      <c r="K1593" s="369"/>
      <c r="L1593" s="369"/>
      <c r="M1593" s="369"/>
      <c r="N1593" s="369"/>
      <c r="O1593" s="370"/>
      <c r="P1593" s="370"/>
      <c r="Q1593" s="370"/>
      <c r="R1593" s="370"/>
      <c r="S1593" s="370"/>
      <c r="T1593" s="370"/>
      <c r="U1593" s="370"/>
      <c r="V1593" s="370"/>
      <c r="W1593" s="370"/>
      <c r="X1593" s="370"/>
      <c r="Y1593" s="370"/>
      <c r="Z1593" s="370"/>
      <c r="AA1593" s="370"/>
      <c r="AB1593" s="370"/>
      <c r="AC1593" s="370"/>
      <c r="AD1593" s="370"/>
      <c r="AG1593" s="86">
        <f t="shared" si="280"/>
        <v>0</v>
      </c>
      <c r="AH1593" s="86">
        <f t="shared" si="281"/>
        <v>0</v>
      </c>
      <c r="AI1593" s="86">
        <f t="shared" si="282"/>
        <v>0</v>
      </c>
      <c r="AJ1593" s="86">
        <f t="shared" si="283"/>
        <v>0</v>
      </c>
      <c r="AL1593" s="86">
        <f t="shared" si="284"/>
        <v>16</v>
      </c>
      <c r="AM1593" s="86">
        <f t="shared" si="285"/>
        <v>0</v>
      </c>
      <c r="AN1593" s="86">
        <f t="shared" si="286"/>
        <v>0</v>
      </c>
    </row>
    <row r="1594" spans="1:40" ht="15" customHeight="1">
      <c r="A1594" s="107"/>
      <c r="B1594" s="93"/>
      <c r="C1594" s="110" t="s">
        <v>176</v>
      </c>
      <c r="D1594" s="369" t="str">
        <f t="shared" si="279"/>
        <v/>
      </c>
      <c r="E1594" s="369"/>
      <c r="F1594" s="369"/>
      <c r="G1594" s="369"/>
      <c r="H1594" s="369"/>
      <c r="I1594" s="369"/>
      <c r="J1594" s="369"/>
      <c r="K1594" s="369"/>
      <c r="L1594" s="369"/>
      <c r="M1594" s="369"/>
      <c r="N1594" s="369"/>
      <c r="O1594" s="370"/>
      <c r="P1594" s="370"/>
      <c r="Q1594" s="370"/>
      <c r="R1594" s="370"/>
      <c r="S1594" s="370"/>
      <c r="T1594" s="370"/>
      <c r="U1594" s="370"/>
      <c r="V1594" s="370"/>
      <c r="W1594" s="370"/>
      <c r="X1594" s="370"/>
      <c r="Y1594" s="370"/>
      <c r="Z1594" s="370"/>
      <c r="AA1594" s="370"/>
      <c r="AB1594" s="370"/>
      <c r="AC1594" s="370"/>
      <c r="AD1594" s="370"/>
      <c r="AG1594" s="86">
        <f t="shared" si="280"/>
        <v>0</v>
      </c>
      <c r="AH1594" s="86">
        <f t="shared" si="281"/>
        <v>0</v>
      </c>
      <c r="AI1594" s="86">
        <f t="shared" si="282"/>
        <v>0</v>
      </c>
      <c r="AJ1594" s="86">
        <f t="shared" si="283"/>
        <v>0</v>
      </c>
      <c r="AL1594" s="86">
        <f t="shared" si="284"/>
        <v>16</v>
      </c>
      <c r="AM1594" s="86">
        <f t="shared" si="285"/>
        <v>0</v>
      </c>
      <c r="AN1594" s="86">
        <f t="shared" si="286"/>
        <v>0</v>
      </c>
    </row>
    <row r="1595" spans="1:40" ht="15" customHeight="1">
      <c r="A1595" s="107"/>
      <c r="B1595" s="93"/>
      <c r="C1595" s="110" t="s">
        <v>177</v>
      </c>
      <c r="D1595" s="369" t="str">
        <f t="shared" si="279"/>
        <v/>
      </c>
      <c r="E1595" s="369"/>
      <c r="F1595" s="369"/>
      <c r="G1595" s="369"/>
      <c r="H1595" s="369"/>
      <c r="I1595" s="369"/>
      <c r="J1595" s="369"/>
      <c r="K1595" s="369"/>
      <c r="L1595" s="369"/>
      <c r="M1595" s="369"/>
      <c r="N1595" s="369"/>
      <c r="O1595" s="370"/>
      <c r="P1595" s="370"/>
      <c r="Q1595" s="370"/>
      <c r="R1595" s="370"/>
      <c r="S1595" s="370"/>
      <c r="T1595" s="370"/>
      <c r="U1595" s="370"/>
      <c r="V1595" s="370"/>
      <c r="W1595" s="370"/>
      <c r="X1595" s="370"/>
      <c r="Y1595" s="370"/>
      <c r="Z1595" s="370"/>
      <c r="AA1595" s="370"/>
      <c r="AB1595" s="370"/>
      <c r="AC1595" s="370"/>
      <c r="AD1595" s="370"/>
      <c r="AG1595" s="86">
        <f t="shared" si="280"/>
        <v>0</v>
      </c>
      <c r="AH1595" s="86">
        <f t="shared" si="281"/>
        <v>0</v>
      </c>
      <c r="AI1595" s="86">
        <f t="shared" si="282"/>
        <v>0</v>
      </c>
      <c r="AJ1595" s="86">
        <f t="shared" si="283"/>
        <v>0</v>
      </c>
      <c r="AL1595" s="86">
        <f t="shared" si="284"/>
        <v>16</v>
      </c>
      <c r="AM1595" s="86">
        <f t="shared" si="285"/>
        <v>0</v>
      </c>
      <c r="AN1595" s="86">
        <f t="shared" si="286"/>
        <v>0</v>
      </c>
    </row>
    <row r="1596" spans="1:40" ht="15" customHeight="1">
      <c r="A1596" s="107"/>
      <c r="B1596" s="93"/>
      <c r="C1596" s="110" t="s">
        <v>178</v>
      </c>
      <c r="D1596" s="369" t="str">
        <f t="shared" si="279"/>
        <v/>
      </c>
      <c r="E1596" s="369"/>
      <c r="F1596" s="369"/>
      <c r="G1596" s="369"/>
      <c r="H1596" s="369"/>
      <c r="I1596" s="369"/>
      <c r="J1596" s="369"/>
      <c r="K1596" s="369"/>
      <c r="L1596" s="369"/>
      <c r="M1596" s="369"/>
      <c r="N1596" s="369"/>
      <c r="O1596" s="370"/>
      <c r="P1596" s="370"/>
      <c r="Q1596" s="370"/>
      <c r="R1596" s="370"/>
      <c r="S1596" s="370"/>
      <c r="T1596" s="370"/>
      <c r="U1596" s="370"/>
      <c r="V1596" s="370"/>
      <c r="W1596" s="370"/>
      <c r="X1596" s="370"/>
      <c r="Y1596" s="370"/>
      <c r="Z1596" s="370"/>
      <c r="AA1596" s="370"/>
      <c r="AB1596" s="370"/>
      <c r="AC1596" s="370"/>
      <c r="AD1596" s="370"/>
      <c r="AG1596" s="86">
        <f t="shared" si="280"/>
        <v>0</v>
      </c>
      <c r="AH1596" s="86">
        <f t="shared" si="281"/>
        <v>0</v>
      </c>
      <c r="AI1596" s="86">
        <f t="shared" si="282"/>
        <v>0</v>
      </c>
      <c r="AJ1596" s="86">
        <f t="shared" si="283"/>
        <v>0</v>
      </c>
      <c r="AL1596" s="86">
        <f t="shared" si="284"/>
        <v>16</v>
      </c>
      <c r="AM1596" s="86">
        <f t="shared" si="285"/>
        <v>0</v>
      </c>
      <c r="AN1596" s="86">
        <f t="shared" si="286"/>
        <v>0</v>
      </c>
    </row>
    <row r="1597" spans="1:40" ht="15" customHeight="1">
      <c r="A1597" s="107"/>
      <c r="B1597" s="93"/>
      <c r="C1597" s="110" t="s">
        <v>179</v>
      </c>
      <c r="D1597" s="369" t="str">
        <f t="shared" si="279"/>
        <v/>
      </c>
      <c r="E1597" s="369"/>
      <c r="F1597" s="369"/>
      <c r="G1597" s="369"/>
      <c r="H1597" s="369"/>
      <c r="I1597" s="369"/>
      <c r="J1597" s="369"/>
      <c r="K1597" s="369"/>
      <c r="L1597" s="369"/>
      <c r="M1597" s="369"/>
      <c r="N1597" s="369"/>
      <c r="O1597" s="370"/>
      <c r="P1597" s="370"/>
      <c r="Q1597" s="370"/>
      <c r="R1597" s="370"/>
      <c r="S1597" s="370"/>
      <c r="T1597" s="370"/>
      <c r="U1597" s="370"/>
      <c r="V1597" s="370"/>
      <c r="W1597" s="370"/>
      <c r="X1597" s="370"/>
      <c r="Y1597" s="370"/>
      <c r="Z1597" s="370"/>
      <c r="AA1597" s="370"/>
      <c r="AB1597" s="370"/>
      <c r="AC1597" s="370"/>
      <c r="AD1597" s="370"/>
      <c r="AG1597" s="86">
        <f t="shared" si="280"/>
        <v>0</v>
      </c>
      <c r="AH1597" s="86">
        <f t="shared" si="281"/>
        <v>0</v>
      </c>
      <c r="AI1597" s="86">
        <f t="shared" si="282"/>
        <v>0</v>
      </c>
      <c r="AJ1597" s="86">
        <f t="shared" si="283"/>
        <v>0</v>
      </c>
      <c r="AL1597" s="86">
        <f t="shared" si="284"/>
        <v>16</v>
      </c>
      <c r="AM1597" s="86">
        <f t="shared" si="285"/>
        <v>0</v>
      </c>
      <c r="AN1597" s="86">
        <f t="shared" si="286"/>
        <v>0</v>
      </c>
    </row>
    <row r="1598" spans="1:40" ht="15" customHeight="1">
      <c r="A1598" s="107"/>
      <c r="B1598" s="93"/>
      <c r="C1598" s="110" t="s">
        <v>180</v>
      </c>
      <c r="D1598" s="369" t="str">
        <f t="shared" si="279"/>
        <v/>
      </c>
      <c r="E1598" s="369"/>
      <c r="F1598" s="369"/>
      <c r="G1598" s="369"/>
      <c r="H1598" s="369"/>
      <c r="I1598" s="369"/>
      <c r="J1598" s="369"/>
      <c r="K1598" s="369"/>
      <c r="L1598" s="369"/>
      <c r="M1598" s="369"/>
      <c r="N1598" s="369"/>
      <c r="O1598" s="370"/>
      <c r="P1598" s="370"/>
      <c r="Q1598" s="370"/>
      <c r="R1598" s="370"/>
      <c r="S1598" s="370"/>
      <c r="T1598" s="370"/>
      <c r="U1598" s="370"/>
      <c r="V1598" s="370"/>
      <c r="W1598" s="370"/>
      <c r="X1598" s="370"/>
      <c r="Y1598" s="370"/>
      <c r="Z1598" s="370"/>
      <c r="AA1598" s="370"/>
      <c r="AB1598" s="370"/>
      <c r="AC1598" s="370"/>
      <c r="AD1598" s="370"/>
      <c r="AG1598" s="86">
        <f t="shared" si="280"/>
        <v>0</v>
      </c>
      <c r="AH1598" s="86">
        <f t="shared" si="281"/>
        <v>0</v>
      </c>
      <c r="AI1598" s="86">
        <f t="shared" si="282"/>
        <v>0</v>
      </c>
      <c r="AJ1598" s="86">
        <f t="shared" si="283"/>
        <v>0</v>
      </c>
      <c r="AL1598" s="86">
        <f t="shared" si="284"/>
        <v>16</v>
      </c>
      <c r="AM1598" s="86">
        <f t="shared" si="285"/>
        <v>0</v>
      </c>
      <c r="AN1598" s="86">
        <f t="shared" si="286"/>
        <v>0</v>
      </c>
    </row>
    <row r="1599" spans="1:40" ht="15" customHeight="1">
      <c r="A1599" s="107"/>
      <c r="B1599" s="93"/>
      <c r="C1599" s="110" t="s">
        <v>181</v>
      </c>
      <c r="D1599" s="369" t="str">
        <f t="shared" si="279"/>
        <v/>
      </c>
      <c r="E1599" s="369"/>
      <c r="F1599" s="369"/>
      <c r="G1599" s="369"/>
      <c r="H1599" s="369"/>
      <c r="I1599" s="369"/>
      <c r="J1599" s="369"/>
      <c r="K1599" s="369"/>
      <c r="L1599" s="369"/>
      <c r="M1599" s="369"/>
      <c r="N1599" s="369"/>
      <c r="O1599" s="370"/>
      <c r="P1599" s="370"/>
      <c r="Q1599" s="370"/>
      <c r="R1599" s="370"/>
      <c r="S1599" s="370"/>
      <c r="T1599" s="370"/>
      <c r="U1599" s="370"/>
      <c r="V1599" s="370"/>
      <c r="W1599" s="370"/>
      <c r="X1599" s="370"/>
      <c r="Y1599" s="370"/>
      <c r="Z1599" s="370"/>
      <c r="AA1599" s="370"/>
      <c r="AB1599" s="370"/>
      <c r="AC1599" s="370"/>
      <c r="AD1599" s="370"/>
      <c r="AG1599" s="86">
        <f t="shared" si="280"/>
        <v>0</v>
      </c>
      <c r="AH1599" s="86">
        <f t="shared" si="281"/>
        <v>0</v>
      </c>
      <c r="AI1599" s="86">
        <f t="shared" si="282"/>
        <v>0</v>
      </c>
      <c r="AJ1599" s="86">
        <f t="shared" si="283"/>
        <v>0</v>
      </c>
      <c r="AL1599" s="86">
        <f t="shared" si="284"/>
        <v>16</v>
      </c>
      <c r="AM1599" s="86">
        <f t="shared" si="285"/>
        <v>0</v>
      </c>
      <c r="AN1599" s="86">
        <f t="shared" si="286"/>
        <v>0</v>
      </c>
    </row>
    <row r="1600" spans="1:40" ht="15" customHeight="1">
      <c r="A1600" s="107"/>
      <c r="B1600" s="93"/>
      <c r="C1600" s="110" t="s">
        <v>182</v>
      </c>
      <c r="D1600" s="369" t="str">
        <f t="shared" si="279"/>
        <v/>
      </c>
      <c r="E1600" s="369"/>
      <c r="F1600" s="369"/>
      <c r="G1600" s="369"/>
      <c r="H1600" s="369"/>
      <c r="I1600" s="369"/>
      <c r="J1600" s="369"/>
      <c r="K1600" s="369"/>
      <c r="L1600" s="369"/>
      <c r="M1600" s="369"/>
      <c r="N1600" s="369"/>
      <c r="O1600" s="370"/>
      <c r="P1600" s="370"/>
      <c r="Q1600" s="370"/>
      <c r="R1600" s="370"/>
      <c r="S1600" s="370"/>
      <c r="T1600" s="370"/>
      <c r="U1600" s="370"/>
      <c r="V1600" s="370"/>
      <c r="W1600" s="370"/>
      <c r="X1600" s="370"/>
      <c r="Y1600" s="370"/>
      <c r="Z1600" s="370"/>
      <c r="AA1600" s="370"/>
      <c r="AB1600" s="370"/>
      <c r="AC1600" s="370"/>
      <c r="AD1600" s="370"/>
      <c r="AG1600" s="86">
        <f t="shared" si="280"/>
        <v>0</v>
      </c>
      <c r="AH1600" s="86">
        <f t="shared" si="281"/>
        <v>0</v>
      </c>
      <c r="AI1600" s="86">
        <f t="shared" si="282"/>
        <v>0</v>
      </c>
      <c r="AJ1600" s="86">
        <f t="shared" si="283"/>
        <v>0</v>
      </c>
      <c r="AL1600" s="86">
        <f t="shared" si="284"/>
        <v>16</v>
      </c>
      <c r="AM1600" s="86">
        <f t="shared" si="285"/>
        <v>0</v>
      </c>
      <c r="AN1600" s="86">
        <f t="shared" si="286"/>
        <v>0</v>
      </c>
    </row>
    <row r="1601" spans="1:40" ht="15" customHeight="1">
      <c r="A1601" s="107"/>
      <c r="B1601" s="93"/>
      <c r="C1601" s="110" t="s">
        <v>183</v>
      </c>
      <c r="D1601" s="369" t="str">
        <f t="shared" si="279"/>
        <v/>
      </c>
      <c r="E1601" s="369"/>
      <c r="F1601" s="369"/>
      <c r="G1601" s="369"/>
      <c r="H1601" s="369"/>
      <c r="I1601" s="369"/>
      <c r="J1601" s="369"/>
      <c r="K1601" s="369"/>
      <c r="L1601" s="369"/>
      <c r="M1601" s="369"/>
      <c r="N1601" s="369"/>
      <c r="O1601" s="370"/>
      <c r="P1601" s="370"/>
      <c r="Q1601" s="370"/>
      <c r="R1601" s="370"/>
      <c r="S1601" s="370"/>
      <c r="T1601" s="370"/>
      <c r="U1601" s="370"/>
      <c r="V1601" s="370"/>
      <c r="W1601" s="370"/>
      <c r="X1601" s="370"/>
      <c r="Y1601" s="370"/>
      <c r="Z1601" s="370"/>
      <c r="AA1601" s="370"/>
      <c r="AB1601" s="370"/>
      <c r="AC1601" s="370"/>
      <c r="AD1601" s="370"/>
      <c r="AG1601" s="86">
        <f t="shared" si="280"/>
        <v>0</v>
      </c>
      <c r="AH1601" s="86">
        <f t="shared" si="281"/>
        <v>0</v>
      </c>
      <c r="AI1601" s="86">
        <f t="shared" si="282"/>
        <v>0</v>
      </c>
      <c r="AJ1601" s="86">
        <f t="shared" si="283"/>
        <v>0</v>
      </c>
      <c r="AL1601" s="86">
        <f t="shared" si="284"/>
        <v>16</v>
      </c>
      <c r="AM1601" s="86">
        <f t="shared" si="285"/>
        <v>0</v>
      </c>
      <c r="AN1601" s="86">
        <f t="shared" si="286"/>
        <v>0</v>
      </c>
    </row>
    <row r="1602" spans="1:40" ht="15" customHeight="1">
      <c r="A1602" s="107"/>
      <c r="B1602" s="93"/>
      <c r="C1602" s="110" t="s">
        <v>184</v>
      </c>
      <c r="D1602" s="369" t="str">
        <f t="shared" si="279"/>
        <v/>
      </c>
      <c r="E1602" s="369"/>
      <c r="F1602" s="369"/>
      <c r="G1602" s="369"/>
      <c r="H1602" s="369"/>
      <c r="I1602" s="369"/>
      <c r="J1602" s="369"/>
      <c r="K1602" s="369"/>
      <c r="L1602" s="369"/>
      <c r="M1602" s="369"/>
      <c r="N1602" s="369"/>
      <c r="O1602" s="370"/>
      <c r="P1602" s="370"/>
      <c r="Q1602" s="370"/>
      <c r="R1602" s="370"/>
      <c r="S1602" s="370"/>
      <c r="T1602" s="370"/>
      <c r="U1602" s="370"/>
      <c r="V1602" s="370"/>
      <c r="W1602" s="370"/>
      <c r="X1602" s="370"/>
      <c r="Y1602" s="370"/>
      <c r="Z1602" s="370"/>
      <c r="AA1602" s="370"/>
      <c r="AB1602" s="370"/>
      <c r="AC1602" s="370"/>
      <c r="AD1602" s="370"/>
      <c r="AG1602" s="86">
        <f t="shared" si="280"/>
        <v>0</v>
      </c>
      <c r="AH1602" s="86">
        <f t="shared" si="281"/>
        <v>0</v>
      </c>
      <c r="AI1602" s="86">
        <f t="shared" si="282"/>
        <v>0</v>
      </c>
      <c r="AJ1602" s="86">
        <f t="shared" si="283"/>
        <v>0</v>
      </c>
      <c r="AL1602" s="86">
        <f t="shared" si="284"/>
        <v>16</v>
      </c>
      <c r="AM1602" s="86">
        <f t="shared" si="285"/>
        <v>0</v>
      </c>
      <c r="AN1602" s="86">
        <f t="shared" si="286"/>
        <v>0</v>
      </c>
    </row>
    <row r="1603" spans="1:40" ht="15" customHeight="1">
      <c r="A1603" s="107"/>
      <c r="B1603" s="93"/>
      <c r="C1603" s="110" t="s">
        <v>185</v>
      </c>
      <c r="D1603" s="369" t="str">
        <f t="shared" si="279"/>
        <v/>
      </c>
      <c r="E1603" s="369"/>
      <c r="F1603" s="369"/>
      <c r="G1603" s="369"/>
      <c r="H1603" s="369"/>
      <c r="I1603" s="369"/>
      <c r="J1603" s="369"/>
      <c r="K1603" s="369"/>
      <c r="L1603" s="369"/>
      <c r="M1603" s="369"/>
      <c r="N1603" s="369"/>
      <c r="O1603" s="370"/>
      <c r="P1603" s="370"/>
      <c r="Q1603" s="370"/>
      <c r="R1603" s="370"/>
      <c r="S1603" s="370"/>
      <c r="T1603" s="370"/>
      <c r="U1603" s="370"/>
      <c r="V1603" s="370"/>
      <c r="W1603" s="370"/>
      <c r="X1603" s="370"/>
      <c r="Y1603" s="370"/>
      <c r="Z1603" s="370"/>
      <c r="AA1603" s="370"/>
      <c r="AB1603" s="370"/>
      <c r="AC1603" s="370"/>
      <c r="AD1603" s="370"/>
      <c r="AG1603" s="86">
        <f t="shared" si="280"/>
        <v>0</v>
      </c>
      <c r="AH1603" s="86">
        <f t="shared" si="281"/>
        <v>0</v>
      </c>
      <c r="AI1603" s="86">
        <f t="shared" si="282"/>
        <v>0</v>
      </c>
      <c r="AJ1603" s="86">
        <f t="shared" si="283"/>
        <v>0</v>
      </c>
      <c r="AL1603" s="86">
        <f t="shared" si="284"/>
        <v>16</v>
      </c>
      <c r="AM1603" s="86">
        <f t="shared" si="285"/>
        <v>0</v>
      </c>
      <c r="AN1603" s="86">
        <f t="shared" si="286"/>
        <v>0</v>
      </c>
    </row>
    <row r="1604" spans="1:40" ht="15" customHeight="1">
      <c r="A1604" s="107"/>
      <c r="B1604" s="93"/>
      <c r="C1604" s="110" t="s">
        <v>186</v>
      </c>
      <c r="D1604" s="369" t="str">
        <f t="shared" si="279"/>
        <v/>
      </c>
      <c r="E1604" s="369"/>
      <c r="F1604" s="369"/>
      <c r="G1604" s="369"/>
      <c r="H1604" s="369"/>
      <c r="I1604" s="369"/>
      <c r="J1604" s="369"/>
      <c r="K1604" s="369"/>
      <c r="L1604" s="369"/>
      <c r="M1604" s="369"/>
      <c r="N1604" s="369"/>
      <c r="O1604" s="370"/>
      <c r="P1604" s="370"/>
      <c r="Q1604" s="370"/>
      <c r="R1604" s="370"/>
      <c r="S1604" s="370"/>
      <c r="T1604" s="370"/>
      <c r="U1604" s="370"/>
      <c r="V1604" s="370"/>
      <c r="W1604" s="370"/>
      <c r="X1604" s="370"/>
      <c r="Y1604" s="370"/>
      <c r="Z1604" s="370"/>
      <c r="AA1604" s="370"/>
      <c r="AB1604" s="370"/>
      <c r="AC1604" s="370"/>
      <c r="AD1604" s="370"/>
      <c r="AG1604" s="86">
        <f t="shared" si="280"/>
        <v>0</v>
      </c>
      <c r="AH1604" s="86">
        <f t="shared" si="281"/>
        <v>0</v>
      </c>
      <c r="AI1604" s="86">
        <f t="shared" si="282"/>
        <v>0</v>
      </c>
      <c r="AJ1604" s="86">
        <f t="shared" si="283"/>
        <v>0</v>
      </c>
      <c r="AL1604" s="86">
        <f t="shared" si="284"/>
        <v>16</v>
      </c>
      <c r="AM1604" s="86">
        <f t="shared" si="285"/>
        <v>0</v>
      </c>
      <c r="AN1604" s="86">
        <f t="shared" si="286"/>
        <v>0</v>
      </c>
    </row>
    <row r="1605" spans="1:40" ht="15" customHeight="1">
      <c r="A1605" s="107"/>
      <c r="B1605" s="93"/>
      <c r="C1605" s="110" t="s">
        <v>187</v>
      </c>
      <c r="D1605" s="369" t="str">
        <f t="shared" si="279"/>
        <v/>
      </c>
      <c r="E1605" s="369"/>
      <c r="F1605" s="369"/>
      <c r="G1605" s="369"/>
      <c r="H1605" s="369"/>
      <c r="I1605" s="369"/>
      <c r="J1605" s="369"/>
      <c r="K1605" s="369"/>
      <c r="L1605" s="369"/>
      <c r="M1605" s="369"/>
      <c r="N1605" s="369"/>
      <c r="O1605" s="370"/>
      <c r="P1605" s="370"/>
      <c r="Q1605" s="370"/>
      <c r="R1605" s="370"/>
      <c r="S1605" s="370"/>
      <c r="T1605" s="370"/>
      <c r="U1605" s="370"/>
      <c r="V1605" s="370"/>
      <c r="W1605" s="370"/>
      <c r="X1605" s="370"/>
      <c r="Y1605" s="370"/>
      <c r="Z1605" s="370"/>
      <c r="AA1605" s="370"/>
      <c r="AB1605" s="370"/>
      <c r="AC1605" s="370"/>
      <c r="AD1605" s="370"/>
      <c r="AG1605" s="86">
        <f t="shared" si="280"/>
        <v>0</v>
      </c>
      <c r="AH1605" s="86">
        <f t="shared" si="281"/>
        <v>0</v>
      </c>
      <c r="AI1605" s="86">
        <f t="shared" si="282"/>
        <v>0</v>
      </c>
      <c r="AJ1605" s="86">
        <f t="shared" si="283"/>
        <v>0</v>
      </c>
      <c r="AL1605" s="86">
        <f t="shared" si="284"/>
        <v>16</v>
      </c>
      <c r="AM1605" s="86">
        <f t="shared" si="285"/>
        <v>0</v>
      </c>
      <c r="AN1605" s="86">
        <f t="shared" si="286"/>
        <v>0</v>
      </c>
    </row>
    <row r="1606" spans="1:40" ht="15" customHeight="1">
      <c r="A1606" s="107"/>
      <c r="B1606" s="93"/>
      <c r="C1606" s="110" t="s">
        <v>188</v>
      </c>
      <c r="D1606" s="369" t="str">
        <f t="shared" si="279"/>
        <v/>
      </c>
      <c r="E1606" s="369"/>
      <c r="F1606" s="369"/>
      <c r="G1606" s="369"/>
      <c r="H1606" s="369"/>
      <c r="I1606" s="369"/>
      <c r="J1606" s="369"/>
      <c r="K1606" s="369"/>
      <c r="L1606" s="369"/>
      <c r="M1606" s="369"/>
      <c r="N1606" s="369"/>
      <c r="O1606" s="370"/>
      <c r="P1606" s="370"/>
      <c r="Q1606" s="370"/>
      <c r="R1606" s="370"/>
      <c r="S1606" s="370"/>
      <c r="T1606" s="370"/>
      <c r="U1606" s="370"/>
      <c r="V1606" s="370"/>
      <c r="W1606" s="370"/>
      <c r="X1606" s="370"/>
      <c r="Y1606" s="370"/>
      <c r="Z1606" s="370"/>
      <c r="AA1606" s="370"/>
      <c r="AB1606" s="370"/>
      <c r="AC1606" s="370"/>
      <c r="AD1606" s="370"/>
      <c r="AG1606" s="86">
        <f t="shared" si="280"/>
        <v>0</v>
      </c>
      <c r="AH1606" s="86">
        <f t="shared" si="281"/>
        <v>0</v>
      </c>
      <c r="AI1606" s="86">
        <f t="shared" si="282"/>
        <v>0</v>
      </c>
      <c r="AJ1606" s="86">
        <f t="shared" si="283"/>
        <v>0</v>
      </c>
      <c r="AL1606" s="86">
        <f t="shared" si="284"/>
        <v>16</v>
      </c>
      <c r="AM1606" s="86">
        <f t="shared" si="285"/>
        <v>0</v>
      </c>
      <c r="AN1606" s="86">
        <f t="shared" si="286"/>
        <v>0</v>
      </c>
    </row>
    <row r="1607" spans="1:40" ht="15" customHeight="1">
      <c r="A1607" s="107"/>
      <c r="B1607" s="93"/>
      <c r="C1607" s="110" t="s">
        <v>189</v>
      </c>
      <c r="D1607" s="369" t="str">
        <f t="shared" si="279"/>
        <v/>
      </c>
      <c r="E1607" s="369"/>
      <c r="F1607" s="369"/>
      <c r="G1607" s="369"/>
      <c r="H1607" s="369"/>
      <c r="I1607" s="369"/>
      <c r="J1607" s="369"/>
      <c r="K1607" s="369"/>
      <c r="L1607" s="369"/>
      <c r="M1607" s="369"/>
      <c r="N1607" s="369"/>
      <c r="O1607" s="370"/>
      <c r="P1607" s="370"/>
      <c r="Q1607" s="370"/>
      <c r="R1607" s="370"/>
      <c r="S1607" s="370"/>
      <c r="T1607" s="370"/>
      <c r="U1607" s="370"/>
      <c r="V1607" s="370"/>
      <c r="W1607" s="370"/>
      <c r="X1607" s="370"/>
      <c r="Y1607" s="370"/>
      <c r="Z1607" s="370"/>
      <c r="AA1607" s="370"/>
      <c r="AB1607" s="370"/>
      <c r="AC1607" s="370"/>
      <c r="AD1607" s="370"/>
      <c r="AG1607" s="86">
        <f t="shared" si="280"/>
        <v>0</v>
      </c>
      <c r="AH1607" s="86">
        <f t="shared" si="281"/>
        <v>0</v>
      </c>
      <c r="AI1607" s="86">
        <f t="shared" si="282"/>
        <v>0</v>
      </c>
      <c r="AJ1607" s="86">
        <f t="shared" si="283"/>
        <v>0</v>
      </c>
      <c r="AL1607" s="86">
        <f t="shared" si="284"/>
        <v>16</v>
      </c>
      <c r="AM1607" s="86">
        <f t="shared" si="285"/>
        <v>0</v>
      </c>
      <c r="AN1607" s="86">
        <f t="shared" si="286"/>
        <v>0</v>
      </c>
    </row>
    <row r="1608" spans="1:40" ht="15" customHeight="1">
      <c r="A1608" s="107"/>
      <c r="B1608" s="93"/>
      <c r="C1608" s="110" t="s">
        <v>190</v>
      </c>
      <c r="D1608" s="369" t="str">
        <f t="shared" si="279"/>
        <v/>
      </c>
      <c r="E1608" s="369"/>
      <c r="F1608" s="369"/>
      <c r="G1608" s="369"/>
      <c r="H1608" s="369"/>
      <c r="I1608" s="369"/>
      <c r="J1608" s="369"/>
      <c r="K1608" s="369"/>
      <c r="L1608" s="369"/>
      <c r="M1608" s="369"/>
      <c r="N1608" s="369"/>
      <c r="O1608" s="370"/>
      <c r="P1608" s="370"/>
      <c r="Q1608" s="370"/>
      <c r="R1608" s="370"/>
      <c r="S1608" s="370"/>
      <c r="T1608" s="370"/>
      <c r="U1608" s="370"/>
      <c r="V1608" s="370"/>
      <c r="W1608" s="370"/>
      <c r="X1608" s="370"/>
      <c r="Y1608" s="370"/>
      <c r="Z1608" s="370"/>
      <c r="AA1608" s="370"/>
      <c r="AB1608" s="370"/>
      <c r="AC1608" s="370"/>
      <c r="AD1608" s="370"/>
      <c r="AG1608" s="86">
        <f t="shared" si="280"/>
        <v>0</v>
      </c>
      <c r="AH1608" s="86">
        <f t="shared" si="281"/>
        <v>0</v>
      </c>
      <c r="AI1608" s="86">
        <f t="shared" si="282"/>
        <v>0</v>
      </c>
      <c r="AJ1608" s="86">
        <f t="shared" si="283"/>
        <v>0</v>
      </c>
      <c r="AL1608" s="86">
        <f t="shared" si="284"/>
        <v>16</v>
      </c>
      <c r="AM1608" s="86">
        <f t="shared" si="285"/>
        <v>0</v>
      </c>
      <c r="AN1608" s="86">
        <f t="shared" si="286"/>
        <v>0</v>
      </c>
    </row>
    <row r="1609" spans="1:40" ht="15" customHeight="1">
      <c r="A1609" s="107"/>
      <c r="B1609" s="93"/>
      <c r="C1609" s="110" t="s">
        <v>191</v>
      </c>
      <c r="D1609" s="369" t="str">
        <f t="shared" si="279"/>
        <v/>
      </c>
      <c r="E1609" s="369"/>
      <c r="F1609" s="369"/>
      <c r="G1609" s="369"/>
      <c r="H1609" s="369"/>
      <c r="I1609" s="369"/>
      <c r="J1609" s="369"/>
      <c r="K1609" s="369"/>
      <c r="L1609" s="369"/>
      <c r="M1609" s="369"/>
      <c r="N1609" s="369"/>
      <c r="O1609" s="370"/>
      <c r="P1609" s="370"/>
      <c r="Q1609" s="370"/>
      <c r="R1609" s="370"/>
      <c r="S1609" s="370"/>
      <c r="T1609" s="370"/>
      <c r="U1609" s="370"/>
      <c r="V1609" s="370"/>
      <c r="W1609" s="370"/>
      <c r="X1609" s="370"/>
      <c r="Y1609" s="370"/>
      <c r="Z1609" s="370"/>
      <c r="AA1609" s="370"/>
      <c r="AB1609" s="370"/>
      <c r="AC1609" s="370"/>
      <c r="AD1609" s="370"/>
      <c r="AG1609" s="86">
        <f t="shared" si="280"/>
        <v>0</v>
      </c>
      <c r="AH1609" s="86">
        <f t="shared" si="281"/>
        <v>0</v>
      </c>
      <c r="AI1609" s="86">
        <f t="shared" si="282"/>
        <v>0</v>
      </c>
      <c r="AJ1609" s="86">
        <f t="shared" si="283"/>
        <v>0</v>
      </c>
      <c r="AL1609" s="86">
        <f t="shared" si="284"/>
        <v>16</v>
      </c>
      <c r="AM1609" s="86">
        <f t="shared" si="285"/>
        <v>0</v>
      </c>
      <c r="AN1609" s="86">
        <f t="shared" si="286"/>
        <v>0</v>
      </c>
    </row>
    <row r="1610" spans="1:40" ht="15" customHeight="1">
      <c r="A1610" s="107"/>
      <c r="B1610" s="93"/>
      <c r="C1610" s="110" t="s">
        <v>192</v>
      </c>
      <c r="D1610" s="369" t="str">
        <f t="shared" si="279"/>
        <v/>
      </c>
      <c r="E1610" s="369"/>
      <c r="F1610" s="369"/>
      <c r="G1610" s="369"/>
      <c r="H1610" s="369"/>
      <c r="I1610" s="369"/>
      <c r="J1610" s="369"/>
      <c r="K1610" s="369"/>
      <c r="L1610" s="369"/>
      <c r="M1610" s="369"/>
      <c r="N1610" s="369"/>
      <c r="O1610" s="370"/>
      <c r="P1610" s="370"/>
      <c r="Q1610" s="370"/>
      <c r="R1610" s="370"/>
      <c r="S1610" s="370"/>
      <c r="T1610" s="370"/>
      <c r="U1610" s="370"/>
      <c r="V1610" s="370"/>
      <c r="W1610" s="370"/>
      <c r="X1610" s="370"/>
      <c r="Y1610" s="370"/>
      <c r="Z1610" s="370"/>
      <c r="AA1610" s="370"/>
      <c r="AB1610" s="370"/>
      <c r="AC1610" s="370"/>
      <c r="AD1610" s="370"/>
      <c r="AG1610" s="86">
        <f t="shared" si="280"/>
        <v>0</v>
      </c>
      <c r="AH1610" s="86">
        <f t="shared" si="281"/>
        <v>0</v>
      </c>
      <c r="AI1610" s="86">
        <f t="shared" si="282"/>
        <v>0</v>
      </c>
      <c r="AJ1610" s="86">
        <f t="shared" si="283"/>
        <v>0</v>
      </c>
      <c r="AL1610" s="86">
        <f t="shared" si="284"/>
        <v>16</v>
      </c>
      <c r="AM1610" s="86">
        <f t="shared" si="285"/>
        <v>0</v>
      </c>
      <c r="AN1610" s="86">
        <f t="shared" si="286"/>
        <v>0</v>
      </c>
    </row>
    <row r="1611" spans="1:40" ht="15" customHeight="1">
      <c r="A1611" s="107"/>
      <c r="B1611" s="93"/>
      <c r="C1611" s="110" t="s">
        <v>193</v>
      </c>
      <c r="D1611" s="369" t="str">
        <f t="shared" si="279"/>
        <v/>
      </c>
      <c r="E1611" s="369"/>
      <c r="F1611" s="369"/>
      <c r="G1611" s="369"/>
      <c r="H1611" s="369"/>
      <c r="I1611" s="369"/>
      <c r="J1611" s="369"/>
      <c r="K1611" s="369"/>
      <c r="L1611" s="369"/>
      <c r="M1611" s="369"/>
      <c r="N1611" s="369"/>
      <c r="O1611" s="370"/>
      <c r="P1611" s="370"/>
      <c r="Q1611" s="370"/>
      <c r="R1611" s="370"/>
      <c r="S1611" s="370"/>
      <c r="T1611" s="370"/>
      <c r="U1611" s="370"/>
      <c r="V1611" s="370"/>
      <c r="W1611" s="370"/>
      <c r="X1611" s="370"/>
      <c r="Y1611" s="370"/>
      <c r="Z1611" s="370"/>
      <c r="AA1611" s="370"/>
      <c r="AB1611" s="370"/>
      <c r="AC1611" s="370"/>
      <c r="AD1611" s="370"/>
      <c r="AG1611" s="86">
        <f t="shared" si="280"/>
        <v>0</v>
      </c>
      <c r="AH1611" s="86">
        <f t="shared" si="281"/>
        <v>0</v>
      </c>
      <c r="AI1611" s="86">
        <f t="shared" si="282"/>
        <v>0</v>
      </c>
      <c r="AJ1611" s="86">
        <f t="shared" si="283"/>
        <v>0</v>
      </c>
      <c r="AL1611" s="86">
        <f t="shared" si="284"/>
        <v>16</v>
      </c>
      <c r="AM1611" s="86">
        <f t="shared" si="285"/>
        <v>0</v>
      </c>
      <c r="AN1611" s="86">
        <f t="shared" si="286"/>
        <v>0</v>
      </c>
    </row>
    <row r="1612" spans="1:40" ht="15" customHeight="1">
      <c r="A1612" s="107"/>
      <c r="B1612" s="93"/>
      <c r="C1612" s="110" t="s">
        <v>194</v>
      </c>
      <c r="D1612" s="369" t="str">
        <f t="shared" si="279"/>
        <v/>
      </c>
      <c r="E1612" s="369"/>
      <c r="F1612" s="369"/>
      <c r="G1612" s="369"/>
      <c r="H1612" s="369"/>
      <c r="I1612" s="369"/>
      <c r="J1612" s="369"/>
      <c r="K1612" s="369"/>
      <c r="L1612" s="369"/>
      <c r="M1612" s="369"/>
      <c r="N1612" s="369"/>
      <c r="O1612" s="370"/>
      <c r="P1612" s="370"/>
      <c r="Q1612" s="370"/>
      <c r="R1612" s="370"/>
      <c r="S1612" s="370"/>
      <c r="T1612" s="370"/>
      <c r="U1612" s="370"/>
      <c r="V1612" s="370"/>
      <c r="W1612" s="370"/>
      <c r="X1612" s="370"/>
      <c r="Y1612" s="370"/>
      <c r="Z1612" s="370"/>
      <c r="AA1612" s="370"/>
      <c r="AB1612" s="370"/>
      <c r="AC1612" s="370"/>
      <c r="AD1612" s="370"/>
      <c r="AG1612" s="86">
        <f t="shared" si="280"/>
        <v>0</v>
      </c>
      <c r="AH1612" s="86">
        <f t="shared" si="281"/>
        <v>0</v>
      </c>
      <c r="AI1612" s="86">
        <f t="shared" si="282"/>
        <v>0</v>
      </c>
      <c r="AJ1612" s="86">
        <f t="shared" si="283"/>
        <v>0</v>
      </c>
      <c r="AL1612" s="86">
        <f t="shared" si="284"/>
        <v>16</v>
      </c>
      <c r="AM1612" s="86">
        <f t="shared" si="285"/>
        <v>0</v>
      </c>
      <c r="AN1612" s="86">
        <f t="shared" si="286"/>
        <v>0</v>
      </c>
    </row>
    <row r="1613" spans="1:40" ht="15" customHeight="1">
      <c r="A1613" s="107"/>
      <c r="B1613" s="93"/>
      <c r="C1613" s="110" t="s">
        <v>195</v>
      </c>
      <c r="D1613" s="369" t="str">
        <f t="shared" si="279"/>
        <v/>
      </c>
      <c r="E1613" s="369"/>
      <c r="F1613" s="369"/>
      <c r="G1613" s="369"/>
      <c r="H1613" s="369"/>
      <c r="I1613" s="369"/>
      <c r="J1613" s="369"/>
      <c r="K1613" s="369"/>
      <c r="L1613" s="369"/>
      <c r="M1613" s="369"/>
      <c r="N1613" s="369"/>
      <c r="O1613" s="370"/>
      <c r="P1613" s="370"/>
      <c r="Q1613" s="370"/>
      <c r="R1613" s="370"/>
      <c r="S1613" s="370"/>
      <c r="T1613" s="370"/>
      <c r="U1613" s="370"/>
      <c r="V1613" s="370"/>
      <c r="W1613" s="370"/>
      <c r="X1613" s="370"/>
      <c r="Y1613" s="370"/>
      <c r="Z1613" s="370"/>
      <c r="AA1613" s="370"/>
      <c r="AB1613" s="370"/>
      <c r="AC1613" s="370"/>
      <c r="AD1613" s="370"/>
      <c r="AG1613" s="86">
        <f t="shared" si="280"/>
        <v>0</v>
      </c>
      <c r="AH1613" s="86">
        <f t="shared" si="281"/>
        <v>0</v>
      </c>
      <c r="AI1613" s="86">
        <f t="shared" si="282"/>
        <v>0</v>
      </c>
      <c r="AJ1613" s="86">
        <f t="shared" si="283"/>
        <v>0</v>
      </c>
      <c r="AL1613" s="86">
        <f t="shared" si="284"/>
        <v>16</v>
      </c>
      <c r="AM1613" s="86">
        <f t="shared" si="285"/>
        <v>0</v>
      </c>
      <c r="AN1613" s="86">
        <f t="shared" si="286"/>
        <v>0</v>
      </c>
    </row>
    <row r="1614" spans="1:40" ht="15" customHeight="1">
      <c r="A1614" s="107"/>
      <c r="B1614" s="93"/>
      <c r="C1614" s="110" t="s">
        <v>196</v>
      </c>
      <c r="D1614" s="369" t="str">
        <f t="shared" si="279"/>
        <v/>
      </c>
      <c r="E1614" s="369"/>
      <c r="F1614" s="369"/>
      <c r="G1614" s="369"/>
      <c r="H1614" s="369"/>
      <c r="I1614" s="369"/>
      <c r="J1614" s="369"/>
      <c r="K1614" s="369"/>
      <c r="L1614" s="369"/>
      <c r="M1614" s="369"/>
      <c r="N1614" s="369"/>
      <c r="O1614" s="370"/>
      <c r="P1614" s="370"/>
      <c r="Q1614" s="370"/>
      <c r="R1614" s="370"/>
      <c r="S1614" s="370"/>
      <c r="T1614" s="370"/>
      <c r="U1614" s="370"/>
      <c r="V1614" s="370"/>
      <c r="W1614" s="370"/>
      <c r="X1614" s="370"/>
      <c r="Y1614" s="370"/>
      <c r="Z1614" s="370"/>
      <c r="AA1614" s="370"/>
      <c r="AB1614" s="370"/>
      <c r="AC1614" s="370"/>
      <c r="AD1614" s="370"/>
      <c r="AG1614" s="86">
        <f t="shared" si="280"/>
        <v>0</v>
      </c>
      <c r="AH1614" s="86">
        <f t="shared" si="281"/>
        <v>0</v>
      </c>
      <c r="AI1614" s="86">
        <f t="shared" si="282"/>
        <v>0</v>
      </c>
      <c r="AJ1614" s="86">
        <f t="shared" si="283"/>
        <v>0</v>
      </c>
      <c r="AL1614" s="86">
        <f t="shared" si="284"/>
        <v>16</v>
      </c>
      <c r="AM1614" s="86">
        <f t="shared" si="285"/>
        <v>0</v>
      </c>
      <c r="AN1614" s="86">
        <f t="shared" si="286"/>
        <v>0</v>
      </c>
    </row>
    <row r="1615" spans="1:40" ht="15" customHeight="1">
      <c r="A1615" s="107"/>
      <c r="B1615" s="93"/>
      <c r="C1615" s="110" t="s">
        <v>197</v>
      </c>
      <c r="D1615" s="369" t="str">
        <f t="shared" si="279"/>
        <v/>
      </c>
      <c r="E1615" s="369"/>
      <c r="F1615" s="369"/>
      <c r="G1615" s="369"/>
      <c r="H1615" s="369"/>
      <c r="I1615" s="369"/>
      <c r="J1615" s="369"/>
      <c r="K1615" s="369"/>
      <c r="L1615" s="369"/>
      <c r="M1615" s="369"/>
      <c r="N1615" s="369"/>
      <c r="O1615" s="370"/>
      <c r="P1615" s="370"/>
      <c r="Q1615" s="370"/>
      <c r="R1615" s="370"/>
      <c r="S1615" s="370"/>
      <c r="T1615" s="370"/>
      <c r="U1615" s="370"/>
      <c r="V1615" s="370"/>
      <c r="W1615" s="370"/>
      <c r="X1615" s="370"/>
      <c r="Y1615" s="370"/>
      <c r="Z1615" s="370"/>
      <c r="AA1615" s="370"/>
      <c r="AB1615" s="370"/>
      <c r="AC1615" s="370"/>
      <c r="AD1615" s="370"/>
      <c r="AG1615" s="86">
        <f t="shared" si="280"/>
        <v>0</v>
      </c>
      <c r="AH1615" s="86">
        <f t="shared" si="281"/>
        <v>0</v>
      </c>
      <c r="AI1615" s="86">
        <f t="shared" si="282"/>
        <v>0</v>
      </c>
      <c r="AJ1615" s="86">
        <f t="shared" si="283"/>
        <v>0</v>
      </c>
      <c r="AL1615" s="86">
        <f t="shared" si="284"/>
        <v>16</v>
      </c>
      <c r="AM1615" s="86">
        <f t="shared" si="285"/>
        <v>0</v>
      </c>
      <c r="AN1615" s="86">
        <f t="shared" si="286"/>
        <v>0</v>
      </c>
    </row>
    <row r="1616" spans="1:40" ht="15" customHeight="1">
      <c r="A1616" s="107"/>
      <c r="B1616" s="93"/>
      <c r="C1616" s="110" t="s">
        <v>198</v>
      </c>
      <c r="D1616" s="369" t="str">
        <f t="shared" ref="D1616:D1670" si="287">IF(D103="","",D103)</f>
        <v/>
      </c>
      <c r="E1616" s="369"/>
      <c r="F1616" s="369"/>
      <c r="G1616" s="369"/>
      <c r="H1616" s="369"/>
      <c r="I1616" s="369"/>
      <c r="J1616" s="369"/>
      <c r="K1616" s="369"/>
      <c r="L1616" s="369"/>
      <c r="M1616" s="369"/>
      <c r="N1616" s="369"/>
      <c r="O1616" s="370"/>
      <c r="P1616" s="370"/>
      <c r="Q1616" s="370"/>
      <c r="R1616" s="370"/>
      <c r="S1616" s="370"/>
      <c r="T1616" s="370"/>
      <c r="U1616" s="370"/>
      <c r="V1616" s="370"/>
      <c r="W1616" s="370"/>
      <c r="X1616" s="370"/>
      <c r="Y1616" s="370"/>
      <c r="Z1616" s="370"/>
      <c r="AA1616" s="370"/>
      <c r="AB1616" s="370"/>
      <c r="AC1616" s="370"/>
      <c r="AD1616" s="370"/>
      <c r="AG1616" s="86">
        <f t="shared" ref="AG1616:AG1670" si="288">O1616</f>
        <v>0</v>
      </c>
      <c r="AH1616" s="86">
        <f t="shared" ref="AH1616:AH1670" si="289">COUNTIF(S1616:AD1616,"NS")</f>
        <v>0</v>
      </c>
      <c r="AI1616" s="86">
        <f t="shared" ref="AI1616:AI1670" si="290">SUM(S1616:AD1616)</f>
        <v>0</v>
      </c>
      <c r="AJ1616" s="86">
        <f t="shared" ref="AJ1616:AJ1670" si="291">IF($AG$1549=1920,0,IF(OR(AND(AG1616=0,AH1616&gt;0),AND(AG1616="NS",AI1616&gt;0),AND(AG1616="NS",AH1616=0,AI1616=0)),1,IF(OR(AND(AH1616&gt;=2,AI1616&lt;AG1616),AND(AG1616="NS",AI1616=0,AH1616&gt;0),AG1616=AI1616),0,1)))</f>
        <v>0</v>
      </c>
      <c r="AL1616" s="86">
        <f t="shared" ref="AL1616:AL1670" si="292">COUNTBLANK(O1616:AD1616)</f>
        <v>16</v>
      </c>
      <c r="AM1616" s="86">
        <f t="shared" ref="AM1616:AM1670" si="293">IF(OR(AND(D1616="", AL1616&lt;$AL$1549),AND(D1616&lt;&gt;"", AL1616&gt;$AM$1549)), 1, 0)</f>
        <v>0</v>
      </c>
      <c r="AN1616" s="86">
        <f t="shared" ref="AN1616:AN1670" si="294">IF(AA1616="",0,IF(AA1616="NA",0,IF(AND(AA1616&gt;=0,$F$1673=""),1,0)))</f>
        <v>0</v>
      </c>
    </row>
    <row r="1617" spans="1:40" ht="15" customHeight="1">
      <c r="A1617" s="107"/>
      <c r="B1617" s="93"/>
      <c r="C1617" s="110" t="s">
        <v>199</v>
      </c>
      <c r="D1617" s="369" t="str">
        <f t="shared" si="287"/>
        <v/>
      </c>
      <c r="E1617" s="369"/>
      <c r="F1617" s="369"/>
      <c r="G1617" s="369"/>
      <c r="H1617" s="369"/>
      <c r="I1617" s="369"/>
      <c r="J1617" s="369"/>
      <c r="K1617" s="369"/>
      <c r="L1617" s="369"/>
      <c r="M1617" s="369"/>
      <c r="N1617" s="369"/>
      <c r="O1617" s="370"/>
      <c r="P1617" s="370"/>
      <c r="Q1617" s="370"/>
      <c r="R1617" s="370"/>
      <c r="S1617" s="370"/>
      <c r="T1617" s="370"/>
      <c r="U1617" s="370"/>
      <c r="V1617" s="370"/>
      <c r="W1617" s="370"/>
      <c r="X1617" s="370"/>
      <c r="Y1617" s="370"/>
      <c r="Z1617" s="370"/>
      <c r="AA1617" s="370"/>
      <c r="AB1617" s="370"/>
      <c r="AC1617" s="370"/>
      <c r="AD1617" s="370"/>
      <c r="AG1617" s="86">
        <f t="shared" si="288"/>
        <v>0</v>
      </c>
      <c r="AH1617" s="86">
        <f t="shared" si="289"/>
        <v>0</v>
      </c>
      <c r="AI1617" s="86">
        <f t="shared" si="290"/>
        <v>0</v>
      </c>
      <c r="AJ1617" s="86">
        <f t="shared" si="291"/>
        <v>0</v>
      </c>
      <c r="AL1617" s="86">
        <f t="shared" si="292"/>
        <v>16</v>
      </c>
      <c r="AM1617" s="86">
        <f t="shared" si="293"/>
        <v>0</v>
      </c>
      <c r="AN1617" s="86">
        <f t="shared" si="294"/>
        <v>0</v>
      </c>
    </row>
    <row r="1618" spans="1:40" ht="15" customHeight="1">
      <c r="A1618" s="107"/>
      <c r="B1618" s="93"/>
      <c r="C1618" s="110" t="s">
        <v>200</v>
      </c>
      <c r="D1618" s="369" t="str">
        <f t="shared" si="287"/>
        <v/>
      </c>
      <c r="E1618" s="369"/>
      <c r="F1618" s="369"/>
      <c r="G1618" s="369"/>
      <c r="H1618" s="369"/>
      <c r="I1618" s="369"/>
      <c r="J1618" s="369"/>
      <c r="K1618" s="369"/>
      <c r="L1618" s="369"/>
      <c r="M1618" s="369"/>
      <c r="N1618" s="369"/>
      <c r="O1618" s="370"/>
      <c r="P1618" s="370"/>
      <c r="Q1618" s="370"/>
      <c r="R1618" s="370"/>
      <c r="S1618" s="370"/>
      <c r="T1618" s="370"/>
      <c r="U1618" s="370"/>
      <c r="V1618" s="370"/>
      <c r="W1618" s="370"/>
      <c r="X1618" s="370"/>
      <c r="Y1618" s="370"/>
      <c r="Z1618" s="370"/>
      <c r="AA1618" s="370"/>
      <c r="AB1618" s="370"/>
      <c r="AC1618" s="370"/>
      <c r="AD1618" s="370"/>
      <c r="AG1618" s="86">
        <f t="shared" si="288"/>
        <v>0</v>
      </c>
      <c r="AH1618" s="86">
        <f t="shared" si="289"/>
        <v>0</v>
      </c>
      <c r="AI1618" s="86">
        <f t="shared" si="290"/>
        <v>0</v>
      </c>
      <c r="AJ1618" s="86">
        <f t="shared" si="291"/>
        <v>0</v>
      </c>
      <c r="AL1618" s="86">
        <f t="shared" si="292"/>
        <v>16</v>
      </c>
      <c r="AM1618" s="86">
        <f t="shared" si="293"/>
        <v>0</v>
      </c>
      <c r="AN1618" s="86">
        <f t="shared" si="294"/>
        <v>0</v>
      </c>
    </row>
    <row r="1619" spans="1:40" ht="15" customHeight="1">
      <c r="A1619" s="107"/>
      <c r="B1619" s="93"/>
      <c r="C1619" s="110" t="s">
        <v>201</v>
      </c>
      <c r="D1619" s="369" t="str">
        <f t="shared" si="287"/>
        <v/>
      </c>
      <c r="E1619" s="369"/>
      <c r="F1619" s="369"/>
      <c r="G1619" s="369"/>
      <c r="H1619" s="369"/>
      <c r="I1619" s="369"/>
      <c r="J1619" s="369"/>
      <c r="K1619" s="369"/>
      <c r="L1619" s="369"/>
      <c r="M1619" s="369"/>
      <c r="N1619" s="369"/>
      <c r="O1619" s="370"/>
      <c r="P1619" s="370"/>
      <c r="Q1619" s="370"/>
      <c r="R1619" s="370"/>
      <c r="S1619" s="370"/>
      <c r="T1619" s="370"/>
      <c r="U1619" s="370"/>
      <c r="V1619" s="370"/>
      <c r="W1619" s="370"/>
      <c r="X1619" s="370"/>
      <c r="Y1619" s="370"/>
      <c r="Z1619" s="370"/>
      <c r="AA1619" s="370"/>
      <c r="AB1619" s="370"/>
      <c r="AC1619" s="370"/>
      <c r="AD1619" s="370"/>
      <c r="AG1619" s="86">
        <f t="shared" si="288"/>
        <v>0</v>
      </c>
      <c r="AH1619" s="86">
        <f t="shared" si="289"/>
        <v>0</v>
      </c>
      <c r="AI1619" s="86">
        <f t="shared" si="290"/>
        <v>0</v>
      </c>
      <c r="AJ1619" s="86">
        <f t="shared" si="291"/>
        <v>0</v>
      </c>
      <c r="AL1619" s="86">
        <f t="shared" si="292"/>
        <v>16</v>
      </c>
      <c r="AM1619" s="86">
        <f t="shared" si="293"/>
        <v>0</v>
      </c>
      <c r="AN1619" s="86">
        <f t="shared" si="294"/>
        <v>0</v>
      </c>
    </row>
    <row r="1620" spans="1:40" ht="15" customHeight="1">
      <c r="A1620" s="107"/>
      <c r="B1620" s="93"/>
      <c r="C1620" s="110" t="s">
        <v>202</v>
      </c>
      <c r="D1620" s="369" t="str">
        <f t="shared" si="287"/>
        <v/>
      </c>
      <c r="E1620" s="369"/>
      <c r="F1620" s="369"/>
      <c r="G1620" s="369"/>
      <c r="H1620" s="369"/>
      <c r="I1620" s="369"/>
      <c r="J1620" s="369"/>
      <c r="K1620" s="369"/>
      <c r="L1620" s="369"/>
      <c r="M1620" s="369"/>
      <c r="N1620" s="369"/>
      <c r="O1620" s="370"/>
      <c r="P1620" s="370"/>
      <c r="Q1620" s="370"/>
      <c r="R1620" s="370"/>
      <c r="S1620" s="370"/>
      <c r="T1620" s="370"/>
      <c r="U1620" s="370"/>
      <c r="V1620" s="370"/>
      <c r="W1620" s="370"/>
      <c r="X1620" s="370"/>
      <c r="Y1620" s="370"/>
      <c r="Z1620" s="370"/>
      <c r="AA1620" s="370"/>
      <c r="AB1620" s="370"/>
      <c r="AC1620" s="370"/>
      <c r="AD1620" s="370"/>
      <c r="AG1620" s="86">
        <f t="shared" si="288"/>
        <v>0</v>
      </c>
      <c r="AH1620" s="86">
        <f t="shared" si="289"/>
        <v>0</v>
      </c>
      <c r="AI1620" s="86">
        <f t="shared" si="290"/>
        <v>0</v>
      </c>
      <c r="AJ1620" s="86">
        <f t="shared" si="291"/>
        <v>0</v>
      </c>
      <c r="AL1620" s="86">
        <f t="shared" si="292"/>
        <v>16</v>
      </c>
      <c r="AM1620" s="86">
        <f t="shared" si="293"/>
        <v>0</v>
      </c>
      <c r="AN1620" s="86">
        <f t="shared" si="294"/>
        <v>0</v>
      </c>
    </row>
    <row r="1621" spans="1:40" ht="15" customHeight="1">
      <c r="A1621" s="107"/>
      <c r="B1621" s="93"/>
      <c r="C1621" s="110" t="s">
        <v>203</v>
      </c>
      <c r="D1621" s="369" t="str">
        <f t="shared" si="287"/>
        <v/>
      </c>
      <c r="E1621" s="369"/>
      <c r="F1621" s="369"/>
      <c r="G1621" s="369"/>
      <c r="H1621" s="369"/>
      <c r="I1621" s="369"/>
      <c r="J1621" s="369"/>
      <c r="K1621" s="369"/>
      <c r="L1621" s="369"/>
      <c r="M1621" s="369"/>
      <c r="N1621" s="369"/>
      <c r="O1621" s="370"/>
      <c r="P1621" s="370"/>
      <c r="Q1621" s="370"/>
      <c r="R1621" s="370"/>
      <c r="S1621" s="370"/>
      <c r="T1621" s="370"/>
      <c r="U1621" s="370"/>
      <c r="V1621" s="370"/>
      <c r="W1621" s="370"/>
      <c r="X1621" s="370"/>
      <c r="Y1621" s="370"/>
      <c r="Z1621" s="370"/>
      <c r="AA1621" s="370"/>
      <c r="AB1621" s="370"/>
      <c r="AC1621" s="370"/>
      <c r="AD1621" s="370"/>
      <c r="AG1621" s="86">
        <f t="shared" si="288"/>
        <v>0</v>
      </c>
      <c r="AH1621" s="86">
        <f t="shared" si="289"/>
        <v>0</v>
      </c>
      <c r="AI1621" s="86">
        <f t="shared" si="290"/>
        <v>0</v>
      </c>
      <c r="AJ1621" s="86">
        <f t="shared" si="291"/>
        <v>0</v>
      </c>
      <c r="AL1621" s="86">
        <f t="shared" si="292"/>
        <v>16</v>
      </c>
      <c r="AM1621" s="86">
        <f t="shared" si="293"/>
        <v>0</v>
      </c>
      <c r="AN1621" s="86">
        <f t="shared" si="294"/>
        <v>0</v>
      </c>
    </row>
    <row r="1622" spans="1:40" ht="15" customHeight="1">
      <c r="A1622" s="107"/>
      <c r="B1622" s="93"/>
      <c r="C1622" s="110" t="s">
        <v>204</v>
      </c>
      <c r="D1622" s="369" t="str">
        <f t="shared" si="287"/>
        <v/>
      </c>
      <c r="E1622" s="369"/>
      <c r="F1622" s="369"/>
      <c r="G1622" s="369"/>
      <c r="H1622" s="369"/>
      <c r="I1622" s="369"/>
      <c r="J1622" s="369"/>
      <c r="K1622" s="369"/>
      <c r="L1622" s="369"/>
      <c r="M1622" s="369"/>
      <c r="N1622" s="369"/>
      <c r="O1622" s="370"/>
      <c r="P1622" s="370"/>
      <c r="Q1622" s="370"/>
      <c r="R1622" s="370"/>
      <c r="S1622" s="370"/>
      <c r="T1622" s="370"/>
      <c r="U1622" s="370"/>
      <c r="V1622" s="370"/>
      <c r="W1622" s="370"/>
      <c r="X1622" s="370"/>
      <c r="Y1622" s="370"/>
      <c r="Z1622" s="370"/>
      <c r="AA1622" s="370"/>
      <c r="AB1622" s="370"/>
      <c r="AC1622" s="370"/>
      <c r="AD1622" s="370"/>
      <c r="AG1622" s="86">
        <f t="shared" si="288"/>
        <v>0</v>
      </c>
      <c r="AH1622" s="86">
        <f t="shared" si="289"/>
        <v>0</v>
      </c>
      <c r="AI1622" s="86">
        <f t="shared" si="290"/>
        <v>0</v>
      </c>
      <c r="AJ1622" s="86">
        <f t="shared" si="291"/>
        <v>0</v>
      </c>
      <c r="AL1622" s="86">
        <f t="shared" si="292"/>
        <v>16</v>
      </c>
      <c r="AM1622" s="86">
        <f t="shared" si="293"/>
        <v>0</v>
      </c>
      <c r="AN1622" s="86">
        <f t="shared" si="294"/>
        <v>0</v>
      </c>
    </row>
    <row r="1623" spans="1:40" ht="15" customHeight="1">
      <c r="A1623" s="107"/>
      <c r="B1623" s="93"/>
      <c r="C1623" s="110" t="s">
        <v>205</v>
      </c>
      <c r="D1623" s="369" t="str">
        <f t="shared" si="287"/>
        <v/>
      </c>
      <c r="E1623" s="369"/>
      <c r="F1623" s="369"/>
      <c r="G1623" s="369"/>
      <c r="H1623" s="369"/>
      <c r="I1623" s="369"/>
      <c r="J1623" s="369"/>
      <c r="K1623" s="369"/>
      <c r="L1623" s="369"/>
      <c r="M1623" s="369"/>
      <c r="N1623" s="369"/>
      <c r="O1623" s="370"/>
      <c r="P1623" s="370"/>
      <c r="Q1623" s="370"/>
      <c r="R1623" s="370"/>
      <c r="S1623" s="370"/>
      <c r="T1623" s="370"/>
      <c r="U1623" s="370"/>
      <c r="V1623" s="370"/>
      <c r="W1623" s="370"/>
      <c r="X1623" s="370"/>
      <c r="Y1623" s="370"/>
      <c r="Z1623" s="370"/>
      <c r="AA1623" s="370"/>
      <c r="AB1623" s="370"/>
      <c r="AC1623" s="370"/>
      <c r="AD1623" s="370"/>
      <c r="AG1623" s="86">
        <f t="shared" si="288"/>
        <v>0</v>
      </c>
      <c r="AH1623" s="86">
        <f t="shared" si="289"/>
        <v>0</v>
      </c>
      <c r="AI1623" s="86">
        <f t="shared" si="290"/>
        <v>0</v>
      </c>
      <c r="AJ1623" s="86">
        <f t="shared" si="291"/>
        <v>0</v>
      </c>
      <c r="AL1623" s="86">
        <f t="shared" si="292"/>
        <v>16</v>
      </c>
      <c r="AM1623" s="86">
        <f t="shared" si="293"/>
        <v>0</v>
      </c>
      <c r="AN1623" s="86">
        <f t="shared" si="294"/>
        <v>0</v>
      </c>
    </row>
    <row r="1624" spans="1:40" ht="15" customHeight="1">
      <c r="A1624" s="107"/>
      <c r="B1624" s="93"/>
      <c r="C1624" s="110" t="s">
        <v>206</v>
      </c>
      <c r="D1624" s="369" t="str">
        <f t="shared" si="287"/>
        <v/>
      </c>
      <c r="E1624" s="369"/>
      <c r="F1624" s="369"/>
      <c r="G1624" s="369"/>
      <c r="H1624" s="369"/>
      <c r="I1624" s="369"/>
      <c r="J1624" s="369"/>
      <c r="K1624" s="369"/>
      <c r="L1624" s="369"/>
      <c r="M1624" s="369"/>
      <c r="N1624" s="369"/>
      <c r="O1624" s="370"/>
      <c r="P1624" s="370"/>
      <c r="Q1624" s="370"/>
      <c r="R1624" s="370"/>
      <c r="S1624" s="370"/>
      <c r="T1624" s="370"/>
      <c r="U1624" s="370"/>
      <c r="V1624" s="370"/>
      <c r="W1624" s="370"/>
      <c r="X1624" s="370"/>
      <c r="Y1624" s="370"/>
      <c r="Z1624" s="370"/>
      <c r="AA1624" s="370"/>
      <c r="AB1624" s="370"/>
      <c r="AC1624" s="370"/>
      <c r="AD1624" s="370"/>
      <c r="AG1624" s="86">
        <f t="shared" si="288"/>
        <v>0</v>
      </c>
      <c r="AH1624" s="86">
        <f t="shared" si="289"/>
        <v>0</v>
      </c>
      <c r="AI1624" s="86">
        <f t="shared" si="290"/>
        <v>0</v>
      </c>
      <c r="AJ1624" s="86">
        <f t="shared" si="291"/>
        <v>0</v>
      </c>
      <c r="AL1624" s="86">
        <f t="shared" si="292"/>
        <v>16</v>
      </c>
      <c r="AM1624" s="86">
        <f t="shared" si="293"/>
        <v>0</v>
      </c>
      <c r="AN1624" s="86">
        <f t="shared" si="294"/>
        <v>0</v>
      </c>
    </row>
    <row r="1625" spans="1:40" ht="15" customHeight="1">
      <c r="A1625" s="107"/>
      <c r="B1625" s="93"/>
      <c r="C1625" s="110" t="s">
        <v>207</v>
      </c>
      <c r="D1625" s="369" t="str">
        <f t="shared" si="287"/>
        <v/>
      </c>
      <c r="E1625" s="369"/>
      <c r="F1625" s="369"/>
      <c r="G1625" s="369"/>
      <c r="H1625" s="369"/>
      <c r="I1625" s="369"/>
      <c r="J1625" s="369"/>
      <c r="K1625" s="369"/>
      <c r="L1625" s="369"/>
      <c r="M1625" s="369"/>
      <c r="N1625" s="369"/>
      <c r="O1625" s="370"/>
      <c r="P1625" s="370"/>
      <c r="Q1625" s="370"/>
      <c r="R1625" s="370"/>
      <c r="S1625" s="370"/>
      <c r="T1625" s="370"/>
      <c r="U1625" s="370"/>
      <c r="V1625" s="370"/>
      <c r="W1625" s="370"/>
      <c r="X1625" s="370"/>
      <c r="Y1625" s="370"/>
      <c r="Z1625" s="370"/>
      <c r="AA1625" s="370"/>
      <c r="AB1625" s="370"/>
      <c r="AC1625" s="370"/>
      <c r="AD1625" s="370"/>
      <c r="AG1625" s="86">
        <f t="shared" si="288"/>
        <v>0</v>
      </c>
      <c r="AH1625" s="86">
        <f t="shared" si="289"/>
        <v>0</v>
      </c>
      <c r="AI1625" s="86">
        <f t="shared" si="290"/>
        <v>0</v>
      </c>
      <c r="AJ1625" s="86">
        <f t="shared" si="291"/>
        <v>0</v>
      </c>
      <c r="AL1625" s="86">
        <f t="shared" si="292"/>
        <v>16</v>
      </c>
      <c r="AM1625" s="86">
        <f t="shared" si="293"/>
        <v>0</v>
      </c>
      <c r="AN1625" s="86">
        <f t="shared" si="294"/>
        <v>0</v>
      </c>
    </row>
    <row r="1626" spans="1:40" ht="15" customHeight="1">
      <c r="A1626" s="107"/>
      <c r="B1626" s="93"/>
      <c r="C1626" s="110" t="s">
        <v>208</v>
      </c>
      <c r="D1626" s="369" t="str">
        <f t="shared" si="287"/>
        <v/>
      </c>
      <c r="E1626" s="369"/>
      <c r="F1626" s="369"/>
      <c r="G1626" s="369"/>
      <c r="H1626" s="369"/>
      <c r="I1626" s="369"/>
      <c r="J1626" s="369"/>
      <c r="K1626" s="369"/>
      <c r="L1626" s="369"/>
      <c r="M1626" s="369"/>
      <c r="N1626" s="369"/>
      <c r="O1626" s="370"/>
      <c r="P1626" s="370"/>
      <c r="Q1626" s="370"/>
      <c r="R1626" s="370"/>
      <c r="S1626" s="370"/>
      <c r="T1626" s="370"/>
      <c r="U1626" s="370"/>
      <c r="V1626" s="370"/>
      <c r="W1626" s="370"/>
      <c r="X1626" s="370"/>
      <c r="Y1626" s="370"/>
      <c r="Z1626" s="370"/>
      <c r="AA1626" s="370"/>
      <c r="AB1626" s="370"/>
      <c r="AC1626" s="370"/>
      <c r="AD1626" s="370"/>
      <c r="AG1626" s="86">
        <f t="shared" si="288"/>
        <v>0</v>
      </c>
      <c r="AH1626" s="86">
        <f t="shared" si="289"/>
        <v>0</v>
      </c>
      <c r="AI1626" s="86">
        <f t="shared" si="290"/>
        <v>0</v>
      </c>
      <c r="AJ1626" s="86">
        <f t="shared" si="291"/>
        <v>0</v>
      </c>
      <c r="AL1626" s="86">
        <f t="shared" si="292"/>
        <v>16</v>
      </c>
      <c r="AM1626" s="86">
        <f t="shared" si="293"/>
        <v>0</v>
      </c>
      <c r="AN1626" s="86">
        <f t="shared" si="294"/>
        <v>0</v>
      </c>
    </row>
    <row r="1627" spans="1:40" ht="15" customHeight="1">
      <c r="A1627" s="107"/>
      <c r="B1627" s="93"/>
      <c r="C1627" s="110" t="s">
        <v>209</v>
      </c>
      <c r="D1627" s="369" t="str">
        <f t="shared" si="287"/>
        <v/>
      </c>
      <c r="E1627" s="369"/>
      <c r="F1627" s="369"/>
      <c r="G1627" s="369"/>
      <c r="H1627" s="369"/>
      <c r="I1627" s="369"/>
      <c r="J1627" s="369"/>
      <c r="K1627" s="369"/>
      <c r="L1627" s="369"/>
      <c r="M1627" s="369"/>
      <c r="N1627" s="369"/>
      <c r="O1627" s="370"/>
      <c r="P1627" s="370"/>
      <c r="Q1627" s="370"/>
      <c r="R1627" s="370"/>
      <c r="S1627" s="370"/>
      <c r="T1627" s="370"/>
      <c r="U1627" s="370"/>
      <c r="V1627" s="370"/>
      <c r="W1627" s="370"/>
      <c r="X1627" s="370"/>
      <c r="Y1627" s="370"/>
      <c r="Z1627" s="370"/>
      <c r="AA1627" s="370"/>
      <c r="AB1627" s="370"/>
      <c r="AC1627" s="370"/>
      <c r="AD1627" s="370"/>
      <c r="AG1627" s="86">
        <f t="shared" si="288"/>
        <v>0</v>
      </c>
      <c r="AH1627" s="86">
        <f t="shared" si="289"/>
        <v>0</v>
      </c>
      <c r="AI1627" s="86">
        <f t="shared" si="290"/>
        <v>0</v>
      </c>
      <c r="AJ1627" s="86">
        <f t="shared" si="291"/>
        <v>0</v>
      </c>
      <c r="AL1627" s="86">
        <f t="shared" si="292"/>
        <v>16</v>
      </c>
      <c r="AM1627" s="86">
        <f t="shared" si="293"/>
        <v>0</v>
      </c>
      <c r="AN1627" s="86">
        <f t="shared" si="294"/>
        <v>0</v>
      </c>
    </row>
    <row r="1628" spans="1:40" ht="15" customHeight="1">
      <c r="A1628" s="107"/>
      <c r="B1628" s="93"/>
      <c r="C1628" s="110" t="s">
        <v>210</v>
      </c>
      <c r="D1628" s="369" t="str">
        <f t="shared" si="287"/>
        <v/>
      </c>
      <c r="E1628" s="369"/>
      <c r="F1628" s="369"/>
      <c r="G1628" s="369"/>
      <c r="H1628" s="369"/>
      <c r="I1628" s="369"/>
      <c r="J1628" s="369"/>
      <c r="K1628" s="369"/>
      <c r="L1628" s="369"/>
      <c r="M1628" s="369"/>
      <c r="N1628" s="369"/>
      <c r="O1628" s="370"/>
      <c r="P1628" s="370"/>
      <c r="Q1628" s="370"/>
      <c r="R1628" s="370"/>
      <c r="S1628" s="370"/>
      <c r="T1628" s="370"/>
      <c r="U1628" s="370"/>
      <c r="V1628" s="370"/>
      <c r="W1628" s="370"/>
      <c r="X1628" s="370"/>
      <c r="Y1628" s="370"/>
      <c r="Z1628" s="370"/>
      <c r="AA1628" s="370"/>
      <c r="AB1628" s="370"/>
      <c r="AC1628" s="370"/>
      <c r="AD1628" s="370"/>
      <c r="AG1628" s="86">
        <f t="shared" si="288"/>
        <v>0</v>
      </c>
      <c r="AH1628" s="86">
        <f t="shared" si="289"/>
        <v>0</v>
      </c>
      <c r="AI1628" s="86">
        <f t="shared" si="290"/>
        <v>0</v>
      </c>
      <c r="AJ1628" s="86">
        <f t="shared" si="291"/>
        <v>0</v>
      </c>
      <c r="AL1628" s="86">
        <f t="shared" si="292"/>
        <v>16</v>
      </c>
      <c r="AM1628" s="86">
        <f t="shared" si="293"/>
        <v>0</v>
      </c>
      <c r="AN1628" s="86">
        <f t="shared" si="294"/>
        <v>0</v>
      </c>
    </row>
    <row r="1629" spans="1:40" ht="15" customHeight="1">
      <c r="A1629" s="107"/>
      <c r="B1629" s="93"/>
      <c r="C1629" s="111" t="s">
        <v>211</v>
      </c>
      <c r="D1629" s="369" t="str">
        <f t="shared" si="287"/>
        <v/>
      </c>
      <c r="E1629" s="369"/>
      <c r="F1629" s="369"/>
      <c r="G1629" s="369"/>
      <c r="H1629" s="369"/>
      <c r="I1629" s="369"/>
      <c r="J1629" s="369"/>
      <c r="K1629" s="369"/>
      <c r="L1629" s="369"/>
      <c r="M1629" s="369"/>
      <c r="N1629" s="369"/>
      <c r="O1629" s="370"/>
      <c r="P1629" s="370"/>
      <c r="Q1629" s="370"/>
      <c r="R1629" s="370"/>
      <c r="S1629" s="370"/>
      <c r="T1629" s="370"/>
      <c r="U1629" s="370"/>
      <c r="V1629" s="370"/>
      <c r="W1629" s="370"/>
      <c r="X1629" s="370"/>
      <c r="Y1629" s="370"/>
      <c r="Z1629" s="370"/>
      <c r="AA1629" s="370"/>
      <c r="AB1629" s="370"/>
      <c r="AC1629" s="370"/>
      <c r="AD1629" s="370"/>
      <c r="AG1629" s="86">
        <f t="shared" si="288"/>
        <v>0</v>
      </c>
      <c r="AH1629" s="86">
        <f t="shared" si="289"/>
        <v>0</v>
      </c>
      <c r="AI1629" s="86">
        <f t="shared" si="290"/>
        <v>0</v>
      </c>
      <c r="AJ1629" s="86">
        <f t="shared" si="291"/>
        <v>0</v>
      </c>
      <c r="AL1629" s="86">
        <f t="shared" si="292"/>
        <v>16</v>
      </c>
      <c r="AM1629" s="86">
        <f t="shared" si="293"/>
        <v>0</v>
      </c>
      <c r="AN1629" s="86">
        <f t="shared" si="294"/>
        <v>0</v>
      </c>
    </row>
    <row r="1630" spans="1:40" ht="15" customHeight="1">
      <c r="A1630" s="107"/>
      <c r="B1630" s="93"/>
      <c r="C1630" s="110" t="s">
        <v>212</v>
      </c>
      <c r="D1630" s="369" t="str">
        <f t="shared" si="287"/>
        <v/>
      </c>
      <c r="E1630" s="369"/>
      <c r="F1630" s="369"/>
      <c r="G1630" s="369"/>
      <c r="H1630" s="369"/>
      <c r="I1630" s="369"/>
      <c r="J1630" s="369"/>
      <c r="K1630" s="369"/>
      <c r="L1630" s="369"/>
      <c r="M1630" s="369"/>
      <c r="N1630" s="369"/>
      <c r="O1630" s="370"/>
      <c r="P1630" s="370"/>
      <c r="Q1630" s="370"/>
      <c r="R1630" s="370"/>
      <c r="S1630" s="370"/>
      <c r="T1630" s="370"/>
      <c r="U1630" s="370"/>
      <c r="V1630" s="370"/>
      <c r="W1630" s="370"/>
      <c r="X1630" s="370"/>
      <c r="Y1630" s="370"/>
      <c r="Z1630" s="370"/>
      <c r="AA1630" s="370"/>
      <c r="AB1630" s="370"/>
      <c r="AC1630" s="370"/>
      <c r="AD1630" s="370"/>
      <c r="AG1630" s="86">
        <f t="shared" si="288"/>
        <v>0</v>
      </c>
      <c r="AH1630" s="86">
        <f t="shared" si="289"/>
        <v>0</v>
      </c>
      <c r="AI1630" s="86">
        <f t="shared" si="290"/>
        <v>0</v>
      </c>
      <c r="AJ1630" s="86">
        <f t="shared" si="291"/>
        <v>0</v>
      </c>
      <c r="AL1630" s="86">
        <f t="shared" si="292"/>
        <v>16</v>
      </c>
      <c r="AM1630" s="86">
        <f t="shared" si="293"/>
        <v>0</v>
      </c>
      <c r="AN1630" s="86">
        <f t="shared" si="294"/>
        <v>0</v>
      </c>
    </row>
    <row r="1631" spans="1:40" ht="15" customHeight="1">
      <c r="A1631" s="107"/>
      <c r="B1631" s="93"/>
      <c r="C1631" s="110" t="s">
        <v>213</v>
      </c>
      <c r="D1631" s="369" t="str">
        <f t="shared" si="287"/>
        <v/>
      </c>
      <c r="E1631" s="369"/>
      <c r="F1631" s="369"/>
      <c r="G1631" s="369"/>
      <c r="H1631" s="369"/>
      <c r="I1631" s="369"/>
      <c r="J1631" s="369"/>
      <c r="K1631" s="369"/>
      <c r="L1631" s="369"/>
      <c r="M1631" s="369"/>
      <c r="N1631" s="369"/>
      <c r="O1631" s="370"/>
      <c r="P1631" s="370"/>
      <c r="Q1631" s="370"/>
      <c r="R1631" s="370"/>
      <c r="S1631" s="370"/>
      <c r="T1631" s="370"/>
      <c r="U1631" s="370"/>
      <c r="V1631" s="370"/>
      <c r="W1631" s="370"/>
      <c r="X1631" s="370"/>
      <c r="Y1631" s="370"/>
      <c r="Z1631" s="370"/>
      <c r="AA1631" s="370"/>
      <c r="AB1631" s="370"/>
      <c r="AC1631" s="370"/>
      <c r="AD1631" s="370"/>
      <c r="AG1631" s="86">
        <f t="shared" si="288"/>
        <v>0</v>
      </c>
      <c r="AH1631" s="86">
        <f t="shared" si="289"/>
        <v>0</v>
      </c>
      <c r="AI1631" s="86">
        <f t="shared" si="290"/>
        <v>0</v>
      </c>
      <c r="AJ1631" s="86">
        <f t="shared" si="291"/>
        <v>0</v>
      </c>
      <c r="AL1631" s="86">
        <f t="shared" si="292"/>
        <v>16</v>
      </c>
      <c r="AM1631" s="86">
        <f t="shared" si="293"/>
        <v>0</v>
      </c>
      <c r="AN1631" s="86">
        <f t="shared" si="294"/>
        <v>0</v>
      </c>
    </row>
    <row r="1632" spans="1:40" ht="15" customHeight="1">
      <c r="A1632" s="107"/>
      <c r="B1632" s="93"/>
      <c r="C1632" s="110" t="s">
        <v>214</v>
      </c>
      <c r="D1632" s="369" t="str">
        <f t="shared" si="287"/>
        <v/>
      </c>
      <c r="E1632" s="369"/>
      <c r="F1632" s="369"/>
      <c r="G1632" s="369"/>
      <c r="H1632" s="369"/>
      <c r="I1632" s="369"/>
      <c r="J1632" s="369"/>
      <c r="K1632" s="369"/>
      <c r="L1632" s="369"/>
      <c r="M1632" s="369"/>
      <c r="N1632" s="369"/>
      <c r="O1632" s="370"/>
      <c r="P1632" s="370"/>
      <c r="Q1632" s="370"/>
      <c r="R1632" s="370"/>
      <c r="S1632" s="370"/>
      <c r="T1632" s="370"/>
      <c r="U1632" s="370"/>
      <c r="V1632" s="370"/>
      <c r="W1632" s="370"/>
      <c r="X1632" s="370"/>
      <c r="Y1632" s="370"/>
      <c r="Z1632" s="370"/>
      <c r="AA1632" s="370"/>
      <c r="AB1632" s="370"/>
      <c r="AC1632" s="370"/>
      <c r="AD1632" s="370"/>
      <c r="AG1632" s="86">
        <f t="shared" si="288"/>
        <v>0</v>
      </c>
      <c r="AH1632" s="86">
        <f t="shared" si="289"/>
        <v>0</v>
      </c>
      <c r="AI1632" s="86">
        <f t="shared" si="290"/>
        <v>0</v>
      </c>
      <c r="AJ1632" s="86">
        <f t="shared" si="291"/>
        <v>0</v>
      </c>
      <c r="AL1632" s="86">
        <f t="shared" si="292"/>
        <v>16</v>
      </c>
      <c r="AM1632" s="86">
        <f t="shared" si="293"/>
        <v>0</v>
      </c>
      <c r="AN1632" s="86">
        <f t="shared" si="294"/>
        <v>0</v>
      </c>
    </row>
    <row r="1633" spans="1:40" ht="15" customHeight="1">
      <c r="A1633" s="107"/>
      <c r="B1633" s="93"/>
      <c r="C1633" s="110" t="s">
        <v>215</v>
      </c>
      <c r="D1633" s="369" t="str">
        <f t="shared" si="287"/>
        <v/>
      </c>
      <c r="E1633" s="369"/>
      <c r="F1633" s="369"/>
      <c r="G1633" s="369"/>
      <c r="H1633" s="369"/>
      <c r="I1633" s="369"/>
      <c r="J1633" s="369"/>
      <c r="K1633" s="369"/>
      <c r="L1633" s="369"/>
      <c r="M1633" s="369"/>
      <c r="N1633" s="369"/>
      <c r="O1633" s="370"/>
      <c r="P1633" s="370"/>
      <c r="Q1633" s="370"/>
      <c r="R1633" s="370"/>
      <c r="S1633" s="370"/>
      <c r="T1633" s="370"/>
      <c r="U1633" s="370"/>
      <c r="V1633" s="370"/>
      <c r="W1633" s="370"/>
      <c r="X1633" s="370"/>
      <c r="Y1633" s="370"/>
      <c r="Z1633" s="370"/>
      <c r="AA1633" s="370"/>
      <c r="AB1633" s="370"/>
      <c r="AC1633" s="370"/>
      <c r="AD1633" s="370"/>
      <c r="AG1633" s="86">
        <f t="shared" si="288"/>
        <v>0</v>
      </c>
      <c r="AH1633" s="86">
        <f t="shared" si="289"/>
        <v>0</v>
      </c>
      <c r="AI1633" s="86">
        <f t="shared" si="290"/>
        <v>0</v>
      </c>
      <c r="AJ1633" s="86">
        <f t="shared" si="291"/>
        <v>0</v>
      </c>
      <c r="AL1633" s="86">
        <f t="shared" si="292"/>
        <v>16</v>
      </c>
      <c r="AM1633" s="86">
        <f t="shared" si="293"/>
        <v>0</v>
      </c>
      <c r="AN1633" s="86">
        <f t="shared" si="294"/>
        <v>0</v>
      </c>
    </row>
    <row r="1634" spans="1:40" ht="15" customHeight="1">
      <c r="A1634" s="107"/>
      <c r="B1634" s="93"/>
      <c r="C1634" s="110" t="s">
        <v>216</v>
      </c>
      <c r="D1634" s="369" t="str">
        <f t="shared" si="287"/>
        <v/>
      </c>
      <c r="E1634" s="369"/>
      <c r="F1634" s="369"/>
      <c r="G1634" s="369"/>
      <c r="H1634" s="369"/>
      <c r="I1634" s="369"/>
      <c r="J1634" s="369"/>
      <c r="K1634" s="369"/>
      <c r="L1634" s="369"/>
      <c r="M1634" s="369"/>
      <c r="N1634" s="369"/>
      <c r="O1634" s="370"/>
      <c r="P1634" s="370"/>
      <c r="Q1634" s="370"/>
      <c r="R1634" s="370"/>
      <c r="S1634" s="370"/>
      <c r="T1634" s="370"/>
      <c r="U1634" s="370"/>
      <c r="V1634" s="370"/>
      <c r="W1634" s="370"/>
      <c r="X1634" s="370"/>
      <c r="Y1634" s="370"/>
      <c r="Z1634" s="370"/>
      <c r="AA1634" s="370"/>
      <c r="AB1634" s="370"/>
      <c r="AC1634" s="370"/>
      <c r="AD1634" s="370"/>
      <c r="AG1634" s="86">
        <f t="shared" si="288"/>
        <v>0</v>
      </c>
      <c r="AH1634" s="86">
        <f t="shared" si="289"/>
        <v>0</v>
      </c>
      <c r="AI1634" s="86">
        <f t="shared" si="290"/>
        <v>0</v>
      </c>
      <c r="AJ1634" s="86">
        <f t="shared" si="291"/>
        <v>0</v>
      </c>
      <c r="AL1634" s="86">
        <f t="shared" si="292"/>
        <v>16</v>
      </c>
      <c r="AM1634" s="86">
        <f t="shared" si="293"/>
        <v>0</v>
      </c>
      <c r="AN1634" s="86">
        <f t="shared" si="294"/>
        <v>0</v>
      </c>
    </row>
    <row r="1635" spans="1:40" ht="15" customHeight="1">
      <c r="A1635" s="107"/>
      <c r="B1635" s="93"/>
      <c r="C1635" s="110" t="s">
        <v>217</v>
      </c>
      <c r="D1635" s="369" t="str">
        <f t="shared" si="287"/>
        <v/>
      </c>
      <c r="E1635" s="369"/>
      <c r="F1635" s="369"/>
      <c r="G1635" s="369"/>
      <c r="H1635" s="369"/>
      <c r="I1635" s="369"/>
      <c r="J1635" s="369"/>
      <c r="K1635" s="369"/>
      <c r="L1635" s="369"/>
      <c r="M1635" s="369"/>
      <c r="N1635" s="369"/>
      <c r="O1635" s="370"/>
      <c r="P1635" s="370"/>
      <c r="Q1635" s="370"/>
      <c r="R1635" s="370"/>
      <c r="S1635" s="370"/>
      <c r="T1635" s="370"/>
      <c r="U1635" s="370"/>
      <c r="V1635" s="370"/>
      <c r="W1635" s="370"/>
      <c r="X1635" s="370"/>
      <c r="Y1635" s="370"/>
      <c r="Z1635" s="370"/>
      <c r="AA1635" s="370"/>
      <c r="AB1635" s="370"/>
      <c r="AC1635" s="370"/>
      <c r="AD1635" s="370"/>
      <c r="AG1635" s="86">
        <f t="shared" si="288"/>
        <v>0</v>
      </c>
      <c r="AH1635" s="86">
        <f t="shared" si="289"/>
        <v>0</v>
      </c>
      <c r="AI1635" s="86">
        <f t="shared" si="290"/>
        <v>0</v>
      </c>
      <c r="AJ1635" s="86">
        <f t="shared" si="291"/>
        <v>0</v>
      </c>
      <c r="AL1635" s="86">
        <f t="shared" si="292"/>
        <v>16</v>
      </c>
      <c r="AM1635" s="86">
        <f t="shared" si="293"/>
        <v>0</v>
      </c>
      <c r="AN1635" s="86">
        <f t="shared" si="294"/>
        <v>0</v>
      </c>
    </row>
    <row r="1636" spans="1:40" ht="15" customHeight="1">
      <c r="A1636" s="107"/>
      <c r="B1636" s="93"/>
      <c r="C1636" s="110" t="s">
        <v>218</v>
      </c>
      <c r="D1636" s="369" t="str">
        <f t="shared" si="287"/>
        <v/>
      </c>
      <c r="E1636" s="369"/>
      <c r="F1636" s="369"/>
      <c r="G1636" s="369"/>
      <c r="H1636" s="369"/>
      <c r="I1636" s="369"/>
      <c r="J1636" s="369"/>
      <c r="K1636" s="369"/>
      <c r="L1636" s="369"/>
      <c r="M1636" s="369"/>
      <c r="N1636" s="369"/>
      <c r="O1636" s="370"/>
      <c r="P1636" s="370"/>
      <c r="Q1636" s="370"/>
      <c r="R1636" s="370"/>
      <c r="S1636" s="370"/>
      <c r="T1636" s="370"/>
      <c r="U1636" s="370"/>
      <c r="V1636" s="370"/>
      <c r="W1636" s="370"/>
      <c r="X1636" s="370"/>
      <c r="Y1636" s="370"/>
      <c r="Z1636" s="370"/>
      <c r="AA1636" s="370"/>
      <c r="AB1636" s="370"/>
      <c r="AC1636" s="370"/>
      <c r="AD1636" s="370"/>
      <c r="AG1636" s="86">
        <f t="shared" si="288"/>
        <v>0</v>
      </c>
      <c r="AH1636" s="86">
        <f t="shared" si="289"/>
        <v>0</v>
      </c>
      <c r="AI1636" s="86">
        <f t="shared" si="290"/>
        <v>0</v>
      </c>
      <c r="AJ1636" s="86">
        <f t="shared" si="291"/>
        <v>0</v>
      </c>
      <c r="AL1636" s="86">
        <f t="shared" si="292"/>
        <v>16</v>
      </c>
      <c r="AM1636" s="86">
        <f t="shared" si="293"/>
        <v>0</v>
      </c>
      <c r="AN1636" s="86">
        <f t="shared" si="294"/>
        <v>0</v>
      </c>
    </row>
    <row r="1637" spans="1:40" ht="15" customHeight="1">
      <c r="A1637" s="107"/>
      <c r="B1637" s="93"/>
      <c r="C1637" s="110" t="s">
        <v>219</v>
      </c>
      <c r="D1637" s="369" t="str">
        <f t="shared" si="287"/>
        <v/>
      </c>
      <c r="E1637" s="369"/>
      <c r="F1637" s="369"/>
      <c r="G1637" s="369"/>
      <c r="H1637" s="369"/>
      <c r="I1637" s="369"/>
      <c r="J1637" s="369"/>
      <c r="K1637" s="369"/>
      <c r="L1637" s="369"/>
      <c r="M1637" s="369"/>
      <c r="N1637" s="369"/>
      <c r="O1637" s="370"/>
      <c r="P1637" s="370"/>
      <c r="Q1637" s="370"/>
      <c r="R1637" s="370"/>
      <c r="S1637" s="370"/>
      <c r="T1637" s="370"/>
      <c r="U1637" s="370"/>
      <c r="V1637" s="370"/>
      <c r="W1637" s="370"/>
      <c r="X1637" s="370"/>
      <c r="Y1637" s="370"/>
      <c r="Z1637" s="370"/>
      <c r="AA1637" s="370"/>
      <c r="AB1637" s="370"/>
      <c r="AC1637" s="370"/>
      <c r="AD1637" s="370"/>
      <c r="AG1637" s="86">
        <f t="shared" si="288"/>
        <v>0</v>
      </c>
      <c r="AH1637" s="86">
        <f t="shared" si="289"/>
        <v>0</v>
      </c>
      <c r="AI1637" s="86">
        <f t="shared" si="290"/>
        <v>0</v>
      </c>
      <c r="AJ1637" s="86">
        <f t="shared" si="291"/>
        <v>0</v>
      </c>
      <c r="AL1637" s="86">
        <f t="shared" si="292"/>
        <v>16</v>
      </c>
      <c r="AM1637" s="86">
        <f t="shared" si="293"/>
        <v>0</v>
      </c>
      <c r="AN1637" s="86">
        <f t="shared" si="294"/>
        <v>0</v>
      </c>
    </row>
    <row r="1638" spans="1:40" ht="15" customHeight="1">
      <c r="A1638" s="107"/>
      <c r="B1638" s="93"/>
      <c r="C1638" s="110" t="s">
        <v>220</v>
      </c>
      <c r="D1638" s="369" t="str">
        <f t="shared" si="287"/>
        <v/>
      </c>
      <c r="E1638" s="369"/>
      <c r="F1638" s="369"/>
      <c r="G1638" s="369"/>
      <c r="H1638" s="369"/>
      <c r="I1638" s="369"/>
      <c r="J1638" s="369"/>
      <c r="K1638" s="369"/>
      <c r="L1638" s="369"/>
      <c r="M1638" s="369"/>
      <c r="N1638" s="369"/>
      <c r="O1638" s="370"/>
      <c r="P1638" s="370"/>
      <c r="Q1638" s="370"/>
      <c r="R1638" s="370"/>
      <c r="S1638" s="370"/>
      <c r="T1638" s="370"/>
      <c r="U1638" s="370"/>
      <c r="V1638" s="370"/>
      <c r="W1638" s="370"/>
      <c r="X1638" s="370"/>
      <c r="Y1638" s="370"/>
      <c r="Z1638" s="370"/>
      <c r="AA1638" s="370"/>
      <c r="AB1638" s="370"/>
      <c r="AC1638" s="370"/>
      <c r="AD1638" s="370"/>
      <c r="AG1638" s="86">
        <f t="shared" si="288"/>
        <v>0</v>
      </c>
      <c r="AH1638" s="86">
        <f t="shared" si="289"/>
        <v>0</v>
      </c>
      <c r="AI1638" s="86">
        <f t="shared" si="290"/>
        <v>0</v>
      </c>
      <c r="AJ1638" s="86">
        <f t="shared" si="291"/>
        <v>0</v>
      </c>
      <c r="AL1638" s="86">
        <f t="shared" si="292"/>
        <v>16</v>
      </c>
      <c r="AM1638" s="86">
        <f t="shared" si="293"/>
        <v>0</v>
      </c>
      <c r="AN1638" s="86">
        <f t="shared" si="294"/>
        <v>0</v>
      </c>
    </row>
    <row r="1639" spans="1:40" ht="15" customHeight="1">
      <c r="A1639" s="107"/>
      <c r="B1639" s="93"/>
      <c r="C1639" s="110" t="s">
        <v>221</v>
      </c>
      <c r="D1639" s="369" t="str">
        <f t="shared" si="287"/>
        <v/>
      </c>
      <c r="E1639" s="369"/>
      <c r="F1639" s="369"/>
      <c r="G1639" s="369"/>
      <c r="H1639" s="369"/>
      <c r="I1639" s="369"/>
      <c r="J1639" s="369"/>
      <c r="K1639" s="369"/>
      <c r="L1639" s="369"/>
      <c r="M1639" s="369"/>
      <c r="N1639" s="369"/>
      <c r="O1639" s="370"/>
      <c r="P1639" s="370"/>
      <c r="Q1639" s="370"/>
      <c r="R1639" s="370"/>
      <c r="S1639" s="370"/>
      <c r="T1639" s="370"/>
      <c r="U1639" s="370"/>
      <c r="V1639" s="370"/>
      <c r="W1639" s="370"/>
      <c r="X1639" s="370"/>
      <c r="Y1639" s="370"/>
      <c r="Z1639" s="370"/>
      <c r="AA1639" s="370"/>
      <c r="AB1639" s="370"/>
      <c r="AC1639" s="370"/>
      <c r="AD1639" s="370"/>
      <c r="AG1639" s="86">
        <f t="shared" si="288"/>
        <v>0</v>
      </c>
      <c r="AH1639" s="86">
        <f t="shared" si="289"/>
        <v>0</v>
      </c>
      <c r="AI1639" s="86">
        <f t="shared" si="290"/>
        <v>0</v>
      </c>
      <c r="AJ1639" s="86">
        <f t="shared" si="291"/>
        <v>0</v>
      </c>
      <c r="AL1639" s="86">
        <f t="shared" si="292"/>
        <v>16</v>
      </c>
      <c r="AM1639" s="86">
        <f t="shared" si="293"/>
        <v>0</v>
      </c>
      <c r="AN1639" s="86">
        <f t="shared" si="294"/>
        <v>0</v>
      </c>
    </row>
    <row r="1640" spans="1:40" ht="15" customHeight="1">
      <c r="A1640" s="107"/>
      <c r="B1640" s="93"/>
      <c r="C1640" s="110" t="s">
        <v>222</v>
      </c>
      <c r="D1640" s="369" t="str">
        <f t="shared" si="287"/>
        <v/>
      </c>
      <c r="E1640" s="369"/>
      <c r="F1640" s="369"/>
      <c r="G1640" s="369"/>
      <c r="H1640" s="369"/>
      <c r="I1640" s="369"/>
      <c r="J1640" s="369"/>
      <c r="K1640" s="369"/>
      <c r="L1640" s="369"/>
      <c r="M1640" s="369"/>
      <c r="N1640" s="369"/>
      <c r="O1640" s="370"/>
      <c r="P1640" s="370"/>
      <c r="Q1640" s="370"/>
      <c r="R1640" s="370"/>
      <c r="S1640" s="370"/>
      <c r="T1640" s="370"/>
      <c r="U1640" s="370"/>
      <c r="V1640" s="370"/>
      <c r="W1640" s="370"/>
      <c r="X1640" s="370"/>
      <c r="Y1640" s="370"/>
      <c r="Z1640" s="370"/>
      <c r="AA1640" s="370"/>
      <c r="AB1640" s="370"/>
      <c r="AC1640" s="370"/>
      <c r="AD1640" s="370"/>
      <c r="AG1640" s="86">
        <f t="shared" si="288"/>
        <v>0</v>
      </c>
      <c r="AH1640" s="86">
        <f t="shared" si="289"/>
        <v>0</v>
      </c>
      <c r="AI1640" s="86">
        <f t="shared" si="290"/>
        <v>0</v>
      </c>
      <c r="AJ1640" s="86">
        <f t="shared" si="291"/>
        <v>0</v>
      </c>
      <c r="AL1640" s="86">
        <f t="shared" si="292"/>
        <v>16</v>
      </c>
      <c r="AM1640" s="86">
        <f t="shared" si="293"/>
        <v>0</v>
      </c>
      <c r="AN1640" s="86">
        <f t="shared" si="294"/>
        <v>0</v>
      </c>
    </row>
    <row r="1641" spans="1:40" ht="15" customHeight="1">
      <c r="A1641" s="107"/>
      <c r="B1641" s="93"/>
      <c r="C1641" s="110" t="s">
        <v>223</v>
      </c>
      <c r="D1641" s="369" t="str">
        <f t="shared" si="287"/>
        <v/>
      </c>
      <c r="E1641" s="369"/>
      <c r="F1641" s="369"/>
      <c r="G1641" s="369"/>
      <c r="H1641" s="369"/>
      <c r="I1641" s="369"/>
      <c r="J1641" s="369"/>
      <c r="K1641" s="369"/>
      <c r="L1641" s="369"/>
      <c r="M1641" s="369"/>
      <c r="N1641" s="369"/>
      <c r="O1641" s="370"/>
      <c r="P1641" s="370"/>
      <c r="Q1641" s="370"/>
      <c r="R1641" s="370"/>
      <c r="S1641" s="370"/>
      <c r="T1641" s="370"/>
      <c r="U1641" s="370"/>
      <c r="V1641" s="370"/>
      <c r="W1641" s="370"/>
      <c r="X1641" s="370"/>
      <c r="Y1641" s="370"/>
      <c r="Z1641" s="370"/>
      <c r="AA1641" s="370"/>
      <c r="AB1641" s="370"/>
      <c r="AC1641" s="370"/>
      <c r="AD1641" s="370"/>
      <c r="AG1641" s="86">
        <f t="shared" si="288"/>
        <v>0</v>
      </c>
      <c r="AH1641" s="86">
        <f t="shared" si="289"/>
        <v>0</v>
      </c>
      <c r="AI1641" s="86">
        <f t="shared" si="290"/>
        <v>0</v>
      </c>
      <c r="AJ1641" s="86">
        <f t="shared" si="291"/>
        <v>0</v>
      </c>
      <c r="AL1641" s="86">
        <f t="shared" si="292"/>
        <v>16</v>
      </c>
      <c r="AM1641" s="86">
        <f t="shared" si="293"/>
        <v>0</v>
      </c>
      <c r="AN1641" s="86">
        <f t="shared" si="294"/>
        <v>0</v>
      </c>
    </row>
    <row r="1642" spans="1:40" ht="15" customHeight="1">
      <c r="A1642" s="107"/>
      <c r="B1642" s="93"/>
      <c r="C1642" s="110" t="s">
        <v>224</v>
      </c>
      <c r="D1642" s="369" t="str">
        <f t="shared" si="287"/>
        <v/>
      </c>
      <c r="E1642" s="369"/>
      <c r="F1642" s="369"/>
      <c r="G1642" s="369"/>
      <c r="H1642" s="369"/>
      <c r="I1642" s="369"/>
      <c r="J1642" s="369"/>
      <c r="K1642" s="369"/>
      <c r="L1642" s="369"/>
      <c r="M1642" s="369"/>
      <c r="N1642" s="369"/>
      <c r="O1642" s="370"/>
      <c r="P1642" s="370"/>
      <c r="Q1642" s="370"/>
      <c r="R1642" s="370"/>
      <c r="S1642" s="370"/>
      <c r="T1642" s="370"/>
      <c r="U1642" s="370"/>
      <c r="V1642" s="370"/>
      <c r="W1642" s="370"/>
      <c r="X1642" s="370"/>
      <c r="Y1642" s="370"/>
      <c r="Z1642" s="370"/>
      <c r="AA1642" s="370"/>
      <c r="AB1642" s="370"/>
      <c r="AC1642" s="370"/>
      <c r="AD1642" s="370"/>
      <c r="AG1642" s="86">
        <f t="shared" si="288"/>
        <v>0</v>
      </c>
      <c r="AH1642" s="86">
        <f t="shared" si="289"/>
        <v>0</v>
      </c>
      <c r="AI1642" s="86">
        <f t="shared" si="290"/>
        <v>0</v>
      </c>
      <c r="AJ1642" s="86">
        <f t="shared" si="291"/>
        <v>0</v>
      </c>
      <c r="AL1642" s="86">
        <f t="shared" si="292"/>
        <v>16</v>
      </c>
      <c r="AM1642" s="86">
        <f t="shared" si="293"/>
        <v>0</v>
      </c>
      <c r="AN1642" s="86">
        <f t="shared" si="294"/>
        <v>0</v>
      </c>
    </row>
    <row r="1643" spans="1:40" ht="15" customHeight="1">
      <c r="A1643" s="107"/>
      <c r="B1643" s="93"/>
      <c r="C1643" s="110" t="s">
        <v>225</v>
      </c>
      <c r="D1643" s="369" t="str">
        <f t="shared" si="287"/>
        <v/>
      </c>
      <c r="E1643" s="369"/>
      <c r="F1643" s="369"/>
      <c r="G1643" s="369"/>
      <c r="H1643" s="369"/>
      <c r="I1643" s="369"/>
      <c r="J1643" s="369"/>
      <c r="K1643" s="369"/>
      <c r="L1643" s="369"/>
      <c r="M1643" s="369"/>
      <c r="N1643" s="369"/>
      <c r="O1643" s="370"/>
      <c r="P1643" s="370"/>
      <c r="Q1643" s="370"/>
      <c r="R1643" s="370"/>
      <c r="S1643" s="370"/>
      <c r="T1643" s="370"/>
      <c r="U1643" s="370"/>
      <c r="V1643" s="370"/>
      <c r="W1643" s="370"/>
      <c r="X1643" s="370"/>
      <c r="Y1643" s="370"/>
      <c r="Z1643" s="370"/>
      <c r="AA1643" s="370"/>
      <c r="AB1643" s="370"/>
      <c r="AC1643" s="370"/>
      <c r="AD1643" s="370"/>
      <c r="AG1643" s="86">
        <f t="shared" si="288"/>
        <v>0</v>
      </c>
      <c r="AH1643" s="86">
        <f t="shared" si="289"/>
        <v>0</v>
      </c>
      <c r="AI1643" s="86">
        <f t="shared" si="290"/>
        <v>0</v>
      </c>
      <c r="AJ1643" s="86">
        <f t="shared" si="291"/>
        <v>0</v>
      </c>
      <c r="AL1643" s="86">
        <f t="shared" si="292"/>
        <v>16</v>
      </c>
      <c r="AM1643" s="86">
        <f t="shared" si="293"/>
        <v>0</v>
      </c>
      <c r="AN1643" s="86">
        <f t="shared" si="294"/>
        <v>0</v>
      </c>
    </row>
    <row r="1644" spans="1:40" ht="15" customHeight="1">
      <c r="A1644" s="107"/>
      <c r="B1644" s="93"/>
      <c r="C1644" s="110" t="s">
        <v>226</v>
      </c>
      <c r="D1644" s="369" t="str">
        <f t="shared" si="287"/>
        <v/>
      </c>
      <c r="E1644" s="369"/>
      <c r="F1644" s="369"/>
      <c r="G1644" s="369"/>
      <c r="H1644" s="369"/>
      <c r="I1644" s="369"/>
      <c r="J1644" s="369"/>
      <c r="K1644" s="369"/>
      <c r="L1644" s="369"/>
      <c r="M1644" s="369"/>
      <c r="N1644" s="369"/>
      <c r="O1644" s="370"/>
      <c r="P1644" s="370"/>
      <c r="Q1644" s="370"/>
      <c r="R1644" s="370"/>
      <c r="S1644" s="370"/>
      <c r="T1644" s="370"/>
      <c r="U1644" s="370"/>
      <c r="V1644" s="370"/>
      <c r="W1644" s="370"/>
      <c r="X1644" s="370"/>
      <c r="Y1644" s="370"/>
      <c r="Z1644" s="370"/>
      <c r="AA1644" s="370"/>
      <c r="AB1644" s="370"/>
      <c r="AC1644" s="370"/>
      <c r="AD1644" s="370"/>
      <c r="AG1644" s="86">
        <f t="shared" si="288"/>
        <v>0</v>
      </c>
      <c r="AH1644" s="86">
        <f t="shared" si="289"/>
        <v>0</v>
      </c>
      <c r="AI1644" s="86">
        <f t="shared" si="290"/>
        <v>0</v>
      </c>
      <c r="AJ1644" s="86">
        <f t="shared" si="291"/>
        <v>0</v>
      </c>
      <c r="AL1644" s="86">
        <f t="shared" si="292"/>
        <v>16</v>
      </c>
      <c r="AM1644" s="86">
        <f t="shared" si="293"/>
        <v>0</v>
      </c>
      <c r="AN1644" s="86">
        <f t="shared" si="294"/>
        <v>0</v>
      </c>
    </row>
    <row r="1645" spans="1:40" ht="15" customHeight="1">
      <c r="A1645" s="107"/>
      <c r="B1645" s="93"/>
      <c r="C1645" s="110" t="s">
        <v>227</v>
      </c>
      <c r="D1645" s="369" t="str">
        <f t="shared" si="287"/>
        <v/>
      </c>
      <c r="E1645" s="369"/>
      <c r="F1645" s="369"/>
      <c r="G1645" s="369"/>
      <c r="H1645" s="369"/>
      <c r="I1645" s="369"/>
      <c r="J1645" s="369"/>
      <c r="K1645" s="369"/>
      <c r="L1645" s="369"/>
      <c r="M1645" s="369"/>
      <c r="N1645" s="369"/>
      <c r="O1645" s="370"/>
      <c r="P1645" s="370"/>
      <c r="Q1645" s="370"/>
      <c r="R1645" s="370"/>
      <c r="S1645" s="370"/>
      <c r="T1645" s="370"/>
      <c r="U1645" s="370"/>
      <c r="V1645" s="370"/>
      <c r="W1645" s="370"/>
      <c r="X1645" s="370"/>
      <c r="Y1645" s="370"/>
      <c r="Z1645" s="370"/>
      <c r="AA1645" s="370"/>
      <c r="AB1645" s="370"/>
      <c r="AC1645" s="370"/>
      <c r="AD1645" s="370"/>
      <c r="AG1645" s="86">
        <f t="shared" si="288"/>
        <v>0</v>
      </c>
      <c r="AH1645" s="86">
        <f t="shared" si="289"/>
        <v>0</v>
      </c>
      <c r="AI1645" s="86">
        <f t="shared" si="290"/>
        <v>0</v>
      </c>
      <c r="AJ1645" s="86">
        <f t="shared" si="291"/>
        <v>0</v>
      </c>
      <c r="AL1645" s="86">
        <f t="shared" si="292"/>
        <v>16</v>
      </c>
      <c r="AM1645" s="86">
        <f t="shared" si="293"/>
        <v>0</v>
      </c>
      <c r="AN1645" s="86">
        <f t="shared" si="294"/>
        <v>0</v>
      </c>
    </row>
    <row r="1646" spans="1:40" ht="15" customHeight="1">
      <c r="A1646" s="107"/>
      <c r="B1646" s="93"/>
      <c r="C1646" s="110" t="s">
        <v>228</v>
      </c>
      <c r="D1646" s="369" t="str">
        <f t="shared" si="287"/>
        <v/>
      </c>
      <c r="E1646" s="369"/>
      <c r="F1646" s="369"/>
      <c r="G1646" s="369"/>
      <c r="H1646" s="369"/>
      <c r="I1646" s="369"/>
      <c r="J1646" s="369"/>
      <c r="K1646" s="369"/>
      <c r="L1646" s="369"/>
      <c r="M1646" s="369"/>
      <c r="N1646" s="369"/>
      <c r="O1646" s="370"/>
      <c r="P1646" s="370"/>
      <c r="Q1646" s="370"/>
      <c r="R1646" s="370"/>
      <c r="S1646" s="370"/>
      <c r="T1646" s="370"/>
      <c r="U1646" s="370"/>
      <c r="V1646" s="370"/>
      <c r="W1646" s="370"/>
      <c r="X1646" s="370"/>
      <c r="Y1646" s="370"/>
      <c r="Z1646" s="370"/>
      <c r="AA1646" s="370"/>
      <c r="AB1646" s="370"/>
      <c r="AC1646" s="370"/>
      <c r="AD1646" s="370"/>
      <c r="AG1646" s="86">
        <f t="shared" si="288"/>
        <v>0</v>
      </c>
      <c r="AH1646" s="86">
        <f t="shared" si="289"/>
        <v>0</v>
      </c>
      <c r="AI1646" s="86">
        <f t="shared" si="290"/>
        <v>0</v>
      </c>
      <c r="AJ1646" s="86">
        <f t="shared" si="291"/>
        <v>0</v>
      </c>
      <c r="AL1646" s="86">
        <f t="shared" si="292"/>
        <v>16</v>
      </c>
      <c r="AM1646" s="86">
        <f t="shared" si="293"/>
        <v>0</v>
      </c>
      <c r="AN1646" s="86">
        <f t="shared" si="294"/>
        <v>0</v>
      </c>
    </row>
    <row r="1647" spans="1:40" ht="15" customHeight="1">
      <c r="A1647" s="107"/>
      <c r="B1647" s="93"/>
      <c r="C1647" s="110" t="s">
        <v>229</v>
      </c>
      <c r="D1647" s="369" t="str">
        <f t="shared" si="287"/>
        <v/>
      </c>
      <c r="E1647" s="369"/>
      <c r="F1647" s="369"/>
      <c r="G1647" s="369"/>
      <c r="H1647" s="369"/>
      <c r="I1647" s="369"/>
      <c r="J1647" s="369"/>
      <c r="K1647" s="369"/>
      <c r="L1647" s="369"/>
      <c r="M1647" s="369"/>
      <c r="N1647" s="369"/>
      <c r="O1647" s="370"/>
      <c r="P1647" s="370"/>
      <c r="Q1647" s="370"/>
      <c r="R1647" s="370"/>
      <c r="S1647" s="370"/>
      <c r="T1647" s="370"/>
      <c r="U1647" s="370"/>
      <c r="V1647" s="370"/>
      <c r="W1647" s="370"/>
      <c r="X1647" s="370"/>
      <c r="Y1647" s="370"/>
      <c r="Z1647" s="370"/>
      <c r="AA1647" s="370"/>
      <c r="AB1647" s="370"/>
      <c r="AC1647" s="370"/>
      <c r="AD1647" s="370"/>
      <c r="AG1647" s="86">
        <f t="shared" si="288"/>
        <v>0</v>
      </c>
      <c r="AH1647" s="86">
        <f t="shared" si="289"/>
        <v>0</v>
      </c>
      <c r="AI1647" s="86">
        <f t="shared" si="290"/>
        <v>0</v>
      </c>
      <c r="AJ1647" s="86">
        <f t="shared" si="291"/>
        <v>0</v>
      </c>
      <c r="AL1647" s="86">
        <f t="shared" si="292"/>
        <v>16</v>
      </c>
      <c r="AM1647" s="86">
        <f t="shared" si="293"/>
        <v>0</v>
      </c>
      <c r="AN1647" s="86">
        <f t="shared" si="294"/>
        <v>0</v>
      </c>
    </row>
    <row r="1648" spans="1:40" ht="15" customHeight="1">
      <c r="A1648" s="107"/>
      <c r="B1648" s="93"/>
      <c r="C1648" s="110" t="s">
        <v>230</v>
      </c>
      <c r="D1648" s="369" t="str">
        <f t="shared" si="287"/>
        <v/>
      </c>
      <c r="E1648" s="369"/>
      <c r="F1648" s="369"/>
      <c r="G1648" s="369"/>
      <c r="H1648" s="369"/>
      <c r="I1648" s="369"/>
      <c r="J1648" s="369"/>
      <c r="K1648" s="369"/>
      <c r="L1648" s="369"/>
      <c r="M1648" s="369"/>
      <c r="N1648" s="369"/>
      <c r="O1648" s="370"/>
      <c r="P1648" s="370"/>
      <c r="Q1648" s="370"/>
      <c r="R1648" s="370"/>
      <c r="S1648" s="370"/>
      <c r="T1648" s="370"/>
      <c r="U1648" s="370"/>
      <c r="V1648" s="370"/>
      <c r="W1648" s="370"/>
      <c r="X1648" s="370"/>
      <c r="Y1648" s="370"/>
      <c r="Z1648" s="370"/>
      <c r="AA1648" s="370"/>
      <c r="AB1648" s="370"/>
      <c r="AC1648" s="370"/>
      <c r="AD1648" s="370"/>
      <c r="AG1648" s="86">
        <f t="shared" si="288"/>
        <v>0</v>
      </c>
      <c r="AH1648" s="86">
        <f t="shared" si="289"/>
        <v>0</v>
      </c>
      <c r="AI1648" s="86">
        <f t="shared" si="290"/>
        <v>0</v>
      </c>
      <c r="AJ1648" s="86">
        <f t="shared" si="291"/>
        <v>0</v>
      </c>
      <c r="AL1648" s="86">
        <f t="shared" si="292"/>
        <v>16</v>
      </c>
      <c r="AM1648" s="86">
        <f t="shared" si="293"/>
        <v>0</v>
      </c>
      <c r="AN1648" s="86">
        <f t="shared" si="294"/>
        <v>0</v>
      </c>
    </row>
    <row r="1649" spans="1:40" ht="15" customHeight="1">
      <c r="A1649" s="107"/>
      <c r="B1649" s="93"/>
      <c r="C1649" s="110" t="s">
        <v>231</v>
      </c>
      <c r="D1649" s="369" t="str">
        <f t="shared" si="287"/>
        <v/>
      </c>
      <c r="E1649" s="369"/>
      <c r="F1649" s="369"/>
      <c r="G1649" s="369"/>
      <c r="H1649" s="369"/>
      <c r="I1649" s="369"/>
      <c r="J1649" s="369"/>
      <c r="K1649" s="369"/>
      <c r="L1649" s="369"/>
      <c r="M1649" s="369"/>
      <c r="N1649" s="369"/>
      <c r="O1649" s="370"/>
      <c r="P1649" s="370"/>
      <c r="Q1649" s="370"/>
      <c r="R1649" s="370"/>
      <c r="S1649" s="370"/>
      <c r="T1649" s="370"/>
      <c r="U1649" s="370"/>
      <c r="V1649" s="370"/>
      <c r="W1649" s="370"/>
      <c r="X1649" s="370"/>
      <c r="Y1649" s="370"/>
      <c r="Z1649" s="370"/>
      <c r="AA1649" s="370"/>
      <c r="AB1649" s="370"/>
      <c r="AC1649" s="370"/>
      <c r="AD1649" s="370"/>
      <c r="AG1649" s="86">
        <f t="shared" si="288"/>
        <v>0</v>
      </c>
      <c r="AH1649" s="86">
        <f t="shared" si="289"/>
        <v>0</v>
      </c>
      <c r="AI1649" s="86">
        <f t="shared" si="290"/>
        <v>0</v>
      </c>
      <c r="AJ1649" s="86">
        <f t="shared" si="291"/>
        <v>0</v>
      </c>
      <c r="AL1649" s="86">
        <f t="shared" si="292"/>
        <v>16</v>
      </c>
      <c r="AM1649" s="86">
        <f t="shared" si="293"/>
        <v>0</v>
      </c>
      <c r="AN1649" s="86">
        <f t="shared" si="294"/>
        <v>0</v>
      </c>
    </row>
    <row r="1650" spans="1:40" ht="15" customHeight="1">
      <c r="A1650" s="107"/>
      <c r="B1650" s="93"/>
      <c r="C1650" s="112" t="s">
        <v>232</v>
      </c>
      <c r="D1650" s="369" t="str">
        <f t="shared" si="287"/>
        <v/>
      </c>
      <c r="E1650" s="369"/>
      <c r="F1650" s="369"/>
      <c r="G1650" s="369"/>
      <c r="H1650" s="369"/>
      <c r="I1650" s="369"/>
      <c r="J1650" s="369"/>
      <c r="K1650" s="369"/>
      <c r="L1650" s="369"/>
      <c r="M1650" s="369"/>
      <c r="N1650" s="369"/>
      <c r="O1650" s="370"/>
      <c r="P1650" s="370"/>
      <c r="Q1650" s="370"/>
      <c r="R1650" s="370"/>
      <c r="S1650" s="370"/>
      <c r="T1650" s="370"/>
      <c r="U1650" s="370"/>
      <c r="V1650" s="370"/>
      <c r="W1650" s="370"/>
      <c r="X1650" s="370"/>
      <c r="Y1650" s="370"/>
      <c r="Z1650" s="370"/>
      <c r="AA1650" s="370"/>
      <c r="AB1650" s="370"/>
      <c r="AC1650" s="370"/>
      <c r="AD1650" s="370"/>
      <c r="AG1650" s="86">
        <f t="shared" si="288"/>
        <v>0</v>
      </c>
      <c r="AH1650" s="86">
        <f t="shared" si="289"/>
        <v>0</v>
      </c>
      <c r="AI1650" s="86">
        <f t="shared" si="290"/>
        <v>0</v>
      </c>
      <c r="AJ1650" s="86">
        <f t="shared" si="291"/>
        <v>0</v>
      </c>
      <c r="AL1650" s="86">
        <f t="shared" si="292"/>
        <v>16</v>
      </c>
      <c r="AM1650" s="86">
        <f t="shared" si="293"/>
        <v>0</v>
      </c>
      <c r="AN1650" s="86">
        <f t="shared" si="294"/>
        <v>0</v>
      </c>
    </row>
    <row r="1651" spans="1:40" ht="15" customHeight="1">
      <c r="A1651" s="107"/>
      <c r="B1651" s="93"/>
      <c r="C1651" s="112" t="s">
        <v>233</v>
      </c>
      <c r="D1651" s="369" t="str">
        <f t="shared" si="287"/>
        <v/>
      </c>
      <c r="E1651" s="369"/>
      <c r="F1651" s="369"/>
      <c r="G1651" s="369"/>
      <c r="H1651" s="369"/>
      <c r="I1651" s="369"/>
      <c r="J1651" s="369"/>
      <c r="K1651" s="369"/>
      <c r="L1651" s="369"/>
      <c r="M1651" s="369"/>
      <c r="N1651" s="369"/>
      <c r="O1651" s="370"/>
      <c r="P1651" s="370"/>
      <c r="Q1651" s="370"/>
      <c r="R1651" s="370"/>
      <c r="S1651" s="370"/>
      <c r="T1651" s="370"/>
      <c r="U1651" s="370"/>
      <c r="V1651" s="370"/>
      <c r="W1651" s="370"/>
      <c r="X1651" s="370"/>
      <c r="Y1651" s="370"/>
      <c r="Z1651" s="370"/>
      <c r="AA1651" s="370"/>
      <c r="AB1651" s="370"/>
      <c r="AC1651" s="370"/>
      <c r="AD1651" s="370"/>
      <c r="AG1651" s="86">
        <f t="shared" si="288"/>
        <v>0</v>
      </c>
      <c r="AH1651" s="86">
        <f t="shared" si="289"/>
        <v>0</v>
      </c>
      <c r="AI1651" s="86">
        <f t="shared" si="290"/>
        <v>0</v>
      </c>
      <c r="AJ1651" s="86">
        <f t="shared" si="291"/>
        <v>0</v>
      </c>
      <c r="AL1651" s="86">
        <f t="shared" si="292"/>
        <v>16</v>
      </c>
      <c r="AM1651" s="86">
        <f t="shared" si="293"/>
        <v>0</v>
      </c>
      <c r="AN1651" s="86">
        <f t="shared" si="294"/>
        <v>0</v>
      </c>
    </row>
    <row r="1652" spans="1:40" ht="15" customHeight="1">
      <c r="A1652" s="107"/>
      <c r="B1652" s="93"/>
      <c r="C1652" s="112" t="s">
        <v>234</v>
      </c>
      <c r="D1652" s="369" t="str">
        <f t="shared" si="287"/>
        <v/>
      </c>
      <c r="E1652" s="369"/>
      <c r="F1652" s="369"/>
      <c r="G1652" s="369"/>
      <c r="H1652" s="369"/>
      <c r="I1652" s="369"/>
      <c r="J1652" s="369"/>
      <c r="K1652" s="369"/>
      <c r="L1652" s="369"/>
      <c r="M1652" s="369"/>
      <c r="N1652" s="369"/>
      <c r="O1652" s="370"/>
      <c r="P1652" s="370"/>
      <c r="Q1652" s="370"/>
      <c r="R1652" s="370"/>
      <c r="S1652" s="370"/>
      <c r="T1652" s="370"/>
      <c r="U1652" s="370"/>
      <c r="V1652" s="370"/>
      <c r="W1652" s="370"/>
      <c r="X1652" s="370"/>
      <c r="Y1652" s="370"/>
      <c r="Z1652" s="370"/>
      <c r="AA1652" s="370"/>
      <c r="AB1652" s="370"/>
      <c r="AC1652" s="370"/>
      <c r="AD1652" s="370"/>
      <c r="AG1652" s="86">
        <f t="shared" si="288"/>
        <v>0</v>
      </c>
      <c r="AH1652" s="86">
        <f t="shared" si="289"/>
        <v>0</v>
      </c>
      <c r="AI1652" s="86">
        <f t="shared" si="290"/>
        <v>0</v>
      </c>
      <c r="AJ1652" s="86">
        <f t="shared" si="291"/>
        <v>0</v>
      </c>
      <c r="AL1652" s="86">
        <f t="shared" si="292"/>
        <v>16</v>
      </c>
      <c r="AM1652" s="86">
        <f t="shared" si="293"/>
        <v>0</v>
      </c>
      <c r="AN1652" s="86">
        <f t="shared" si="294"/>
        <v>0</v>
      </c>
    </row>
    <row r="1653" spans="1:40" ht="15" customHeight="1">
      <c r="A1653" s="107"/>
      <c r="B1653" s="93"/>
      <c r="C1653" s="112" t="s">
        <v>235</v>
      </c>
      <c r="D1653" s="369" t="str">
        <f t="shared" si="287"/>
        <v/>
      </c>
      <c r="E1653" s="369"/>
      <c r="F1653" s="369"/>
      <c r="G1653" s="369"/>
      <c r="H1653" s="369"/>
      <c r="I1653" s="369"/>
      <c r="J1653" s="369"/>
      <c r="K1653" s="369"/>
      <c r="L1653" s="369"/>
      <c r="M1653" s="369"/>
      <c r="N1653" s="369"/>
      <c r="O1653" s="370"/>
      <c r="P1653" s="370"/>
      <c r="Q1653" s="370"/>
      <c r="R1653" s="370"/>
      <c r="S1653" s="370"/>
      <c r="T1653" s="370"/>
      <c r="U1653" s="370"/>
      <c r="V1653" s="370"/>
      <c r="W1653" s="370"/>
      <c r="X1653" s="370"/>
      <c r="Y1653" s="370"/>
      <c r="Z1653" s="370"/>
      <c r="AA1653" s="370"/>
      <c r="AB1653" s="370"/>
      <c r="AC1653" s="370"/>
      <c r="AD1653" s="370"/>
      <c r="AG1653" s="86">
        <f t="shared" si="288"/>
        <v>0</v>
      </c>
      <c r="AH1653" s="86">
        <f t="shared" si="289"/>
        <v>0</v>
      </c>
      <c r="AI1653" s="86">
        <f t="shared" si="290"/>
        <v>0</v>
      </c>
      <c r="AJ1653" s="86">
        <f t="shared" si="291"/>
        <v>0</v>
      </c>
      <c r="AL1653" s="86">
        <f t="shared" si="292"/>
        <v>16</v>
      </c>
      <c r="AM1653" s="86">
        <f t="shared" si="293"/>
        <v>0</v>
      </c>
      <c r="AN1653" s="86">
        <f t="shared" si="294"/>
        <v>0</v>
      </c>
    </row>
    <row r="1654" spans="1:40" ht="15" customHeight="1">
      <c r="A1654" s="107"/>
      <c r="B1654" s="93"/>
      <c r="C1654" s="112" t="s">
        <v>236</v>
      </c>
      <c r="D1654" s="369" t="str">
        <f t="shared" si="287"/>
        <v/>
      </c>
      <c r="E1654" s="369"/>
      <c r="F1654" s="369"/>
      <c r="G1654" s="369"/>
      <c r="H1654" s="369"/>
      <c r="I1654" s="369"/>
      <c r="J1654" s="369"/>
      <c r="K1654" s="369"/>
      <c r="L1654" s="369"/>
      <c r="M1654" s="369"/>
      <c r="N1654" s="369"/>
      <c r="O1654" s="370"/>
      <c r="P1654" s="370"/>
      <c r="Q1654" s="370"/>
      <c r="R1654" s="370"/>
      <c r="S1654" s="370"/>
      <c r="T1654" s="370"/>
      <c r="U1654" s="370"/>
      <c r="V1654" s="370"/>
      <c r="W1654" s="370"/>
      <c r="X1654" s="370"/>
      <c r="Y1654" s="370"/>
      <c r="Z1654" s="370"/>
      <c r="AA1654" s="370"/>
      <c r="AB1654" s="370"/>
      <c r="AC1654" s="370"/>
      <c r="AD1654" s="370"/>
      <c r="AG1654" s="86">
        <f t="shared" si="288"/>
        <v>0</v>
      </c>
      <c r="AH1654" s="86">
        <f t="shared" si="289"/>
        <v>0</v>
      </c>
      <c r="AI1654" s="86">
        <f t="shared" si="290"/>
        <v>0</v>
      </c>
      <c r="AJ1654" s="86">
        <f t="shared" si="291"/>
        <v>0</v>
      </c>
      <c r="AL1654" s="86">
        <f t="shared" si="292"/>
        <v>16</v>
      </c>
      <c r="AM1654" s="86">
        <f t="shared" si="293"/>
        <v>0</v>
      </c>
      <c r="AN1654" s="86">
        <f t="shared" si="294"/>
        <v>0</v>
      </c>
    </row>
    <row r="1655" spans="1:40" ht="15" customHeight="1">
      <c r="A1655" s="107"/>
      <c r="B1655" s="93"/>
      <c r="C1655" s="112" t="s">
        <v>237</v>
      </c>
      <c r="D1655" s="369" t="str">
        <f t="shared" si="287"/>
        <v/>
      </c>
      <c r="E1655" s="369"/>
      <c r="F1655" s="369"/>
      <c r="G1655" s="369"/>
      <c r="H1655" s="369"/>
      <c r="I1655" s="369"/>
      <c r="J1655" s="369"/>
      <c r="K1655" s="369"/>
      <c r="L1655" s="369"/>
      <c r="M1655" s="369"/>
      <c r="N1655" s="369"/>
      <c r="O1655" s="370"/>
      <c r="P1655" s="370"/>
      <c r="Q1655" s="370"/>
      <c r="R1655" s="370"/>
      <c r="S1655" s="370"/>
      <c r="T1655" s="370"/>
      <c r="U1655" s="370"/>
      <c r="V1655" s="370"/>
      <c r="W1655" s="370"/>
      <c r="X1655" s="370"/>
      <c r="Y1655" s="370"/>
      <c r="Z1655" s="370"/>
      <c r="AA1655" s="370"/>
      <c r="AB1655" s="370"/>
      <c r="AC1655" s="370"/>
      <c r="AD1655" s="370"/>
      <c r="AG1655" s="86">
        <f t="shared" si="288"/>
        <v>0</v>
      </c>
      <c r="AH1655" s="86">
        <f t="shared" si="289"/>
        <v>0</v>
      </c>
      <c r="AI1655" s="86">
        <f t="shared" si="290"/>
        <v>0</v>
      </c>
      <c r="AJ1655" s="86">
        <f t="shared" si="291"/>
        <v>0</v>
      </c>
      <c r="AL1655" s="86">
        <f t="shared" si="292"/>
        <v>16</v>
      </c>
      <c r="AM1655" s="86">
        <f t="shared" si="293"/>
        <v>0</v>
      </c>
      <c r="AN1655" s="86">
        <f t="shared" si="294"/>
        <v>0</v>
      </c>
    </row>
    <row r="1656" spans="1:40" ht="15" customHeight="1">
      <c r="A1656" s="107"/>
      <c r="B1656" s="93"/>
      <c r="C1656" s="112" t="s">
        <v>238</v>
      </c>
      <c r="D1656" s="369" t="str">
        <f t="shared" si="287"/>
        <v/>
      </c>
      <c r="E1656" s="369"/>
      <c r="F1656" s="369"/>
      <c r="G1656" s="369"/>
      <c r="H1656" s="369"/>
      <c r="I1656" s="369"/>
      <c r="J1656" s="369"/>
      <c r="K1656" s="369"/>
      <c r="L1656" s="369"/>
      <c r="M1656" s="369"/>
      <c r="N1656" s="369"/>
      <c r="O1656" s="370"/>
      <c r="P1656" s="370"/>
      <c r="Q1656" s="370"/>
      <c r="R1656" s="370"/>
      <c r="S1656" s="370"/>
      <c r="T1656" s="370"/>
      <c r="U1656" s="370"/>
      <c r="V1656" s="370"/>
      <c r="W1656" s="370"/>
      <c r="X1656" s="370"/>
      <c r="Y1656" s="370"/>
      <c r="Z1656" s="370"/>
      <c r="AA1656" s="370"/>
      <c r="AB1656" s="370"/>
      <c r="AC1656" s="370"/>
      <c r="AD1656" s="370"/>
      <c r="AG1656" s="86">
        <f t="shared" si="288"/>
        <v>0</v>
      </c>
      <c r="AH1656" s="86">
        <f t="shared" si="289"/>
        <v>0</v>
      </c>
      <c r="AI1656" s="86">
        <f t="shared" si="290"/>
        <v>0</v>
      </c>
      <c r="AJ1656" s="86">
        <f t="shared" si="291"/>
        <v>0</v>
      </c>
      <c r="AL1656" s="86">
        <f t="shared" si="292"/>
        <v>16</v>
      </c>
      <c r="AM1656" s="86">
        <f t="shared" si="293"/>
        <v>0</v>
      </c>
      <c r="AN1656" s="86">
        <f t="shared" si="294"/>
        <v>0</v>
      </c>
    </row>
    <row r="1657" spans="1:40" ht="15" customHeight="1">
      <c r="A1657" s="107"/>
      <c r="B1657" s="93"/>
      <c r="C1657" s="112" t="s">
        <v>239</v>
      </c>
      <c r="D1657" s="369" t="str">
        <f t="shared" si="287"/>
        <v/>
      </c>
      <c r="E1657" s="369"/>
      <c r="F1657" s="369"/>
      <c r="G1657" s="369"/>
      <c r="H1657" s="369"/>
      <c r="I1657" s="369"/>
      <c r="J1657" s="369"/>
      <c r="K1657" s="369"/>
      <c r="L1657" s="369"/>
      <c r="M1657" s="369"/>
      <c r="N1657" s="369"/>
      <c r="O1657" s="370"/>
      <c r="P1657" s="370"/>
      <c r="Q1657" s="370"/>
      <c r="R1657" s="370"/>
      <c r="S1657" s="370"/>
      <c r="T1657" s="370"/>
      <c r="U1657" s="370"/>
      <c r="V1657" s="370"/>
      <c r="W1657" s="370"/>
      <c r="X1657" s="370"/>
      <c r="Y1657" s="370"/>
      <c r="Z1657" s="370"/>
      <c r="AA1657" s="370"/>
      <c r="AB1657" s="370"/>
      <c r="AC1657" s="370"/>
      <c r="AD1657" s="370"/>
      <c r="AG1657" s="86">
        <f t="shared" si="288"/>
        <v>0</v>
      </c>
      <c r="AH1657" s="86">
        <f t="shared" si="289"/>
        <v>0</v>
      </c>
      <c r="AI1657" s="86">
        <f t="shared" si="290"/>
        <v>0</v>
      </c>
      <c r="AJ1657" s="86">
        <f t="shared" si="291"/>
        <v>0</v>
      </c>
      <c r="AL1657" s="86">
        <f t="shared" si="292"/>
        <v>16</v>
      </c>
      <c r="AM1657" s="86">
        <f t="shared" si="293"/>
        <v>0</v>
      </c>
      <c r="AN1657" s="86">
        <f t="shared" si="294"/>
        <v>0</v>
      </c>
    </row>
    <row r="1658" spans="1:40" ht="15" customHeight="1">
      <c r="A1658" s="107"/>
      <c r="B1658" s="93"/>
      <c r="C1658" s="112" t="s">
        <v>240</v>
      </c>
      <c r="D1658" s="369" t="str">
        <f t="shared" si="287"/>
        <v/>
      </c>
      <c r="E1658" s="369"/>
      <c r="F1658" s="369"/>
      <c r="G1658" s="369"/>
      <c r="H1658" s="369"/>
      <c r="I1658" s="369"/>
      <c r="J1658" s="369"/>
      <c r="K1658" s="369"/>
      <c r="L1658" s="369"/>
      <c r="M1658" s="369"/>
      <c r="N1658" s="369"/>
      <c r="O1658" s="370"/>
      <c r="P1658" s="370"/>
      <c r="Q1658" s="370"/>
      <c r="R1658" s="370"/>
      <c r="S1658" s="370"/>
      <c r="T1658" s="370"/>
      <c r="U1658" s="370"/>
      <c r="V1658" s="370"/>
      <c r="W1658" s="370"/>
      <c r="X1658" s="370"/>
      <c r="Y1658" s="370"/>
      <c r="Z1658" s="370"/>
      <c r="AA1658" s="370"/>
      <c r="AB1658" s="370"/>
      <c r="AC1658" s="370"/>
      <c r="AD1658" s="370"/>
      <c r="AG1658" s="86">
        <f t="shared" si="288"/>
        <v>0</v>
      </c>
      <c r="AH1658" s="86">
        <f t="shared" si="289"/>
        <v>0</v>
      </c>
      <c r="AI1658" s="86">
        <f t="shared" si="290"/>
        <v>0</v>
      </c>
      <c r="AJ1658" s="86">
        <f t="shared" si="291"/>
        <v>0</v>
      </c>
      <c r="AL1658" s="86">
        <f t="shared" si="292"/>
        <v>16</v>
      </c>
      <c r="AM1658" s="86">
        <f t="shared" si="293"/>
        <v>0</v>
      </c>
      <c r="AN1658" s="86">
        <f t="shared" si="294"/>
        <v>0</v>
      </c>
    </row>
    <row r="1659" spans="1:40" ht="15" customHeight="1">
      <c r="A1659" s="107"/>
      <c r="B1659" s="93"/>
      <c r="C1659" s="112" t="s">
        <v>241</v>
      </c>
      <c r="D1659" s="369" t="str">
        <f t="shared" si="287"/>
        <v/>
      </c>
      <c r="E1659" s="369"/>
      <c r="F1659" s="369"/>
      <c r="G1659" s="369"/>
      <c r="H1659" s="369"/>
      <c r="I1659" s="369"/>
      <c r="J1659" s="369"/>
      <c r="K1659" s="369"/>
      <c r="L1659" s="369"/>
      <c r="M1659" s="369"/>
      <c r="N1659" s="369"/>
      <c r="O1659" s="370"/>
      <c r="P1659" s="370"/>
      <c r="Q1659" s="370"/>
      <c r="R1659" s="370"/>
      <c r="S1659" s="370"/>
      <c r="T1659" s="370"/>
      <c r="U1659" s="370"/>
      <c r="V1659" s="370"/>
      <c r="W1659" s="370"/>
      <c r="X1659" s="370"/>
      <c r="Y1659" s="370"/>
      <c r="Z1659" s="370"/>
      <c r="AA1659" s="370"/>
      <c r="AB1659" s="370"/>
      <c r="AC1659" s="370"/>
      <c r="AD1659" s="370"/>
      <c r="AG1659" s="86">
        <f t="shared" si="288"/>
        <v>0</v>
      </c>
      <c r="AH1659" s="86">
        <f t="shared" si="289"/>
        <v>0</v>
      </c>
      <c r="AI1659" s="86">
        <f t="shared" si="290"/>
        <v>0</v>
      </c>
      <c r="AJ1659" s="86">
        <f t="shared" si="291"/>
        <v>0</v>
      </c>
      <c r="AL1659" s="86">
        <f t="shared" si="292"/>
        <v>16</v>
      </c>
      <c r="AM1659" s="86">
        <f t="shared" si="293"/>
        <v>0</v>
      </c>
      <c r="AN1659" s="86">
        <f t="shared" si="294"/>
        <v>0</v>
      </c>
    </row>
    <row r="1660" spans="1:40" ht="15" customHeight="1">
      <c r="A1660" s="107"/>
      <c r="B1660" s="93"/>
      <c r="C1660" s="112" t="s">
        <v>242</v>
      </c>
      <c r="D1660" s="369" t="str">
        <f t="shared" si="287"/>
        <v/>
      </c>
      <c r="E1660" s="369"/>
      <c r="F1660" s="369"/>
      <c r="G1660" s="369"/>
      <c r="H1660" s="369"/>
      <c r="I1660" s="369"/>
      <c r="J1660" s="369"/>
      <c r="K1660" s="369"/>
      <c r="L1660" s="369"/>
      <c r="M1660" s="369"/>
      <c r="N1660" s="369"/>
      <c r="O1660" s="370"/>
      <c r="P1660" s="370"/>
      <c r="Q1660" s="370"/>
      <c r="R1660" s="370"/>
      <c r="S1660" s="370"/>
      <c r="T1660" s="370"/>
      <c r="U1660" s="370"/>
      <c r="V1660" s="370"/>
      <c r="W1660" s="370"/>
      <c r="X1660" s="370"/>
      <c r="Y1660" s="370"/>
      <c r="Z1660" s="370"/>
      <c r="AA1660" s="370"/>
      <c r="AB1660" s="370"/>
      <c r="AC1660" s="370"/>
      <c r="AD1660" s="370"/>
      <c r="AG1660" s="86">
        <f t="shared" si="288"/>
        <v>0</v>
      </c>
      <c r="AH1660" s="86">
        <f t="shared" si="289"/>
        <v>0</v>
      </c>
      <c r="AI1660" s="86">
        <f t="shared" si="290"/>
        <v>0</v>
      </c>
      <c r="AJ1660" s="86">
        <f t="shared" si="291"/>
        <v>0</v>
      </c>
      <c r="AL1660" s="86">
        <f t="shared" si="292"/>
        <v>16</v>
      </c>
      <c r="AM1660" s="86">
        <f t="shared" si="293"/>
        <v>0</v>
      </c>
      <c r="AN1660" s="86">
        <f t="shared" si="294"/>
        <v>0</v>
      </c>
    </row>
    <row r="1661" spans="1:40" ht="15" customHeight="1">
      <c r="A1661" s="107"/>
      <c r="B1661" s="93"/>
      <c r="C1661" s="112" t="s">
        <v>243</v>
      </c>
      <c r="D1661" s="369" t="str">
        <f t="shared" si="287"/>
        <v/>
      </c>
      <c r="E1661" s="369"/>
      <c r="F1661" s="369"/>
      <c r="G1661" s="369"/>
      <c r="H1661" s="369"/>
      <c r="I1661" s="369"/>
      <c r="J1661" s="369"/>
      <c r="K1661" s="369"/>
      <c r="L1661" s="369"/>
      <c r="M1661" s="369"/>
      <c r="N1661" s="369"/>
      <c r="O1661" s="370"/>
      <c r="P1661" s="370"/>
      <c r="Q1661" s="370"/>
      <c r="R1661" s="370"/>
      <c r="S1661" s="370"/>
      <c r="T1661" s="370"/>
      <c r="U1661" s="370"/>
      <c r="V1661" s="370"/>
      <c r="W1661" s="370"/>
      <c r="X1661" s="370"/>
      <c r="Y1661" s="370"/>
      <c r="Z1661" s="370"/>
      <c r="AA1661" s="370"/>
      <c r="AB1661" s="370"/>
      <c r="AC1661" s="370"/>
      <c r="AD1661" s="370"/>
      <c r="AG1661" s="86">
        <f t="shared" si="288"/>
        <v>0</v>
      </c>
      <c r="AH1661" s="86">
        <f t="shared" si="289"/>
        <v>0</v>
      </c>
      <c r="AI1661" s="86">
        <f t="shared" si="290"/>
        <v>0</v>
      </c>
      <c r="AJ1661" s="86">
        <f t="shared" si="291"/>
        <v>0</v>
      </c>
      <c r="AL1661" s="86">
        <f t="shared" si="292"/>
        <v>16</v>
      </c>
      <c r="AM1661" s="86">
        <f t="shared" si="293"/>
        <v>0</v>
      </c>
      <c r="AN1661" s="86">
        <f t="shared" si="294"/>
        <v>0</v>
      </c>
    </row>
    <row r="1662" spans="1:40" ht="15" customHeight="1">
      <c r="A1662" s="107"/>
      <c r="B1662" s="93"/>
      <c r="C1662" s="112" t="s">
        <v>244</v>
      </c>
      <c r="D1662" s="369" t="str">
        <f t="shared" si="287"/>
        <v/>
      </c>
      <c r="E1662" s="369"/>
      <c r="F1662" s="369"/>
      <c r="G1662" s="369"/>
      <c r="H1662" s="369"/>
      <c r="I1662" s="369"/>
      <c r="J1662" s="369"/>
      <c r="K1662" s="369"/>
      <c r="L1662" s="369"/>
      <c r="M1662" s="369"/>
      <c r="N1662" s="369"/>
      <c r="O1662" s="370"/>
      <c r="P1662" s="370"/>
      <c r="Q1662" s="370"/>
      <c r="R1662" s="370"/>
      <c r="S1662" s="370"/>
      <c r="T1662" s="370"/>
      <c r="U1662" s="370"/>
      <c r="V1662" s="370"/>
      <c r="W1662" s="370"/>
      <c r="X1662" s="370"/>
      <c r="Y1662" s="370"/>
      <c r="Z1662" s="370"/>
      <c r="AA1662" s="370"/>
      <c r="AB1662" s="370"/>
      <c r="AC1662" s="370"/>
      <c r="AD1662" s="370"/>
      <c r="AG1662" s="86">
        <f t="shared" si="288"/>
        <v>0</v>
      </c>
      <c r="AH1662" s="86">
        <f t="shared" si="289"/>
        <v>0</v>
      </c>
      <c r="AI1662" s="86">
        <f t="shared" si="290"/>
        <v>0</v>
      </c>
      <c r="AJ1662" s="86">
        <f t="shared" si="291"/>
        <v>0</v>
      </c>
      <c r="AL1662" s="86">
        <f t="shared" si="292"/>
        <v>16</v>
      </c>
      <c r="AM1662" s="86">
        <f t="shared" si="293"/>
        <v>0</v>
      </c>
      <c r="AN1662" s="86">
        <f t="shared" si="294"/>
        <v>0</v>
      </c>
    </row>
    <row r="1663" spans="1:40" ht="15" customHeight="1">
      <c r="A1663" s="107"/>
      <c r="B1663" s="93"/>
      <c r="C1663" s="112" t="s">
        <v>245</v>
      </c>
      <c r="D1663" s="369" t="str">
        <f t="shared" si="287"/>
        <v/>
      </c>
      <c r="E1663" s="369"/>
      <c r="F1663" s="369"/>
      <c r="G1663" s="369"/>
      <c r="H1663" s="369"/>
      <c r="I1663" s="369"/>
      <c r="J1663" s="369"/>
      <c r="K1663" s="369"/>
      <c r="L1663" s="369"/>
      <c r="M1663" s="369"/>
      <c r="N1663" s="369"/>
      <c r="O1663" s="370"/>
      <c r="P1663" s="370"/>
      <c r="Q1663" s="370"/>
      <c r="R1663" s="370"/>
      <c r="S1663" s="370"/>
      <c r="T1663" s="370"/>
      <c r="U1663" s="370"/>
      <c r="V1663" s="370"/>
      <c r="W1663" s="370"/>
      <c r="X1663" s="370"/>
      <c r="Y1663" s="370"/>
      <c r="Z1663" s="370"/>
      <c r="AA1663" s="370"/>
      <c r="AB1663" s="370"/>
      <c r="AC1663" s="370"/>
      <c r="AD1663" s="370"/>
      <c r="AG1663" s="86">
        <f t="shared" si="288"/>
        <v>0</v>
      </c>
      <c r="AH1663" s="86">
        <f t="shared" si="289"/>
        <v>0</v>
      </c>
      <c r="AI1663" s="86">
        <f t="shared" si="290"/>
        <v>0</v>
      </c>
      <c r="AJ1663" s="86">
        <f t="shared" si="291"/>
        <v>0</v>
      </c>
      <c r="AL1663" s="86">
        <f t="shared" si="292"/>
        <v>16</v>
      </c>
      <c r="AM1663" s="86">
        <f t="shared" si="293"/>
        <v>0</v>
      </c>
      <c r="AN1663" s="86">
        <f t="shared" si="294"/>
        <v>0</v>
      </c>
    </row>
    <row r="1664" spans="1:40" ht="15" customHeight="1">
      <c r="A1664" s="107"/>
      <c r="B1664" s="93"/>
      <c r="C1664" s="112" t="s">
        <v>246</v>
      </c>
      <c r="D1664" s="369" t="str">
        <f t="shared" si="287"/>
        <v/>
      </c>
      <c r="E1664" s="369"/>
      <c r="F1664" s="369"/>
      <c r="G1664" s="369"/>
      <c r="H1664" s="369"/>
      <c r="I1664" s="369"/>
      <c r="J1664" s="369"/>
      <c r="K1664" s="369"/>
      <c r="L1664" s="369"/>
      <c r="M1664" s="369"/>
      <c r="N1664" s="369"/>
      <c r="O1664" s="370"/>
      <c r="P1664" s="370"/>
      <c r="Q1664" s="370"/>
      <c r="R1664" s="370"/>
      <c r="S1664" s="370"/>
      <c r="T1664" s="370"/>
      <c r="U1664" s="370"/>
      <c r="V1664" s="370"/>
      <c r="W1664" s="370"/>
      <c r="X1664" s="370"/>
      <c r="Y1664" s="370"/>
      <c r="Z1664" s="370"/>
      <c r="AA1664" s="370"/>
      <c r="AB1664" s="370"/>
      <c r="AC1664" s="370"/>
      <c r="AD1664" s="370"/>
      <c r="AG1664" s="86">
        <f t="shared" si="288"/>
        <v>0</v>
      </c>
      <c r="AH1664" s="86">
        <f t="shared" si="289"/>
        <v>0</v>
      </c>
      <c r="AI1664" s="86">
        <f t="shared" si="290"/>
        <v>0</v>
      </c>
      <c r="AJ1664" s="86">
        <f t="shared" si="291"/>
        <v>0</v>
      </c>
      <c r="AL1664" s="86">
        <f t="shared" si="292"/>
        <v>16</v>
      </c>
      <c r="AM1664" s="86">
        <f t="shared" si="293"/>
        <v>0</v>
      </c>
      <c r="AN1664" s="86">
        <f t="shared" si="294"/>
        <v>0</v>
      </c>
    </row>
    <row r="1665" spans="1:40" ht="15" customHeight="1">
      <c r="A1665" s="107"/>
      <c r="B1665" s="93"/>
      <c r="C1665" s="112" t="s">
        <v>247</v>
      </c>
      <c r="D1665" s="369" t="str">
        <f t="shared" si="287"/>
        <v/>
      </c>
      <c r="E1665" s="369"/>
      <c r="F1665" s="369"/>
      <c r="G1665" s="369"/>
      <c r="H1665" s="369"/>
      <c r="I1665" s="369"/>
      <c r="J1665" s="369"/>
      <c r="K1665" s="369"/>
      <c r="L1665" s="369"/>
      <c r="M1665" s="369"/>
      <c r="N1665" s="369"/>
      <c r="O1665" s="370"/>
      <c r="P1665" s="370"/>
      <c r="Q1665" s="370"/>
      <c r="R1665" s="370"/>
      <c r="S1665" s="370"/>
      <c r="T1665" s="370"/>
      <c r="U1665" s="370"/>
      <c r="V1665" s="370"/>
      <c r="W1665" s="370"/>
      <c r="X1665" s="370"/>
      <c r="Y1665" s="370"/>
      <c r="Z1665" s="370"/>
      <c r="AA1665" s="370"/>
      <c r="AB1665" s="370"/>
      <c r="AC1665" s="370"/>
      <c r="AD1665" s="370"/>
      <c r="AG1665" s="86">
        <f t="shared" si="288"/>
        <v>0</v>
      </c>
      <c r="AH1665" s="86">
        <f t="shared" si="289"/>
        <v>0</v>
      </c>
      <c r="AI1665" s="86">
        <f t="shared" si="290"/>
        <v>0</v>
      </c>
      <c r="AJ1665" s="86">
        <f t="shared" si="291"/>
        <v>0</v>
      </c>
      <c r="AL1665" s="86">
        <f t="shared" si="292"/>
        <v>16</v>
      </c>
      <c r="AM1665" s="86">
        <f t="shared" si="293"/>
        <v>0</v>
      </c>
      <c r="AN1665" s="86">
        <f t="shared" si="294"/>
        <v>0</v>
      </c>
    </row>
    <row r="1666" spans="1:40" ht="15" customHeight="1">
      <c r="A1666" s="107"/>
      <c r="B1666" s="93"/>
      <c r="C1666" s="112" t="s">
        <v>248</v>
      </c>
      <c r="D1666" s="369" t="str">
        <f t="shared" si="287"/>
        <v/>
      </c>
      <c r="E1666" s="369"/>
      <c r="F1666" s="369"/>
      <c r="G1666" s="369"/>
      <c r="H1666" s="369"/>
      <c r="I1666" s="369"/>
      <c r="J1666" s="369"/>
      <c r="K1666" s="369"/>
      <c r="L1666" s="369"/>
      <c r="M1666" s="369"/>
      <c r="N1666" s="369"/>
      <c r="O1666" s="370"/>
      <c r="P1666" s="370"/>
      <c r="Q1666" s="370"/>
      <c r="R1666" s="370"/>
      <c r="S1666" s="370"/>
      <c r="T1666" s="370"/>
      <c r="U1666" s="370"/>
      <c r="V1666" s="370"/>
      <c r="W1666" s="370"/>
      <c r="X1666" s="370"/>
      <c r="Y1666" s="370"/>
      <c r="Z1666" s="370"/>
      <c r="AA1666" s="370"/>
      <c r="AB1666" s="370"/>
      <c r="AC1666" s="370"/>
      <c r="AD1666" s="370"/>
      <c r="AG1666" s="86">
        <f t="shared" si="288"/>
        <v>0</v>
      </c>
      <c r="AH1666" s="86">
        <f t="shared" si="289"/>
        <v>0</v>
      </c>
      <c r="AI1666" s="86">
        <f t="shared" si="290"/>
        <v>0</v>
      </c>
      <c r="AJ1666" s="86">
        <f t="shared" si="291"/>
        <v>0</v>
      </c>
      <c r="AL1666" s="86">
        <f t="shared" si="292"/>
        <v>16</v>
      </c>
      <c r="AM1666" s="86">
        <f t="shared" si="293"/>
        <v>0</v>
      </c>
      <c r="AN1666" s="86">
        <f t="shared" si="294"/>
        <v>0</v>
      </c>
    </row>
    <row r="1667" spans="1:40" ht="15" customHeight="1">
      <c r="A1667" s="107"/>
      <c r="B1667" s="93"/>
      <c r="C1667" s="112" t="s">
        <v>249</v>
      </c>
      <c r="D1667" s="369" t="str">
        <f t="shared" si="287"/>
        <v/>
      </c>
      <c r="E1667" s="369"/>
      <c r="F1667" s="369"/>
      <c r="G1667" s="369"/>
      <c r="H1667" s="369"/>
      <c r="I1667" s="369"/>
      <c r="J1667" s="369"/>
      <c r="K1667" s="369"/>
      <c r="L1667" s="369"/>
      <c r="M1667" s="369"/>
      <c r="N1667" s="369"/>
      <c r="O1667" s="370"/>
      <c r="P1667" s="370"/>
      <c r="Q1667" s="370"/>
      <c r="R1667" s="370"/>
      <c r="S1667" s="370"/>
      <c r="T1667" s="370"/>
      <c r="U1667" s="370"/>
      <c r="V1667" s="370"/>
      <c r="W1667" s="370"/>
      <c r="X1667" s="370"/>
      <c r="Y1667" s="370"/>
      <c r="Z1667" s="370"/>
      <c r="AA1667" s="370"/>
      <c r="AB1667" s="370"/>
      <c r="AC1667" s="370"/>
      <c r="AD1667" s="370"/>
      <c r="AG1667" s="86">
        <f t="shared" si="288"/>
        <v>0</v>
      </c>
      <c r="AH1667" s="86">
        <f t="shared" si="289"/>
        <v>0</v>
      </c>
      <c r="AI1667" s="86">
        <f t="shared" si="290"/>
        <v>0</v>
      </c>
      <c r="AJ1667" s="86">
        <f t="shared" si="291"/>
        <v>0</v>
      </c>
      <c r="AL1667" s="86">
        <f t="shared" si="292"/>
        <v>16</v>
      </c>
      <c r="AM1667" s="86">
        <f t="shared" si="293"/>
        <v>0</v>
      </c>
      <c r="AN1667" s="86">
        <f t="shared" si="294"/>
        <v>0</v>
      </c>
    </row>
    <row r="1668" spans="1:40" ht="15" customHeight="1">
      <c r="A1668" s="107"/>
      <c r="B1668" s="93"/>
      <c r="C1668" s="112" t="s">
        <v>250</v>
      </c>
      <c r="D1668" s="369" t="str">
        <f t="shared" si="287"/>
        <v/>
      </c>
      <c r="E1668" s="369"/>
      <c r="F1668" s="369"/>
      <c r="G1668" s="369"/>
      <c r="H1668" s="369"/>
      <c r="I1668" s="369"/>
      <c r="J1668" s="369"/>
      <c r="K1668" s="369"/>
      <c r="L1668" s="369"/>
      <c r="M1668" s="369"/>
      <c r="N1668" s="369"/>
      <c r="O1668" s="370"/>
      <c r="P1668" s="370"/>
      <c r="Q1668" s="370"/>
      <c r="R1668" s="370"/>
      <c r="S1668" s="370"/>
      <c r="T1668" s="370"/>
      <c r="U1668" s="370"/>
      <c r="V1668" s="370"/>
      <c r="W1668" s="370"/>
      <c r="X1668" s="370"/>
      <c r="Y1668" s="370"/>
      <c r="Z1668" s="370"/>
      <c r="AA1668" s="370"/>
      <c r="AB1668" s="370"/>
      <c r="AC1668" s="370"/>
      <c r="AD1668" s="370"/>
      <c r="AG1668" s="86">
        <f t="shared" si="288"/>
        <v>0</v>
      </c>
      <c r="AH1668" s="86">
        <f t="shared" si="289"/>
        <v>0</v>
      </c>
      <c r="AI1668" s="86">
        <f t="shared" si="290"/>
        <v>0</v>
      </c>
      <c r="AJ1668" s="86">
        <f t="shared" si="291"/>
        <v>0</v>
      </c>
      <c r="AL1668" s="86">
        <f t="shared" si="292"/>
        <v>16</v>
      </c>
      <c r="AM1668" s="86">
        <f t="shared" si="293"/>
        <v>0</v>
      </c>
      <c r="AN1668" s="86">
        <f t="shared" si="294"/>
        <v>0</v>
      </c>
    </row>
    <row r="1669" spans="1:40" ht="15" customHeight="1">
      <c r="A1669" s="107"/>
      <c r="B1669" s="93"/>
      <c r="C1669" s="112" t="s">
        <v>251</v>
      </c>
      <c r="D1669" s="369" t="str">
        <f t="shared" si="287"/>
        <v/>
      </c>
      <c r="E1669" s="369"/>
      <c r="F1669" s="369"/>
      <c r="G1669" s="369"/>
      <c r="H1669" s="369"/>
      <c r="I1669" s="369"/>
      <c r="J1669" s="369"/>
      <c r="K1669" s="369"/>
      <c r="L1669" s="369"/>
      <c r="M1669" s="369"/>
      <c r="N1669" s="369"/>
      <c r="O1669" s="370"/>
      <c r="P1669" s="370"/>
      <c r="Q1669" s="370"/>
      <c r="R1669" s="370"/>
      <c r="S1669" s="370"/>
      <c r="T1669" s="370"/>
      <c r="U1669" s="370"/>
      <c r="V1669" s="370"/>
      <c r="W1669" s="370"/>
      <c r="X1669" s="370"/>
      <c r="Y1669" s="370"/>
      <c r="Z1669" s="370"/>
      <c r="AA1669" s="370"/>
      <c r="AB1669" s="370"/>
      <c r="AC1669" s="370"/>
      <c r="AD1669" s="370"/>
      <c r="AG1669" s="86">
        <f t="shared" si="288"/>
        <v>0</v>
      </c>
      <c r="AH1669" s="86">
        <f t="shared" si="289"/>
        <v>0</v>
      </c>
      <c r="AI1669" s="86">
        <f t="shared" si="290"/>
        <v>0</v>
      </c>
      <c r="AJ1669" s="86">
        <f t="shared" si="291"/>
        <v>0</v>
      </c>
      <c r="AL1669" s="86">
        <f t="shared" si="292"/>
        <v>16</v>
      </c>
      <c r="AM1669" s="86">
        <f t="shared" si="293"/>
        <v>0</v>
      </c>
      <c r="AN1669" s="86">
        <f t="shared" si="294"/>
        <v>0</v>
      </c>
    </row>
    <row r="1670" spans="1:40" ht="15" customHeight="1">
      <c r="A1670" s="107"/>
      <c r="B1670" s="93"/>
      <c r="C1670" s="112" t="s">
        <v>252</v>
      </c>
      <c r="D1670" s="369" t="str">
        <f t="shared" si="287"/>
        <v/>
      </c>
      <c r="E1670" s="369"/>
      <c r="F1670" s="369"/>
      <c r="G1670" s="369"/>
      <c r="H1670" s="369"/>
      <c r="I1670" s="369"/>
      <c r="J1670" s="369"/>
      <c r="K1670" s="369"/>
      <c r="L1670" s="369"/>
      <c r="M1670" s="369"/>
      <c r="N1670" s="369"/>
      <c r="O1670" s="370"/>
      <c r="P1670" s="370"/>
      <c r="Q1670" s="370"/>
      <c r="R1670" s="370"/>
      <c r="S1670" s="370"/>
      <c r="T1670" s="370"/>
      <c r="U1670" s="370"/>
      <c r="V1670" s="370"/>
      <c r="W1670" s="370"/>
      <c r="X1670" s="370"/>
      <c r="Y1670" s="370"/>
      <c r="Z1670" s="370"/>
      <c r="AA1670" s="370"/>
      <c r="AB1670" s="370"/>
      <c r="AC1670" s="370"/>
      <c r="AD1670" s="370"/>
      <c r="AG1670" s="86">
        <f t="shared" si="288"/>
        <v>0</v>
      </c>
      <c r="AH1670" s="86">
        <f t="shared" si="289"/>
        <v>0</v>
      </c>
      <c r="AI1670" s="86">
        <f t="shared" si="290"/>
        <v>0</v>
      </c>
      <c r="AJ1670" s="86">
        <f t="shared" si="291"/>
        <v>0</v>
      </c>
      <c r="AL1670" s="86">
        <f t="shared" si="292"/>
        <v>16</v>
      </c>
      <c r="AM1670" s="86">
        <f t="shared" si="293"/>
        <v>0</v>
      </c>
      <c r="AN1670" s="86">
        <f t="shared" si="294"/>
        <v>0</v>
      </c>
    </row>
    <row r="1671" spans="1:40" ht="15" customHeight="1">
      <c r="A1671" s="107"/>
      <c r="B1671" s="93"/>
      <c r="C1671" s="135"/>
      <c r="D1671" s="135"/>
      <c r="E1671" s="135"/>
      <c r="F1671" s="135"/>
      <c r="G1671" s="135"/>
      <c r="H1671" s="135"/>
      <c r="I1671" s="135"/>
      <c r="J1671" s="135"/>
      <c r="K1671" s="135"/>
      <c r="L1671" s="136"/>
      <c r="M1671" s="93"/>
      <c r="N1671" s="136" t="s">
        <v>253</v>
      </c>
      <c r="O1671" s="372">
        <f>IF(AND(SUM(O1551:R1670)=0,COUNTIF(O1551:R1670,"NS")&gt;0),"NS",
IF(AND(SUM(O1551:R1670)=0,COUNTIF(O1551:R1670,0)&gt;0),0,
IF(AND(SUM(O1551:R1670)=0,COUNTIF(O1551:R1670,"NA")&gt;0),"NA",
SUM(O1551:R1670))))</f>
        <v>0</v>
      </c>
      <c r="P1671" s="372"/>
      <c r="Q1671" s="372"/>
      <c r="R1671" s="372"/>
      <c r="S1671" s="372">
        <f>IF(AND(SUM(S1551:V1670)=0,COUNTIF(S1551:V1670,"NS")&gt;0),"NS",
IF(AND(SUM(S1551:V1670)=0,COUNTIF(S1551:V1670,0)&gt;0),0,
IF(AND(SUM(S1551:V1670)=0,COUNTIF(S1551:V1670,"NA")&gt;0),"NA",
SUM(S1551:V1670))))</f>
        <v>0</v>
      </c>
      <c r="T1671" s="372"/>
      <c r="U1671" s="372"/>
      <c r="V1671" s="372"/>
      <c r="W1671" s="372">
        <f>IF(AND(SUM(W1551:Z1670)=0,COUNTIF(W1551:Z1670,"NS")&gt;0),"NS",
IF(AND(SUM(W1551:Z1670)=0,COUNTIF(W1551:Z1670,0)&gt;0),0,
IF(AND(SUM(W1551:Z1670)=0,COUNTIF(W1551:Z1670,"NA")&gt;0),"NA",
SUM(W1551:Z1670))))</f>
        <v>0</v>
      </c>
      <c r="X1671" s="372"/>
      <c r="Y1671" s="372"/>
      <c r="Z1671" s="372"/>
      <c r="AA1671" s="372">
        <f>IF(AND(SUM(AA1551:AD1670)=0,COUNTIF(AA1551:AD1670,"NS")&gt;0),"NS",
IF(AND(SUM(AA1551:AD1670)=0,COUNTIF(AA1551:AD1670,0)&gt;0),0,
IF(AND(SUM(AA1551:AD1670)=0,COUNTIF(AA1551:AD1670,"NA")&gt;0),"NA",
SUM(AA1551:AD1670))))</f>
        <v>0</v>
      </c>
      <c r="AB1671" s="372"/>
      <c r="AC1671" s="372"/>
      <c r="AD1671" s="372"/>
      <c r="AJ1671" s="115">
        <f>SUM(AJ1551:AJ1670)</f>
        <v>0</v>
      </c>
      <c r="AM1671" s="115">
        <f>SUM(AM1551:AM1670)</f>
        <v>0</v>
      </c>
      <c r="AN1671" s="115">
        <f>SUM(AN1551:AN1670)</f>
        <v>0</v>
      </c>
    </row>
    <row r="1672" spans="1:40" ht="15" customHeight="1">
      <c r="A1672" s="107"/>
      <c r="B1672" s="93"/>
      <c r="C1672" s="93"/>
      <c r="D1672" s="93"/>
      <c r="E1672" s="93"/>
      <c r="F1672" s="93"/>
      <c r="G1672" s="93"/>
      <c r="H1672" s="93"/>
      <c r="I1672" s="93"/>
      <c r="J1672" s="93"/>
      <c r="K1672" s="93"/>
      <c r="L1672" s="93"/>
      <c r="M1672" s="93"/>
      <c r="N1672" s="93"/>
      <c r="O1672" s="93"/>
      <c r="P1672" s="93"/>
      <c r="Q1672" s="93"/>
      <c r="R1672" s="93"/>
      <c r="S1672" s="93"/>
      <c r="T1672" s="93"/>
      <c r="U1672" s="93"/>
      <c r="V1672" s="93"/>
      <c r="W1672" s="93"/>
      <c r="X1672" s="93"/>
      <c r="Y1672" s="93"/>
      <c r="Z1672" s="93"/>
      <c r="AA1672" s="93"/>
      <c r="AB1672" s="93"/>
      <c r="AC1672" s="93"/>
      <c r="AD1672" s="93"/>
    </row>
    <row r="1673" spans="1:40" ht="45" customHeight="1">
      <c r="A1673" s="107"/>
      <c r="B1673" s="93"/>
      <c r="C1673" s="352" t="s">
        <v>346</v>
      </c>
      <c r="D1673" s="352"/>
      <c r="E1673" s="352"/>
      <c r="F1673" s="370"/>
      <c r="G1673" s="370"/>
      <c r="H1673" s="370"/>
      <c r="I1673" s="370"/>
      <c r="J1673" s="370"/>
      <c r="K1673" s="370"/>
      <c r="L1673" s="370"/>
      <c r="M1673" s="370"/>
      <c r="N1673" s="370"/>
      <c r="O1673" s="370"/>
      <c r="P1673" s="370"/>
      <c r="Q1673" s="370"/>
      <c r="R1673" s="370"/>
      <c r="S1673" s="370"/>
      <c r="T1673" s="370"/>
      <c r="U1673" s="370"/>
      <c r="V1673" s="370"/>
      <c r="W1673" s="370"/>
      <c r="X1673" s="370"/>
      <c r="Y1673" s="370"/>
      <c r="Z1673" s="370"/>
      <c r="AA1673" s="370"/>
      <c r="AB1673" s="370"/>
      <c r="AC1673" s="370"/>
      <c r="AD1673" s="370"/>
      <c r="AG1673" s="86">
        <f>+COUNTBLANK(AA1551:AD1670)</f>
        <v>480</v>
      </c>
    </row>
    <row r="1674" spans="1:40" ht="15" customHeight="1">
      <c r="A1674" s="107"/>
      <c r="B1674" s="93"/>
      <c r="C1674" s="93"/>
      <c r="D1674" s="93"/>
      <c r="E1674" s="93"/>
      <c r="F1674" s="93"/>
      <c r="G1674" s="93"/>
      <c r="H1674" s="93"/>
      <c r="I1674" s="93"/>
      <c r="J1674" s="93"/>
      <c r="K1674" s="93"/>
      <c r="L1674" s="93"/>
      <c r="M1674" s="93"/>
      <c r="N1674" s="93"/>
      <c r="O1674" s="93"/>
      <c r="P1674" s="93"/>
      <c r="Q1674" s="93"/>
      <c r="R1674" s="93"/>
      <c r="S1674" s="93"/>
      <c r="T1674" s="93"/>
      <c r="U1674" s="93"/>
      <c r="V1674" s="93"/>
      <c r="W1674" s="93"/>
      <c r="X1674" s="93"/>
      <c r="Y1674" s="93"/>
      <c r="Z1674" s="93"/>
      <c r="AA1674" s="93"/>
      <c r="AB1674" s="93"/>
      <c r="AC1674" s="93"/>
      <c r="AD1674" s="93"/>
    </row>
    <row r="1675" spans="1:40" ht="24" customHeight="1">
      <c r="A1675" s="107"/>
      <c r="B1675" s="93"/>
      <c r="C1675" s="354" t="s">
        <v>254</v>
      </c>
      <c r="D1675" s="354"/>
      <c r="E1675" s="354"/>
      <c r="F1675" s="354"/>
      <c r="G1675" s="354"/>
      <c r="H1675" s="354"/>
      <c r="I1675" s="354"/>
      <c r="J1675" s="354"/>
      <c r="K1675" s="354"/>
      <c r="L1675" s="354"/>
      <c r="M1675" s="354"/>
      <c r="N1675" s="354"/>
      <c r="O1675" s="354"/>
      <c r="P1675" s="354"/>
      <c r="Q1675" s="354"/>
      <c r="R1675" s="354"/>
      <c r="S1675" s="354"/>
      <c r="T1675" s="354"/>
      <c r="U1675" s="354"/>
      <c r="V1675" s="354"/>
      <c r="W1675" s="354"/>
      <c r="X1675" s="354"/>
      <c r="Y1675" s="354"/>
      <c r="Z1675" s="354"/>
      <c r="AA1675" s="354"/>
      <c r="AB1675" s="354"/>
      <c r="AC1675" s="354"/>
      <c r="AD1675" s="354"/>
    </row>
    <row r="1676" spans="1:40" ht="60" customHeight="1">
      <c r="A1676" s="107"/>
      <c r="B1676" s="93"/>
      <c r="C1676" s="355"/>
      <c r="D1676" s="356"/>
      <c r="E1676" s="356"/>
      <c r="F1676" s="356"/>
      <c r="G1676" s="356"/>
      <c r="H1676" s="356"/>
      <c r="I1676" s="356"/>
      <c r="J1676" s="356"/>
      <c r="K1676" s="356"/>
      <c r="L1676" s="356"/>
      <c r="M1676" s="356"/>
      <c r="N1676" s="356"/>
      <c r="O1676" s="356"/>
      <c r="P1676" s="356"/>
      <c r="Q1676" s="356"/>
      <c r="R1676" s="356"/>
      <c r="S1676" s="356"/>
      <c r="T1676" s="356"/>
      <c r="U1676" s="356"/>
      <c r="V1676" s="356"/>
      <c r="W1676" s="356"/>
      <c r="X1676" s="356"/>
      <c r="Y1676" s="356"/>
      <c r="Z1676" s="356"/>
      <c r="AA1676" s="356"/>
      <c r="AB1676" s="356"/>
      <c r="AC1676" s="356"/>
      <c r="AD1676" s="357"/>
    </row>
    <row r="1677" spans="1:40" ht="15" customHeight="1">
      <c r="A1677" s="107"/>
      <c r="B1677" s="93"/>
      <c r="C1677" s="93"/>
      <c r="D1677" s="93"/>
      <c r="E1677" s="93"/>
      <c r="F1677" s="93"/>
      <c r="G1677" s="93"/>
      <c r="H1677" s="93"/>
      <c r="I1677" s="93"/>
      <c r="J1677" s="93"/>
      <c r="K1677" s="93"/>
      <c r="L1677" s="93"/>
      <c r="M1677" s="93"/>
      <c r="N1677" s="93"/>
      <c r="O1677" s="93"/>
      <c r="P1677" s="93"/>
      <c r="Q1677" s="93"/>
      <c r="R1677" s="93"/>
      <c r="S1677" s="93"/>
      <c r="T1677" s="93"/>
      <c r="U1677" s="93"/>
      <c r="V1677" s="93"/>
      <c r="W1677" s="93"/>
      <c r="X1677" s="93"/>
      <c r="Y1677" s="93"/>
      <c r="Z1677" s="93"/>
      <c r="AA1677" s="93"/>
      <c r="AB1677" s="93"/>
      <c r="AC1677" s="93"/>
      <c r="AD1677" s="93"/>
    </row>
    <row r="1678" spans="1:40" ht="15" customHeight="1">
      <c r="A1678" s="107"/>
      <c r="B1678" s="325" t="str">
        <f>IF(AJ1671=0,"","Error: Verificar sumas por fila.")</f>
        <v/>
      </c>
      <c r="C1678" s="325"/>
      <c r="D1678" s="325"/>
      <c r="E1678" s="325"/>
      <c r="F1678" s="325"/>
      <c r="G1678" s="325"/>
      <c r="H1678" s="325"/>
      <c r="I1678" s="325"/>
      <c r="J1678" s="325"/>
      <c r="K1678" s="325"/>
      <c r="L1678" s="325"/>
      <c r="M1678" s="325"/>
      <c r="N1678" s="325"/>
      <c r="O1678" s="325"/>
      <c r="P1678" s="325"/>
      <c r="Q1678" s="325"/>
      <c r="R1678" s="325"/>
      <c r="S1678" s="325"/>
      <c r="T1678" s="325"/>
      <c r="U1678" s="325"/>
      <c r="V1678" s="325"/>
      <c r="W1678" s="325"/>
      <c r="X1678" s="325"/>
      <c r="Y1678" s="325"/>
      <c r="Z1678" s="325"/>
      <c r="AA1678" s="325"/>
      <c r="AB1678" s="325"/>
      <c r="AC1678" s="325"/>
      <c r="AD1678" s="325"/>
    </row>
    <row r="1679" spans="1:40" ht="15" customHeight="1">
      <c r="A1679" s="107"/>
      <c r="B1679" s="325" t="str">
        <f>IF(AN1671=0,"","Error: Debe especificar el otro tipo de conclusión.")</f>
        <v/>
      </c>
      <c r="C1679" s="325"/>
      <c r="D1679" s="325"/>
      <c r="E1679" s="325"/>
      <c r="F1679" s="325"/>
      <c r="G1679" s="325"/>
      <c r="H1679" s="325"/>
      <c r="I1679" s="325"/>
      <c r="J1679" s="325"/>
      <c r="K1679" s="325"/>
      <c r="L1679" s="325"/>
      <c r="M1679" s="325"/>
      <c r="N1679" s="325"/>
      <c r="O1679" s="325"/>
      <c r="P1679" s="325"/>
      <c r="Q1679" s="325"/>
      <c r="R1679" s="325"/>
      <c r="S1679" s="325"/>
      <c r="T1679" s="325"/>
      <c r="U1679" s="325"/>
      <c r="V1679" s="325"/>
      <c r="W1679" s="325"/>
      <c r="X1679" s="325"/>
      <c r="Y1679" s="325"/>
      <c r="Z1679" s="325"/>
      <c r="AA1679" s="325"/>
      <c r="AB1679" s="325"/>
      <c r="AC1679" s="325"/>
      <c r="AD1679" s="325"/>
    </row>
    <row r="1680" spans="1:40" ht="15" customHeight="1">
      <c r="A1680" s="107"/>
      <c r="B1680" s="324" t="str">
        <f>IF(AM1671=0,"","Error: Debe completar toda la información requerida.")</f>
        <v/>
      </c>
      <c r="C1680" s="324"/>
      <c r="D1680" s="324"/>
      <c r="E1680" s="324"/>
      <c r="F1680" s="324"/>
      <c r="G1680" s="324"/>
      <c r="H1680" s="324"/>
      <c r="I1680" s="324"/>
      <c r="J1680" s="324"/>
      <c r="K1680" s="324"/>
      <c r="L1680" s="324"/>
      <c r="M1680" s="324"/>
      <c r="N1680" s="324"/>
      <c r="O1680" s="324"/>
      <c r="P1680" s="324"/>
      <c r="Q1680" s="324"/>
      <c r="R1680" s="324"/>
      <c r="S1680" s="324"/>
      <c r="T1680" s="324"/>
      <c r="U1680" s="324"/>
      <c r="V1680" s="324"/>
      <c r="W1680" s="324"/>
      <c r="X1680" s="324"/>
      <c r="Y1680" s="324"/>
      <c r="Z1680" s="324"/>
      <c r="AA1680" s="324"/>
      <c r="AB1680" s="324"/>
      <c r="AC1680" s="324"/>
      <c r="AD1680" s="324"/>
    </row>
    <row r="1681" spans="1:40" ht="15" customHeight="1">
      <c r="A1681" s="107"/>
      <c r="B1681" s="93"/>
      <c r="C1681" s="93"/>
      <c r="D1681" s="93"/>
      <c r="E1681" s="93"/>
      <c r="F1681" s="93"/>
      <c r="G1681" s="93"/>
      <c r="H1681" s="93"/>
      <c r="I1681" s="93"/>
      <c r="J1681" s="93"/>
      <c r="K1681" s="93"/>
      <c r="L1681" s="93"/>
      <c r="M1681" s="93"/>
      <c r="N1681" s="93"/>
      <c r="O1681" s="93"/>
      <c r="P1681" s="93"/>
      <c r="Q1681" s="93"/>
      <c r="R1681" s="93"/>
      <c r="S1681" s="93"/>
      <c r="T1681" s="93"/>
      <c r="U1681" s="93"/>
      <c r="V1681" s="93"/>
      <c r="W1681" s="93"/>
      <c r="X1681" s="93"/>
      <c r="Y1681" s="93"/>
      <c r="Z1681" s="93"/>
      <c r="AA1681" s="93"/>
      <c r="AB1681" s="93"/>
      <c r="AC1681" s="93"/>
      <c r="AD1681" s="93"/>
    </row>
    <row r="1682" spans="1:40" ht="15" customHeight="1">
      <c r="A1682" s="107"/>
      <c r="B1682" s="93"/>
      <c r="C1682" s="93"/>
      <c r="D1682" s="93"/>
      <c r="E1682" s="93"/>
      <c r="F1682" s="93"/>
      <c r="G1682" s="93"/>
      <c r="H1682" s="93"/>
      <c r="I1682" s="93"/>
      <c r="J1682" s="93"/>
      <c r="K1682" s="93"/>
      <c r="L1682" s="93"/>
      <c r="M1682" s="93"/>
      <c r="N1682" s="93"/>
      <c r="O1682" s="93"/>
      <c r="P1682" s="93"/>
      <c r="Q1682" s="93"/>
      <c r="R1682" s="93"/>
      <c r="S1682" s="93"/>
      <c r="T1682" s="93"/>
      <c r="U1682" s="93"/>
      <c r="V1682" s="93"/>
      <c r="W1682" s="93"/>
      <c r="X1682" s="93"/>
      <c r="Y1682" s="93"/>
      <c r="Z1682" s="93"/>
      <c r="AA1682" s="93"/>
      <c r="AB1682" s="93"/>
      <c r="AC1682" s="93"/>
      <c r="AD1682" s="93"/>
    </row>
    <row r="1683" spans="1:40" ht="36" customHeight="1">
      <c r="A1683" s="106" t="s">
        <v>347</v>
      </c>
      <c r="B1683" s="359" t="s">
        <v>633</v>
      </c>
      <c r="C1683" s="359"/>
      <c r="D1683" s="359"/>
      <c r="E1683" s="359"/>
      <c r="F1683" s="359"/>
      <c r="G1683" s="359"/>
      <c r="H1683" s="359"/>
      <c r="I1683" s="359"/>
      <c r="J1683" s="359"/>
      <c r="K1683" s="359"/>
      <c r="L1683" s="359"/>
      <c r="M1683" s="359"/>
      <c r="N1683" s="359"/>
      <c r="O1683" s="359"/>
      <c r="P1683" s="359"/>
      <c r="Q1683" s="359"/>
      <c r="R1683" s="359"/>
      <c r="S1683" s="359"/>
      <c r="T1683" s="359"/>
      <c r="U1683" s="359"/>
      <c r="V1683" s="359"/>
      <c r="W1683" s="359"/>
      <c r="X1683" s="359"/>
      <c r="Y1683" s="359"/>
      <c r="Z1683" s="359"/>
      <c r="AA1683" s="359"/>
      <c r="AB1683" s="359"/>
      <c r="AC1683" s="359"/>
      <c r="AD1683" s="359"/>
    </row>
    <row r="1684" spans="1:40" ht="36" customHeight="1">
      <c r="A1684" s="106"/>
      <c r="B1684" s="159"/>
      <c r="C1684" s="354" t="s">
        <v>348</v>
      </c>
      <c r="D1684" s="354"/>
      <c r="E1684" s="354"/>
      <c r="F1684" s="354"/>
      <c r="G1684" s="354"/>
      <c r="H1684" s="354"/>
      <c r="I1684" s="354"/>
      <c r="J1684" s="354"/>
      <c r="K1684" s="354"/>
      <c r="L1684" s="354"/>
      <c r="M1684" s="354"/>
      <c r="N1684" s="354"/>
      <c r="O1684" s="354"/>
      <c r="P1684" s="354"/>
      <c r="Q1684" s="354"/>
      <c r="R1684" s="354"/>
      <c r="S1684" s="354"/>
      <c r="T1684" s="354"/>
      <c r="U1684" s="354"/>
      <c r="V1684" s="354"/>
      <c r="W1684" s="354"/>
      <c r="X1684" s="354"/>
      <c r="Y1684" s="354"/>
      <c r="Z1684" s="354"/>
      <c r="AA1684" s="354"/>
      <c r="AB1684" s="354"/>
      <c r="AC1684" s="354"/>
      <c r="AD1684" s="354"/>
    </row>
    <row r="1685" spans="1:40" ht="36" customHeight="1">
      <c r="A1685" s="106"/>
      <c r="B1685" s="159"/>
      <c r="C1685" s="354" t="s">
        <v>349</v>
      </c>
      <c r="D1685" s="354"/>
      <c r="E1685" s="354"/>
      <c r="F1685" s="354"/>
      <c r="G1685" s="354"/>
      <c r="H1685" s="354"/>
      <c r="I1685" s="354"/>
      <c r="J1685" s="354"/>
      <c r="K1685" s="354"/>
      <c r="L1685" s="354"/>
      <c r="M1685" s="354"/>
      <c r="N1685" s="354"/>
      <c r="O1685" s="354"/>
      <c r="P1685" s="354"/>
      <c r="Q1685" s="354"/>
      <c r="R1685" s="354"/>
      <c r="S1685" s="354"/>
      <c r="T1685" s="354"/>
      <c r="U1685" s="354"/>
      <c r="V1685" s="354"/>
      <c r="W1685" s="354"/>
      <c r="X1685" s="354"/>
      <c r="Y1685" s="354"/>
      <c r="Z1685" s="354"/>
      <c r="AA1685" s="354"/>
      <c r="AB1685" s="354"/>
      <c r="AC1685" s="354"/>
      <c r="AD1685" s="354"/>
    </row>
    <row r="1686" spans="1:40" ht="15" customHeight="1">
      <c r="A1686" s="107"/>
      <c r="B1686" s="93"/>
      <c r="C1686" s="93"/>
      <c r="D1686" s="93"/>
      <c r="E1686" s="93"/>
      <c r="F1686" s="93"/>
      <c r="G1686" s="93"/>
      <c r="H1686" s="93"/>
      <c r="I1686" s="93"/>
      <c r="J1686" s="93"/>
      <c r="K1686" s="93"/>
      <c r="L1686" s="93"/>
      <c r="M1686" s="93"/>
      <c r="N1686" s="93"/>
      <c r="O1686" s="93"/>
      <c r="P1686" s="93"/>
      <c r="Q1686" s="93"/>
      <c r="R1686" s="93"/>
      <c r="S1686" s="93"/>
      <c r="T1686" s="93"/>
      <c r="U1686" s="93"/>
      <c r="V1686" s="93"/>
      <c r="W1686" s="93"/>
      <c r="X1686" s="93"/>
      <c r="Y1686" s="93"/>
      <c r="Z1686" s="93"/>
      <c r="AA1686" s="93"/>
      <c r="AB1686" s="93"/>
      <c r="AC1686" s="93"/>
      <c r="AD1686" s="93"/>
      <c r="AG1686" s="86" t="s">
        <v>798</v>
      </c>
      <c r="AH1686" s="86" t="s">
        <v>799</v>
      </c>
      <c r="AL1686" s="86" t="s">
        <v>799</v>
      </c>
      <c r="AM1686" s="86" t="s">
        <v>854</v>
      </c>
    </row>
    <row r="1687" spans="1:40" ht="15" customHeight="1">
      <c r="A1687" s="107"/>
      <c r="B1687" s="93"/>
      <c r="C1687" s="360" t="s">
        <v>164</v>
      </c>
      <c r="D1687" s="361"/>
      <c r="E1687" s="361"/>
      <c r="F1687" s="361"/>
      <c r="G1687" s="361"/>
      <c r="H1687" s="361"/>
      <c r="I1687" s="362"/>
      <c r="J1687" s="366" t="s">
        <v>537</v>
      </c>
      <c r="K1687" s="367"/>
      <c r="L1687" s="367"/>
      <c r="M1687" s="367"/>
      <c r="N1687" s="367"/>
      <c r="O1687" s="367"/>
      <c r="P1687" s="367"/>
      <c r="Q1687" s="367"/>
      <c r="R1687" s="367"/>
      <c r="S1687" s="367"/>
      <c r="T1687" s="367"/>
      <c r="U1687" s="367"/>
      <c r="V1687" s="367"/>
      <c r="W1687" s="367"/>
      <c r="X1687" s="367"/>
      <c r="Y1687" s="367"/>
      <c r="Z1687" s="367"/>
      <c r="AA1687" s="367"/>
      <c r="AB1687" s="367"/>
      <c r="AC1687" s="367"/>
      <c r="AD1687" s="368"/>
      <c r="AG1687" s="86">
        <f>+COUNTBLANK(J1689:AD1808)</f>
        <v>2520</v>
      </c>
      <c r="AH1687" s="86">
        <v>2520</v>
      </c>
      <c r="AL1687" s="86">
        <v>21</v>
      </c>
      <c r="AM1687" s="86">
        <v>14</v>
      </c>
    </row>
    <row r="1688" spans="1:40" s="154" customFormat="1" ht="36" customHeight="1">
      <c r="A1688" s="162"/>
      <c r="B1688" s="163"/>
      <c r="C1688" s="363"/>
      <c r="D1688" s="364"/>
      <c r="E1688" s="364"/>
      <c r="F1688" s="364"/>
      <c r="G1688" s="364"/>
      <c r="H1688" s="364"/>
      <c r="I1688" s="365"/>
      <c r="J1688" s="349" t="s">
        <v>165</v>
      </c>
      <c r="K1688" s="350"/>
      <c r="L1688" s="351"/>
      <c r="M1688" s="344" t="s">
        <v>350</v>
      </c>
      <c r="N1688" s="345"/>
      <c r="O1688" s="346"/>
      <c r="P1688" s="344" t="s">
        <v>351</v>
      </c>
      <c r="Q1688" s="345"/>
      <c r="R1688" s="346"/>
      <c r="S1688" s="344" t="s">
        <v>352</v>
      </c>
      <c r="T1688" s="345"/>
      <c r="U1688" s="346"/>
      <c r="V1688" s="344" t="s">
        <v>353</v>
      </c>
      <c r="W1688" s="345"/>
      <c r="X1688" s="346"/>
      <c r="Y1688" s="344" t="s">
        <v>354</v>
      </c>
      <c r="Z1688" s="345"/>
      <c r="AA1688" s="346"/>
      <c r="AB1688" s="344" t="s">
        <v>355</v>
      </c>
      <c r="AC1688" s="345"/>
      <c r="AD1688" s="346"/>
      <c r="AF1688" s="164"/>
      <c r="AG1688" s="86" t="s">
        <v>165</v>
      </c>
      <c r="AH1688" s="86" t="s">
        <v>800</v>
      </c>
      <c r="AI1688" s="86" t="s">
        <v>801</v>
      </c>
      <c r="AJ1688" s="86" t="s">
        <v>802</v>
      </c>
      <c r="AL1688" s="86" t="s">
        <v>798</v>
      </c>
      <c r="AM1688" s="86" t="s">
        <v>819</v>
      </c>
      <c r="AN1688" s="86" t="s">
        <v>858</v>
      </c>
    </row>
    <row r="1689" spans="1:40" ht="15" customHeight="1">
      <c r="A1689" s="107"/>
      <c r="B1689" s="93"/>
      <c r="C1689" s="108" t="s">
        <v>86</v>
      </c>
      <c r="D1689" s="329" t="str">
        <f t="shared" ref="D1689:D1753" si="295">IF(D38="","",D38)</f>
        <v/>
      </c>
      <c r="E1689" s="330"/>
      <c r="F1689" s="330"/>
      <c r="G1689" s="330"/>
      <c r="H1689" s="330"/>
      <c r="I1689" s="331"/>
      <c r="J1689" s="332"/>
      <c r="K1689" s="333"/>
      <c r="L1689" s="334"/>
      <c r="M1689" s="332"/>
      <c r="N1689" s="333"/>
      <c r="O1689" s="334"/>
      <c r="P1689" s="332"/>
      <c r="Q1689" s="333"/>
      <c r="R1689" s="334"/>
      <c r="S1689" s="332"/>
      <c r="T1689" s="333"/>
      <c r="U1689" s="334"/>
      <c r="V1689" s="332"/>
      <c r="W1689" s="333"/>
      <c r="X1689" s="334"/>
      <c r="Y1689" s="332"/>
      <c r="Z1689" s="333"/>
      <c r="AA1689" s="334"/>
      <c r="AB1689" s="332"/>
      <c r="AC1689" s="333"/>
      <c r="AD1689" s="334"/>
      <c r="AG1689" s="86">
        <f>J1689</f>
        <v>0</v>
      </c>
      <c r="AH1689" s="86">
        <f>+COUNTIF(M1689:AD1689,"NS")</f>
        <v>0</v>
      </c>
      <c r="AI1689" s="86">
        <f>+SUM(M1689:AD1689)</f>
        <v>0</v>
      </c>
      <c r="AJ1689" s="86">
        <f>IF($AG$1687=2520,0,IF(OR(AND(AG1689=0,AH1689&gt;0),AND(AG1689="NS",AI1689&gt;0),AND(AG1689="NS",AH1689=0,AI1689=0)),1,IF(OR(AND(AH1689&gt;=2,AI1689&lt;AG1689),AND(AG1689="NS",AI1689=0,AH1689&gt;0),AG1689=AI1689),0,1)))</f>
        <v>0</v>
      </c>
      <c r="AL1689" s="86">
        <f>COUNTBLANK(J1689:AD1689)</f>
        <v>21</v>
      </c>
      <c r="AM1689" s="86">
        <f>IF(OR(AND(D1689="", AL1689&lt;$AL$1687),AND(D1689&lt;&gt;"", AL1689&gt;$AM$1687)), 1, 0)</f>
        <v>0</v>
      </c>
      <c r="AN1689" s="86">
        <f>IF(AB1689="",0,IF(AB1689="NA",0,IF(AND(AB1689&gt;=0,$F$1811=""),1,0)))</f>
        <v>0</v>
      </c>
    </row>
    <row r="1690" spans="1:40" ht="15" customHeight="1">
      <c r="A1690" s="107"/>
      <c r="B1690" s="93"/>
      <c r="C1690" s="109" t="s">
        <v>87</v>
      </c>
      <c r="D1690" s="329" t="str">
        <f t="shared" si="295"/>
        <v/>
      </c>
      <c r="E1690" s="330"/>
      <c r="F1690" s="330"/>
      <c r="G1690" s="330"/>
      <c r="H1690" s="330"/>
      <c r="I1690" s="331"/>
      <c r="J1690" s="332"/>
      <c r="K1690" s="333"/>
      <c r="L1690" s="334"/>
      <c r="M1690" s="332"/>
      <c r="N1690" s="333"/>
      <c r="O1690" s="334"/>
      <c r="P1690" s="332"/>
      <c r="Q1690" s="333"/>
      <c r="R1690" s="334"/>
      <c r="S1690" s="332"/>
      <c r="T1690" s="333"/>
      <c r="U1690" s="334"/>
      <c r="V1690" s="332"/>
      <c r="W1690" s="333"/>
      <c r="X1690" s="334"/>
      <c r="Y1690" s="332"/>
      <c r="Z1690" s="333"/>
      <c r="AA1690" s="334"/>
      <c r="AB1690" s="332"/>
      <c r="AC1690" s="333"/>
      <c r="AD1690" s="334"/>
      <c r="AG1690" s="86">
        <f t="shared" ref="AG1690:AG1753" si="296">J1690</f>
        <v>0</v>
      </c>
      <c r="AH1690" s="86">
        <f t="shared" ref="AH1690:AH1753" si="297">+COUNTIF(M1690:AD1690,"NS")</f>
        <v>0</v>
      </c>
      <c r="AI1690" s="86">
        <f t="shared" ref="AI1690:AI1753" si="298">+SUM(M1690:AD1690)</f>
        <v>0</v>
      </c>
      <c r="AJ1690" s="86">
        <f t="shared" ref="AJ1690:AJ1753" si="299">IF($AG$1687=2520,0,IF(OR(AND(AG1690=0,AH1690&gt;0),AND(AG1690="NS",AI1690&gt;0),AND(AG1690="NS",AH1690=0,AI1690=0)),1,IF(OR(AND(AH1690&gt;=2,AI1690&lt;AG1690),AND(AG1690="NS",AI1690=0,AH1690&gt;0),AG1690=AI1690),0,1)))</f>
        <v>0</v>
      </c>
      <c r="AL1690" s="86">
        <f t="shared" ref="AL1690:AL1753" si="300">COUNTBLANK(J1690:AD1690)</f>
        <v>21</v>
      </c>
      <c r="AM1690" s="86">
        <f t="shared" ref="AM1690:AM1753" si="301">IF(OR(AND(D1690="", AL1690&lt;$AL$1687),AND(D1690&lt;&gt;"", AL1690&gt;$AM$1687)), 1, 0)</f>
        <v>0</v>
      </c>
      <c r="AN1690" s="86">
        <f t="shared" ref="AN1690:AN1753" si="302">IF(AB1690="",0,IF(AB1690="NA",0,IF(AND(AB1690&gt;=0,$F$1811=""),1,0)))</f>
        <v>0</v>
      </c>
    </row>
    <row r="1691" spans="1:40" ht="15" customHeight="1">
      <c r="A1691" s="107"/>
      <c r="B1691" s="93"/>
      <c r="C1691" s="110" t="s">
        <v>88</v>
      </c>
      <c r="D1691" s="329" t="str">
        <f t="shared" si="295"/>
        <v/>
      </c>
      <c r="E1691" s="330"/>
      <c r="F1691" s="330"/>
      <c r="G1691" s="330"/>
      <c r="H1691" s="330"/>
      <c r="I1691" s="331"/>
      <c r="J1691" s="332"/>
      <c r="K1691" s="333"/>
      <c r="L1691" s="334"/>
      <c r="M1691" s="332"/>
      <c r="N1691" s="333"/>
      <c r="O1691" s="334"/>
      <c r="P1691" s="332"/>
      <c r="Q1691" s="333"/>
      <c r="R1691" s="334"/>
      <c r="S1691" s="332"/>
      <c r="T1691" s="333"/>
      <c r="U1691" s="334"/>
      <c r="V1691" s="332"/>
      <c r="W1691" s="333"/>
      <c r="X1691" s="334"/>
      <c r="Y1691" s="332"/>
      <c r="Z1691" s="333"/>
      <c r="AA1691" s="334"/>
      <c r="AB1691" s="332"/>
      <c r="AC1691" s="333"/>
      <c r="AD1691" s="334"/>
      <c r="AG1691" s="86">
        <f t="shared" si="296"/>
        <v>0</v>
      </c>
      <c r="AH1691" s="86">
        <f t="shared" si="297"/>
        <v>0</v>
      </c>
      <c r="AI1691" s="86">
        <f t="shared" si="298"/>
        <v>0</v>
      </c>
      <c r="AJ1691" s="86">
        <f t="shared" si="299"/>
        <v>0</v>
      </c>
      <c r="AL1691" s="86">
        <f t="shared" si="300"/>
        <v>21</v>
      </c>
      <c r="AM1691" s="86">
        <f t="shared" si="301"/>
        <v>0</v>
      </c>
      <c r="AN1691" s="86">
        <f t="shared" si="302"/>
        <v>0</v>
      </c>
    </row>
    <row r="1692" spans="1:40" ht="15" customHeight="1">
      <c r="A1692" s="107"/>
      <c r="B1692" s="93"/>
      <c r="C1692" s="110" t="s">
        <v>89</v>
      </c>
      <c r="D1692" s="329" t="str">
        <f t="shared" si="295"/>
        <v/>
      </c>
      <c r="E1692" s="330"/>
      <c r="F1692" s="330"/>
      <c r="G1692" s="330"/>
      <c r="H1692" s="330"/>
      <c r="I1692" s="331"/>
      <c r="J1692" s="332"/>
      <c r="K1692" s="333"/>
      <c r="L1692" s="334"/>
      <c r="M1692" s="332"/>
      <c r="N1692" s="333"/>
      <c r="O1692" s="334"/>
      <c r="P1692" s="332"/>
      <c r="Q1692" s="333"/>
      <c r="R1692" s="334"/>
      <c r="S1692" s="332"/>
      <c r="T1692" s="333"/>
      <c r="U1692" s="334"/>
      <c r="V1692" s="332"/>
      <c r="W1692" s="333"/>
      <c r="X1692" s="334"/>
      <c r="Y1692" s="332"/>
      <c r="Z1692" s="333"/>
      <c r="AA1692" s="334"/>
      <c r="AB1692" s="332"/>
      <c r="AC1692" s="333"/>
      <c r="AD1692" s="334"/>
      <c r="AG1692" s="86">
        <f t="shared" si="296"/>
        <v>0</v>
      </c>
      <c r="AH1692" s="86">
        <f t="shared" si="297"/>
        <v>0</v>
      </c>
      <c r="AI1692" s="86">
        <f t="shared" si="298"/>
        <v>0</v>
      </c>
      <c r="AJ1692" s="86">
        <f t="shared" si="299"/>
        <v>0</v>
      </c>
      <c r="AL1692" s="86">
        <f t="shared" si="300"/>
        <v>21</v>
      </c>
      <c r="AM1692" s="86">
        <f t="shared" si="301"/>
        <v>0</v>
      </c>
      <c r="AN1692" s="86">
        <f t="shared" si="302"/>
        <v>0</v>
      </c>
    </row>
    <row r="1693" spans="1:40" ht="15" customHeight="1">
      <c r="A1693" s="107"/>
      <c r="B1693" s="93"/>
      <c r="C1693" s="110" t="s">
        <v>90</v>
      </c>
      <c r="D1693" s="329" t="str">
        <f t="shared" si="295"/>
        <v/>
      </c>
      <c r="E1693" s="330"/>
      <c r="F1693" s="330"/>
      <c r="G1693" s="330"/>
      <c r="H1693" s="330"/>
      <c r="I1693" s="331"/>
      <c r="J1693" s="332"/>
      <c r="K1693" s="333"/>
      <c r="L1693" s="334"/>
      <c r="M1693" s="332"/>
      <c r="N1693" s="333"/>
      <c r="O1693" s="334"/>
      <c r="P1693" s="332"/>
      <c r="Q1693" s="333"/>
      <c r="R1693" s="334"/>
      <c r="S1693" s="332"/>
      <c r="T1693" s="333"/>
      <c r="U1693" s="334"/>
      <c r="V1693" s="332"/>
      <c r="W1693" s="333"/>
      <c r="X1693" s="334"/>
      <c r="Y1693" s="332"/>
      <c r="Z1693" s="333"/>
      <c r="AA1693" s="334"/>
      <c r="AB1693" s="332"/>
      <c r="AC1693" s="333"/>
      <c r="AD1693" s="334"/>
      <c r="AG1693" s="86">
        <f t="shared" si="296"/>
        <v>0</v>
      </c>
      <c r="AH1693" s="86">
        <f t="shared" si="297"/>
        <v>0</v>
      </c>
      <c r="AI1693" s="86">
        <f t="shared" si="298"/>
        <v>0</v>
      </c>
      <c r="AJ1693" s="86">
        <f t="shared" si="299"/>
        <v>0</v>
      </c>
      <c r="AL1693" s="86">
        <f t="shared" si="300"/>
        <v>21</v>
      </c>
      <c r="AM1693" s="86">
        <f t="shared" si="301"/>
        <v>0</v>
      </c>
      <c r="AN1693" s="86">
        <f t="shared" si="302"/>
        <v>0</v>
      </c>
    </row>
    <row r="1694" spans="1:40" ht="15" customHeight="1">
      <c r="A1694" s="107"/>
      <c r="B1694" s="93"/>
      <c r="C1694" s="110" t="s">
        <v>91</v>
      </c>
      <c r="D1694" s="329" t="str">
        <f t="shared" si="295"/>
        <v/>
      </c>
      <c r="E1694" s="330"/>
      <c r="F1694" s="330"/>
      <c r="G1694" s="330"/>
      <c r="H1694" s="330"/>
      <c r="I1694" s="331"/>
      <c r="J1694" s="332"/>
      <c r="K1694" s="333"/>
      <c r="L1694" s="334"/>
      <c r="M1694" s="332"/>
      <c r="N1694" s="333"/>
      <c r="O1694" s="334"/>
      <c r="P1694" s="332"/>
      <c r="Q1694" s="333"/>
      <c r="R1694" s="334"/>
      <c r="S1694" s="332"/>
      <c r="T1694" s="333"/>
      <c r="U1694" s="334"/>
      <c r="V1694" s="332"/>
      <c r="W1694" s="333"/>
      <c r="X1694" s="334"/>
      <c r="Y1694" s="332"/>
      <c r="Z1694" s="333"/>
      <c r="AA1694" s="334"/>
      <c r="AB1694" s="332"/>
      <c r="AC1694" s="333"/>
      <c r="AD1694" s="334"/>
      <c r="AG1694" s="86">
        <f t="shared" si="296"/>
        <v>0</v>
      </c>
      <c r="AH1694" s="86">
        <f t="shared" si="297"/>
        <v>0</v>
      </c>
      <c r="AI1694" s="86">
        <f t="shared" si="298"/>
        <v>0</v>
      </c>
      <c r="AJ1694" s="86">
        <f t="shared" si="299"/>
        <v>0</v>
      </c>
      <c r="AL1694" s="86">
        <f t="shared" si="300"/>
        <v>21</v>
      </c>
      <c r="AM1694" s="86">
        <f t="shared" si="301"/>
        <v>0</v>
      </c>
      <c r="AN1694" s="86">
        <f t="shared" si="302"/>
        <v>0</v>
      </c>
    </row>
    <row r="1695" spans="1:40" ht="15" customHeight="1">
      <c r="A1695" s="107"/>
      <c r="B1695" s="93"/>
      <c r="C1695" s="110" t="s">
        <v>92</v>
      </c>
      <c r="D1695" s="329" t="str">
        <f t="shared" si="295"/>
        <v/>
      </c>
      <c r="E1695" s="330"/>
      <c r="F1695" s="330"/>
      <c r="G1695" s="330"/>
      <c r="H1695" s="330"/>
      <c r="I1695" s="331"/>
      <c r="J1695" s="332"/>
      <c r="K1695" s="333"/>
      <c r="L1695" s="334"/>
      <c r="M1695" s="332"/>
      <c r="N1695" s="333"/>
      <c r="O1695" s="334"/>
      <c r="P1695" s="332"/>
      <c r="Q1695" s="333"/>
      <c r="R1695" s="334"/>
      <c r="S1695" s="332"/>
      <c r="T1695" s="333"/>
      <c r="U1695" s="334"/>
      <c r="V1695" s="332"/>
      <c r="W1695" s="333"/>
      <c r="X1695" s="334"/>
      <c r="Y1695" s="332"/>
      <c r="Z1695" s="333"/>
      <c r="AA1695" s="334"/>
      <c r="AB1695" s="332"/>
      <c r="AC1695" s="333"/>
      <c r="AD1695" s="334"/>
      <c r="AG1695" s="86">
        <f t="shared" si="296"/>
        <v>0</v>
      </c>
      <c r="AH1695" s="86">
        <f t="shared" si="297"/>
        <v>0</v>
      </c>
      <c r="AI1695" s="86">
        <f t="shared" si="298"/>
        <v>0</v>
      </c>
      <c r="AJ1695" s="86">
        <f t="shared" si="299"/>
        <v>0</v>
      </c>
      <c r="AL1695" s="86">
        <f t="shared" si="300"/>
        <v>21</v>
      </c>
      <c r="AM1695" s="86">
        <f t="shared" si="301"/>
        <v>0</v>
      </c>
      <c r="AN1695" s="86">
        <f t="shared" si="302"/>
        <v>0</v>
      </c>
    </row>
    <row r="1696" spans="1:40" ht="15" customHeight="1">
      <c r="A1696" s="107"/>
      <c r="B1696" s="93"/>
      <c r="C1696" s="110" t="s">
        <v>93</v>
      </c>
      <c r="D1696" s="329" t="str">
        <f t="shared" si="295"/>
        <v/>
      </c>
      <c r="E1696" s="330"/>
      <c r="F1696" s="330"/>
      <c r="G1696" s="330"/>
      <c r="H1696" s="330"/>
      <c r="I1696" s="331"/>
      <c r="J1696" s="332"/>
      <c r="K1696" s="333"/>
      <c r="L1696" s="334"/>
      <c r="M1696" s="332"/>
      <c r="N1696" s="333"/>
      <c r="O1696" s="334"/>
      <c r="P1696" s="332"/>
      <c r="Q1696" s="333"/>
      <c r="R1696" s="334"/>
      <c r="S1696" s="332"/>
      <c r="T1696" s="333"/>
      <c r="U1696" s="334"/>
      <c r="V1696" s="332"/>
      <c r="W1696" s="333"/>
      <c r="X1696" s="334"/>
      <c r="Y1696" s="332"/>
      <c r="Z1696" s="333"/>
      <c r="AA1696" s="334"/>
      <c r="AB1696" s="332"/>
      <c r="AC1696" s="333"/>
      <c r="AD1696" s="334"/>
      <c r="AG1696" s="86">
        <f t="shared" si="296"/>
        <v>0</v>
      </c>
      <c r="AH1696" s="86">
        <f t="shared" si="297"/>
        <v>0</v>
      </c>
      <c r="AI1696" s="86">
        <f t="shared" si="298"/>
        <v>0</v>
      </c>
      <c r="AJ1696" s="86">
        <f t="shared" si="299"/>
        <v>0</v>
      </c>
      <c r="AL1696" s="86">
        <f t="shared" si="300"/>
        <v>21</v>
      </c>
      <c r="AM1696" s="86">
        <f t="shared" si="301"/>
        <v>0</v>
      </c>
      <c r="AN1696" s="86">
        <f t="shared" si="302"/>
        <v>0</v>
      </c>
    </row>
    <row r="1697" spans="1:40" ht="15" customHeight="1">
      <c r="A1697" s="107"/>
      <c r="B1697" s="93"/>
      <c r="C1697" s="110" t="s">
        <v>94</v>
      </c>
      <c r="D1697" s="329" t="str">
        <f t="shared" si="295"/>
        <v/>
      </c>
      <c r="E1697" s="330"/>
      <c r="F1697" s="330"/>
      <c r="G1697" s="330"/>
      <c r="H1697" s="330"/>
      <c r="I1697" s="331"/>
      <c r="J1697" s="332"/>
      <c r="K1697" s="333"/>
      <c r="L1697" s="334"/>
      <c r="M1697" s="332"/>
      <c r="N1697" s="333"/>
      <c r="O1697" s="334"/>
      <c r="P1697" s="332"/>
      <c r="Q1697" s="333"/>
      <c r="R1697" s="334"/>
      <c r="S1697" s="332"/>
      <c r="T1697" s="333"/>
      <c r="U1697" s="334"/>
      <c r="V1697" s="332"/>
      <c r="W1697" s="333"/>
      <c r="X1697" s="334"/>
      <c r="Y1697" s="332"/>
      <c r="Z1697" s="333"/>
      <c r="AA1697" s="334"/>
      <c r="AB1697" s="332"/>
      <c r="AC1697" s="333"/>
      <c r="AD1697" s="334"/>
      <c r="AG1697" s="86">
        <f t="shared" si="296"/>
        <v>0</v>
      </c>
      <c r="AH1697" s="86">
        <f t="shared" si="297"/>
        <v>0</v>
      </c>
      <c r="AI1697" s="86">
        <f t="shared" si="298"/>
        <v>0</v>
      </c>
      <c r="AJ1697" s="86">
        <f t="shared" si="299"/>
        <v>0</v>
      </c>
      <c r="AL1697" s="86">
        <f t="shared" si="300"/>
        <v>21</v>
      </c>
      <c r="AM1697" s="86">
        <f t="shared" si="301"/>
        <v>0</v>
      </c>
      <c r="AN1697" s="86">
        <f t="shared" si="302"/>
        <v>0</v>
      </c>
    </row>
    <row r="1698" spans="1:40" ht="15" customHeight="1">
      <c r="A1698" s="107"/>
      <c r="B1698" s="93"/>
      <c r="C1698" s="110" t="s">
        <v>95</v>
      </c>
      <c r="D1698" s="329" t="str">
        <f t="shared" si="295"/>
        <v/>
      </c>
      <c r="E1698" s="330"/>
      <c r="F1698" s="330"/>
      <c r="G1698" s="330"/>
      <c r="H1698" s="330"/>
      <c r="I1698" s="331"/>
      <c r="J1698" s="332"/>
      <c r="K1698" s="333"/>
      <c r="L1698" s="334"/>
      <c r="M1698" s="332"/>
      <c r="N1698" s="333"/>
      <c r="O1698" s="334"/>
      <c r="P1698" s="332"/>
      <c r="Q1698" s="333"/>
      <c r="R1698" s="334"/>
      <c r="S1698" s="332"/>
      <c r="T1698" s="333"/>
      <c r="U1698" s="334"/>
      <c r="V1698" s="332"/>
      <c r="W1698" s="333"/>
      <c r="X1698" s="334"/>
      <c r="Y1698" s="332"/>
      <c r="Z1698" s="333"/>
      <c r="AA1698" s="334"/>
      <c r="AB1698" s="332"/>
      <c r="AC1698" s="333"/>
      <c r="AD1698" s="334"/>
      <c r="AG1698" s="86">
        <f t="shared" si="296"/>
        <v>0</v>
      </c>
      <c r="AH1698" s="86">
        <f t="shared" si="297"/>
        <v>0</v>
      </c>
      <c r="AI1698" s="86">
        <f t="shared" si="298"/>
        <v>0</v>
      </c>
      <c r="AJ1698" s="86">
        <f t="shared" si="299"/>
        <v>0</v>
      </c>
      <c r="AL1698" s="86">
        <f t="shared" si="300"/>
        <v>21</v>
      </c>
      <c r="AM1698" s="86">
        <f t="shared" si="301"/>
        <v>0</v>
      </c>
      <c r="AN1698" s="86">
        <f t="shared" si="302"/>
        <v>0</v>
      </c>
    </row>
    <row r="1699" spans="1:40" ht="15" customHeight="1">
      <c r="A1699" s="107"/>
      <c r="B1699" s="93"/>
      <c r="C1699" s="110" t="s">
        <v>96</v>
      </c>
      <c r="D1699" s="329" t="str">
        <f t="shared" si="295"/>
        <v/>
      </c>
      <c r="E1699" s="330"/>
      <c r="F1699" s="330"/>
      <c r="G1699" s="330"/>
      <c r="H1699" s="330"/>
      <c r="I1699" s="331"/>
      <c r="J1699" s="332"/>
      <c r="K1699" s="333"/>
      <c r="L1699" s="334"/>
      <c r="M1699" s="332"/>
      <c r="N1699" s="333"/>
      <c r="O1699" s="334"/>
      <c r="P1699" s="332"/>
      <c r="Q1699" s="333"/>
      <c r="R1699" s="334"/>
      <c r="S1699" s="332"/>
      <c r="T1699" s="333"/>
      <c r="U1699" s="334"/>
      <c r="V1699" s="332"/>
      <c r="W1699" s="333"/>
      <c r="X1699" s="334"/>
      <c r="Y1699" s="332"/>
      <c r="Z1699" s="333"/>
      <c r="AA1699" s="334"/>
      <c r="AB1699" s="332"/>
      <c r="AC1699" s="333"/>
      <c r="AD1699" s="334"/>
      <c r="AG1699" s="86">
        <f t="shared" si="296"/>
        <v>0</v>
      </c>
      <c r="AH1699" s="86">
        <f t="shared" si="297"/>
        <v>0</v>
      </c>
      <c r="AI1699" s="86">
        <f t="shared" si="298"/>
        <v>0</v>
      </c>
      <c r="AJ1699" s="86">
        <f t="shared" si="299"/>
        <v>0</v>
      </c>
      <c r="AL1699" s="86">
        <f t="shared" si="300"/>
        <v>21</v>
      </c>
      <c r="AM1699" s="86">
        <f t="shared" si="301"/>
        <v>0</v>
      </c>
      <c r="AN1699" s="86">
        <f t="shared" si="302"/>
        <v>0</v>
      </c>
    </row>
    <row r="1700" spans="1:40" ht="15" customHeight="1">
      <c r="A1700" s="107"/>
      <c r="B1700" s="93"/>
      <c r="C1700" s="110" t="s">
        <v>97</v>
      </c>
      <c r="D1700" s="329" t="str">
        <f t="shared" si="295"/>
        <v/>
      </c>
      <c r="E1700" s="330"/>
      <c r="F1700" s="330"/>
      <c r="G1700" s="330"/>
      <c r="H1700" s="330"/>
      <c r="I1700" s="331"/>
      <c r="J1700" s="332"/>
      <c r="K1700" s="333"/>
      <c r="L1700" s="334"/>
      <c r="M1700" s="332"/>
      <c r="N1700" s="333"/>
      <c r="O1700" s="334"/>
      <c r="P1700" s="332"/>
      <c r="Q1700" s="333"/>
      <c r="R1700" s="334"/>
      <c r="S1700" s="332"/>
      <c r="T1700" s="333"/>
      <c r="U1700" s="334"/>
      <c r="V1700" s="332"/>
      <c r="W1700" s="333"/>
      <c r="X1700" s="334"/>
      <c r="Y1700" s="332"/>
      <c r="Z1700" s="333"/>
      <c r="AA1700" s="334"/>
      <c r="AB1700" s="332"/>
      <c r="AC1700" s="333"/>
      <c r="AD1700" s="334"/>
      <c r="AG1700" s="86">
        <f t="shared" si="296"/>
        <v>0</v>
      </c>
      <c r="AH1700" s="86">
        <f t="shared" si="297"/>
        <v>0</v>
      </c>
      <c r="AI1700" s="86">
        <f t="shared" si="298"/>
        <v>0</v>
      </c>
      <c r="AJ1700" s="86">
        <f t="shared" si="299"/>
        <v>0</v>
      </c>
      <c r="AL1700" s="86">
        <f t="shared" si="300"/>
        <v>21</v>
      </c>
      <c r="AM1700" s="86">
        <f t="shared" si="301"/>
        <v>0</v>
      </c>
      <c r="AN1700" s="86">
        <f t="shared" si="302"/>
        <v>0</v>
      </c>
    </row>
    <row r="1701" spans="1:40" ht="15" customHeight="1">
      <c r="A1701" s="107"/>
      <c r="B1701" s="93"/>
      <c r="C1701" s="110" t="s">
        <v>98</v>
      </c>
      <c r="D1701" s="329" t="str">
        <f t="shared" si="295"/>
        <v/>
      </c>
      <c r="E1701" s="330"/>
      <c r="F1701" s="330"/>
      <c r="G1701" s="330"/>
      <c r="H1701" s="330"/>
      <c r="I1701" s="331"/>
      <c r="J1701" s="332"/>
      <c r="K1701" s="333"/>
      <c r="L1701" s="334"/>
      <c r="M1701" s="332"/>
      <c r="N1701" s="333"/>
      <c r="O1701" s="334"/>
      <c r="P1701" s="332"/>
      <c r="Q1701" s="333"/>
      <c r="R1701" s="334"/>
      <c r="S1701" s="332"/>
      <c r="T1701" s="333"/>
      <c r="U1701" s="334"/>
      <c r="V1701" s="332"/>
      <c r="W1701" s="333"/>
      <c r="X1701" s="334"/>
      <c r="Y1701" s="332"/>
      <c r="Z1701" s="333"/>
      <c r="AA1701" s="334"/>
      <c r="AB1701" s="332"/>
      <c r="AC1701" s="333"/>
      <c r="AD1701" s="334"/>
      <c r="AG1701" s="86">
        <f t="shared" si="296"/>
        <v>0</v>
      </c>
      <c r="AH1701" s="86">
        <f t="shared" si="297"/>
        <v>0</v>
      </c>
      <c r="AI1701" s="86">
        <f t="shared" si="298"/>
        <v>0</v>
      </c>
      <c r="AJ1701" s="86">
        <f t="shared" si="299"/>
        <v>0</v>
      </c>
      <c r="AL1701" s="86">
        <f t="shared" si="300"/>
        <v>21</v>
      </c>
      <c r="AM1701" s="86">
        <f t="shared" si="301"/>
        <v>0</v>
      </c>
      <c r="AN1701" s="86">
        <f t="shared" si="302"/>
        <v>0</v>
      </c>
    </row>
    <row r="1702" spans="1:40" ht="15" customHeight="1">
      <c r="A1702" s="107"/>
      <c r="B1702" s="93"/>
      <c r="C1702" s="110" t="s">
        <v>99</v>
      </c>
      <c r="D1702" s="329" t="str">
        <f t="shared" si="295"/>
        <v/>
      </c>
      <c r="E1702" s="330"/>
      <c r="F1702" s="330"/>
      <c r="G1702" s="330"/>
      <c r="H1702" s="330"/>
      <c r="I1702" s="331"/>
      <c r="J1702" s="332"/>
      <c r="K1702" s="333"/>
      <c r="L1702" s="334"/>
      <c r="M1702" s="332"/>
      <c r="N1702" s="333"/>
      <c r="O1702" s="334"/>
      <c r="P1702" s="332"/>
      <c r="Q1702" s="333"/>
      <c r="R1702" s="334"/>
      <c r="S1702" s="332"/>
      <c r="T1702" s="333"/>
      <c r="U1702" s="334"/>
      <c r="V1702" s="332"/>
      <c r="W1702" s="333"/>
      <c r="X1702" s="334"/>
      <c r="Y1702" s="332"/>
      <c r="Z1702" s="333"/>
      <c r="AA1702" s="334"/>
      <c r="AB1702" s="332"/>
      <c r="AC1702" s="333"/>
      <c r="AD1702" s="334"/>
      <c r="AG1702" s="86">
        <f t="shared" si="296"/>
        <v>0</v>
      </c>
      <c r="AH1702" s="86">
        <f t="shared" si="297"/>
        <v>0</v>
      </c>
      <c r="AI1702" s="86">
        <f t="shared" si="298"/>
        <v>0</v>
      </c>
      <c r="AJ1702" s="86">
        <f t="shared" si="299"/>
        <v>0</v>
      </c>
      <c r="AL1702" s="86">
        <f t="shared" si="300"/>
        <v>21</v>
      </c>
      <c r="AM1702" s="86">
        <f t="shared" si="301"/>
        <v>0</v>
      </c>
      <c r="AN1702" s="86">
        <f t="shared" si="302"/>
        <v>0</v>
      </c>
    </row>
    <row r="1703" spans="1:40" ht="15" customHeight="1">
      <c r="A1703" s="107"/>
      <c r="B1703" s="93"/>
      <c r="C1703" s="110" t="s">
        <v>100</v>
      </c>
      <c r="D1703" s="329" t="str">
        <f t="shared" si="295"/>
        <v/>
      </c>
      <c r="E1703" s="330"/>
      <c r="F1703" s="330"/>
      <c r="G1703" s="330"/>
      <c r="H1703" s="330"/>
      <c r="I1703" s="331"/>
      <c r="J1703" s="332"/>
      <c r="K1703" s="333"/>
      <c r="L1703" s="334"/>
      <c r="M1703" s="332"/>
      <c r="N1703" s="333"/>
      <c r="O1703" s="334"/>
      <c r="P1703" s="332"/>
      <c r="Q1703" s="333"/>
      <c r="R1703" s="334"/>
      <c r="S1703" s="332"/>
      <c r="T1703" s="333"/>
      <c r="U1703" s="334"/>
      <c r="V1703" s="332"/>
      <c r="W1703" s="333"/>
      <c r="X1703" s="334"/>
      <c r="Y1703" s="332"/>
      <c r="Z1703" s="333"/>
      <c r="AA1703" s="334"/>
      <c r="AB1703" s="332"/>
      <c r="AC1703" s="333"/>
      <c r="AD1703" s="334"/>
      <c r="AG1703" s="86">
        <f t="shared" si="296"/>
        <v>0</v>
      </c>
      <c r="AH1703" s="86">
        <f t="shared" si="297"/>
        <v>0</v>
      </c>
      <c r="AI1703" s="86">
        <f t="shared" si="298"/>
        <v>0</v>
      </c>
      <c r="AJ1703" s="86">
        <f t="shared" si="299"/>
        <v>0</v>
      </c>
      <c r="AL1703" s="86">
        <f t="shared" si="300"/>
        <v>21</v>
      </c>
      <c r="AM1703" s="86">
        <f t="shared" si="301"/>
        <v>0</v>
      </c>
      <c r="AN1703" s="86">
        <f t="shared" si="302"/>
        <v>0</v>
      </c>
    </row>
    <row r="1704" spans="1:40" ht="15" customHeight="1">
      <c r="A1704" s="107"/>
      <c r="B1704" s="93"/>
      <c r="C1704" s="110" t="s">
        <v>101</v>
      </c>
      <c r="D1704" s="329" t="str">
        <f t="shared" si="295"/>
        <v/>
      </c>
      <c r="E1704" s="330"/>
      <c r="F1704" s="330"/>
      <c r="G1704" s="330"/>
      <c r="H1704" s="330"/>
      <c r="I1704" s="331"/>
      <c r="J1704" s="332"/>
      <c r="K1704" s="333"/>
      <c r="L1704" s="334"/>
      <c r="M1704" s="332"/>
      <c r="N1704" s="333"/>
      <c r="O1704" s="334"/>
      <c r="P1704" s="332"/>
      <c r="Q1704" s="333"/>
      <c r="R1704" s="334"/>
      <c r="S1704" s="332"/>
      <c r="T1704" s="333"/>
      <c r="U1704" s="334"/>
      <c r="V1704" s="332"/>
      <c r="W1704" s="333"/>
      <c r="X1704" s="334"/>
      <c r="Y1704" s="332"/>
      <c r="Z1704" s="333"/>
      <c r="AA1704" s="334"/>
      <c r="AB1704" s="332"/>
      <c r="AC1704" s="333"/>
      <c r="AD1704" s="334"/>
      <c r="AG1704" s="86">
        <f t="shared" si="296"/>
        <v>0</v>
      </c>
      <c r="AH1704" s="86">
        <f t="shared" si="297"/>
        <v>0</v>
      </c>
      <c r="AI1704" s="86">
        <f t="shared" si="298"/>
        <v>0</v>
      </c>
      <c r="AJ1704" s="86">
        <f t="shared" si="299"/>
        <v>0</v>
      </c>
      <c r="AL1704" s="86">
        <f t="shared" si="300"/>
        <v>21</v>
      </c>
      <c r="AM1704" s="86">
        <f t="shared" si="301"/>
        <v>0</v>
      </c>
      <c r="AN1704" s="86">
        <f t="shared" si="302"/>
        <v>0</v>
      </c>
    </row>
    <row r="1705" spans="1:40" ht="15" customHeight="1">
      <c r="A1705" s="107"/>
      <c r="B1705" s="93"/>
      <c r="C1705" s="110" t="s">
        <v>102</v>
      </c>
      <c r="D1705" s="329" t="str">
        <f t="shared" si="295"/>
        <v/>
      </c>
      <c r="E1705" s="330"/>
      <c r="F1705" s="330"/>
      <c r="G1705" s="330"/>
      <c r="H1705" s="330"/>
      <c r="I1705" s="331"/>
      <c r="J1705" s="332"/>
      <c r="K1705" s="333"/>
      <c r="L1705" s="334"/>
      <c r="M1705" s="332"/>
      <c r="N1705" s="333"/>
      <c r="O1705" s="334"/>
      <c r="P1705" s="332"/>
      <c r="Q1705" s="333"/>
      <c r="R1705" s="334"/>
      <c r="S1705" s="332"/>
      <c r="T1705" s="333"/>
      <c r="U1705" s="334"/>
      <c r="V1705" s="332"/>
      <c r="W1705" s="333"/>
      <c r="X1705" s="334"/>
      <c r="Y1705" s="332"/>
      <c r="Z1705" s="333"/>
      <c r="AA1705" s="334"/>
      <c r="AB1705" s="332"/>
      <c r="AC1705" s="333"/>
      <c r="AD1705" s="334"/>
      <c r="AG1705" s="86">
        <f t="shared" si="296"/>
        <v>0</v>
      </c>
      <c r="AH1705" s="86">
        <f t="shared" si="297"/>
        <v>0</v>
      </c>
      <c r="AI1705" s="86">
        <f t="shared" si="298"/>
        <v>0</v>
      </c>
      <c r="AJ1705" s="86">
        <f t="shared" si="299"/>
        <v>0</v>
      </c>
      <c r="AL1705" s="86">
        <f t="shared" si="300"/>
        <v>21</v>
      </c>
      <c r="AM1705" s="86">
        <f t="shared" si="301"/>
        <v>0</v>
      </c>
      <c r="AN1705" s="86">
        <f t="shared" si="302"/>
        <v>0</v>
      </c>
    </row>
    <row r="1706" spans="1:40" ht="15" customHeight="1">
      <c r="A1706" s="107"/>
      <c r="B1706" s="93"/>
      <c r="C1706" s="110" t="s">
        <v>103</v>
      </c>
      <c r="D1706" s="329" t="str">
        <f t="shared" si="295"/>
        <v/>
      </c>
      <c r="E1706" s="330"/>
      <c r="F1706" s="330"/>
      <c r="G1706" s="330"/>
      <c r="H1706" s="330"/>
      <c r="I1706" s="331"/>
      <c r="J1706" s="332"/>
      <c r="K1706" s="333"/>
      <c r="L1706" s="334"/>
      <c r="M1706" s="332"/>
      <c r="N1706" s="333"/>
      <c r="O1706" s="334"/>
      <c r="P1706" s="332"/>
      <c r="Q1706" s="333"/>
      <c r="R1706" s="334"/>
      <c r="S1706" s="332"/>
      <c r="T1706" s="333"/>
      <c r="U1706" s="334"/>
      <c r="V1706" s="332"/>
      <c r="W1706" s="333"/>
      <c r="X1706" s="334"/>
      <c r="Y1706" s="332"/>
      <c r="Z1706" s="333"/>
      <c r="AA1706" s="334"/>
      <c r="AB1706" s="332"/>
      <c r="AC1706" s="333"/>
      <c r="AD1706" s="334"/>
      <c r="AG1706" s="86">
        <f t="shared" si="296"/>
        <v>0</v>
      </c>
      <c r="AH1706" s="86">
        <f t="shared" si="297"/>
        <v>0</v>
      </c>
      <c r="AI1706" s="86">
        <f t="shared" si="298"/>
        <v>0</v>
      </c>
      <c r="AJ1706" s="86">
        <f t="shared" si="299"/>
        <v>0</v>
      </c>
      <c r="AL1706" s="86">
        <f t="shared" si="300"/>
        <v>21</v>
      </c>
      <c r="AM1706" s="86">
        <f t="shared" si="301"/>
        <v>0</v>
      </c>
      <c r="AN1706" s="86">
        <f t="shared" si="302"/>
        <v>0</v>
      </c>
    </row>
    <row r="1707" spans="1:40" ht="15" customHeight="1">
      <c r="A1707" s="107"/>
      <c r="B1707" s="93"/>
      <c r="C1707" s="110" t="s">
        <v>104</v>
      </c>
      <c r="D1707" s="329" t="str">
        <f t="shared" si="295"/>
        <v/>
      </c>
      <c r="E1707" s="330"/>
      <c r="F1707" s="330"/>
      <c r="G1707" s="330"/>
      <c r="H1707" s="330"/>
      <c r="I1707" s="331"/>
      <c r="J1707" s="332"/>
      <c r="K1707" s="333"/>
      <c r="L1707" s="334"/>
      <c r="M1707" s="332"/>
      <c r="N1707" s="333"/>
      <c r="O1707" s="334"/>
      <c r="P1707" s="332"/>
      <c r="Q1707" s="333"/>
      <c r="R1707" s="334"/>
      <c r="S1707" s="332"/>
      <c r="T1707" s="333"/>
      <c r="U1707" s="334"/>
      <c r="V1707" s="332"/>
      <c r="W1707" s="333"/>
      <c r="X1707" s="334"/>
      <c r="Y1707" s="332"/>
      <c r="Z1707" s="333"/>
      <c r="AA1707" s="334"/>
      <c r="AB1707" s="332"/>
      <c r="AC1707" s="333"/>
      <c r="AD1707" s="334"/>
      <c r="AG1707" s="86">
        <f t="shared" si="296"/>
        <v>0</v>
      </c>
      <c r="AH1707" s="86">
        <f t="shared" si="297"/>
        <v>0</v>
      </c>
      <c r="AI1707" s="86">
        <f t="shared" si="298"/>
        <v>0</v>
      </c>
      <c r="AJ1707" s="86">
        <f t="shared" si="299"/>
        <v>0</v>
      </c>
      <c r="AL1707" s="86">
        <f t="shared" si="300"/>
        <v>21</v>
      </c>
      <c r="AM1707" s="86">
        <f t="shared" si="301"/>
        <v>0</v>
      </c>
      <c r="AN1707" s="86">
        <f t="shared" si="302"/>
        <v>0</v>
      </c>
    </row>
    <row r="1708" spans="1:40" ht="15" customHeight="1">
      <c r="A1708" s="107"/>
      <c r="B1708" s="93"/>
      <c r="C1708" s="110" t="s">
        <v>105</v>
      </c>
      <c r="D1708" s="329" t="str">
        <f t="shared" si="295"/>
        <v/>
      </c>
      <c r="E1708" s="330"/>
      <c r="F1708" s="330"/>
      <c r="G1708" s="330"/>
      <c r="H1708" s="330"/>
      <c r="I1708" s="331"/>
      <c r="J1708" s="332"/>
      <c r="K1708" s="333"/>
      <c r="L1708" s="334"/>
      <c r="M1708" s="332"/>
      <c r="N1708" s="333"/>
      <c r="O1708" s="334"/>
      <c r="P1708" s="332"/>
      <c r="Q1708" s="333"/>
      <c r="R1708" s="334"/>
      <c r="S1708" s="332"/>
      <c r="T1708" s="333"/>
      <c r="U1708" s="334"/>
      <c r="V1708" s="332"/>
      <c r="W1708" s="333"/>
      <c r="X1708" s="334"/>
      <c r="Y1708" s="332"/>
      <c r="Z1708" s="333"/>
      <c r="AA1708" s="334"/>
      <c r="AB1708" s="332"/>
      <c r="AC1708" s="333"/>
      <c r="AD1708" s="334"/>
      <c r="AG1708" s="86">
        <f t="shared" si="296"/>
        <v>0</v>
      </c>
      <c r="AH1708" s="86">
        <f t="shared" si="297"/>
        <v>0</v>
      </c>
      <c r="AI1708" s="86">
        <f t="shared" si="298"/>
        <v>0</v>
      </c>
      <c r="AJ1708" s="86">
        <f t="shared" si="299"/>
        <v>0</v>
      </c>
      <c r="AL1708" s="86">
        <f t="shared" si="300"/>
        <v>21</v>
      </c>
      <c r="AM1708" s="86">
        <f t="shared" si="301"/>
        <v>0</v>
      </c>
      <c r="AN1708" s="86">
        <f t="shared" si="302"/>
        <v>0</v>
      </c>
    </row>
    <row r="1709" spans="1:40" ht="15" customHeight="1">
      <c r="A1709" s="107"/>
      <c r="B1709" s="93"/>
      <c r="C1709" s="110" t="s">
        <v>106</v>
      </c>
      <c r="D1709" s="329" t="str">
        <f t="shared" si="295"/>
        <v/>
      </c>
      <c r="E1709" s="330"/>
      <c r="F1709" s="330"/>
      <c r="G1709" s="330"/>
      <c r="H1709" s="330"/>
      <c r="I1709" s="331"/>
      <c r="J1709" s="332"/>
      <c r="K1709" s="333"/>
      <c r="L1709" s="334"/>
      <c r="M1709" s="332"/>
      <c r="N1709" s="333"/>
      <c r="O1709" s="334"/>
      <c r="P1709" s="332"/>
      <c r="Q1709" s="333"/>
      <c r="R1709" s="334"/>
      <c r="S1709" s="332"/>
      <c r="T1709" s="333"/>
      <c r="U1709" s="334"/>
      <c r="V1709" s="332"/>
      <c r="W1709" s="333"/>
      <c r="X1709" s="334"/>
      <c r="Y1709" s="332"/>
      <c r="Z1709" s="333"/>
      <c r="AA1709" s="334"/>
      <c r="AB1709" s="332"/>
      <c r="AC1709" s="333"/>
      <c r="AD1709" s="334"/>
      <c r="AG1709" s="86">
        <f t="shared" si="296"/>
        <v>0</v>
      </c>
      <c r="AH1709" s="86">
        <f t="shared" si="297"/>
        <v>0</v>
      </c>
      <c r="AI1709" s="86">
        <f t="shared" si="298"/>
        <v>0</v>
      </c>
      <c r="AJ1709" s="86">
        <f t="shared" si="299"/>
        <v>0</v>
      </c>
      <c r="AL1709" s="86">
        <f t="shared" si="300"/>
        <v>21</v>
      </c>
      <c r="AM1709" s="86">
        <f t="shared" si="301"/>
        <v>0</v>
      </c>
      <c r="AN1709" s="86">
        <f t="shared" si="302"/>
        <v>0</v>
      </c>
    </row>
    <row r="1710" spans="1:40" ht="15" customHeight="1">
      <c r="A1710" s="107"/>
      <c r="B1710" s="93"/>
      <c r="C1710" s="110" t="s">
        <v>107</v>
      </c>
      <c r="D1710" s="329" t="str">
        <f t="shared" si="295"/>
        <v/>
      </c>
      <c r="E1710" s="330"/>
      <c r="F1710" s="330"/>
      <c r="G1710" s="330"/>
      <c r="H1710" s="330"/>
      <c r="I1710" s="331"/>
      <c r="J1710" s="332"/>
      <c r="K1710" s="333"/>
      <c r="L1710" s="334"/>
      <c r="M1710" s="332"/>
      <c r="N1710" s="333"/>
      <c r="O1710" s="334"/>
      <c r="P1710" s="332"/>
      <c r="Q1710" s="333"/>
      <c r="R1710" s="334"/>
      <c r="S1710" s="332"/>
      <c r="T1710" s="333"/>
      <c r="U1710" s="334"/>
      <c r="V1710" s="332"/>
      <c r="W1710" s="333"/>
      <c r="X1710" s="334"/>
      <c r="Y1710" s="332"/>
      <c r="Z1710" s="333"/>
      <c r="AA1710" s="334"/>
      <c r="AB1710" s="332"/>
      <c r="AC1710" s="333"/>
      <c r="AD1710" s="334"/>
      <c r="AG1710" s="86">
        <f t="shared" si="296"/>
        <v>0</v>
      </c>
      <c r="AH1710" s="86">
        <f t="shared" si="297"/>
        <v>0</v>
      </c>
      <c r="AI1710" s="86">
        <f t="shared" si="298"/>
        <v>0</v>
      </c>
      <c r="AJ1710" s="86">
        <f t="shared" si="299"/>
        <v>0</v>
      </c>
      <c r="AL1710" s="86">
        <f t="shared" si="300"/>
        <v>21</v>
      </c>
      <c r="AM1710" s="86">
        <f t="shared" si="301"/>
        <v>0</v>
      </c>
      <c r="AN1710" s="86">
        <f t="shared" si="302"/>
        <v>0</v>
      </c>
    </row>
    <row r="1711" spans="1:40" ht="15" customHeight="1">
      <c r="A1711" s="107"/>
      <c r="B1711" s="93"/>
      <c r="C1711" s="110" t="s">
        <v>108</v>
      </c>
      <c r="D1711" s="329" t="str">
        <f t="shared" si="295"/>
        <v/>
      </c>
      <c r="E1711" s="330"/>
      <c r="F1711" s="330"/>
      <c r="G1711" s="330"/>
      <c r="H1711" s="330"/>
      <c r="I1711" s="331"/>
      <c r="J1711" s="332"/>
      <c r="K1711" s="333"/>
      <c r="L1711" s="334"/>
      <c r="M1711" s="332"/>
      <c r="N1711" s="333"/>
      <c r="O1711" s="334"/>
      <c r="P1711" s="332"/>
      <c r="Q1711" s="333"/>
      <c r="R1711" s="334"/>
      <c r="S1711" s="332"/>
      <c r="T1711" s="333"/>
      <c r="U1711" s="334"/>
      <c r="V1711" s="332"/>
      <c r="W1711" s="333"/>
      <c r="X1711" s="334"/>
      <c r="Y1711" s="332"/>
      <c r="Z1711" s="333"/>
      <c r="AA1711" s="334"/>
      <c r="AB1711" s="332"/>
      <c r="AC1711" s="333"/>
      <c r="AD1711" s="334"/>
      <c r="AG1711" s="86">
        <f t="shared" si="296"/>
        <v>0</v>
      </c>
      <c r="AH1711" s="86">
        <f t="shared" si="297"/>
        <v>0</v>
      </c>
      <c r="AI1711" s="86">
        <f t="shared" si="298"/>
        <v>0</v>
      </c>
      <c r="AJ1711" s="86">
        <f t="shared" si="299"/>
        <v>0</v>
      </c>
      <c r="AL1711" s="86">
        <f t="shared" si="300"/>
        <v>21</v>
      </c>
      <c r="AM1711" s="86">
        <f t="shared" si="301"/>
        <v>0</v>
      </c>
      <c r="AN1711" s="86">
        <f t="shared" si="302"/>
        <v>0</v>
      </c>
    </row>
    <row r="1712" spans="1:40" ht="15" customHeight="1">
      <c r="A1712" s="107"/>
      <c r="B1712" s="93"/>
      <c r="C1712" s="110" t="s">
        <v>109</v>
      </c>
      <c r="D1712" s="329" t="str">
        <f t="shared" si="295"/>
        <v/>
      </c>
      <c r="E1712" s="330"/>
      <c r="F1712" s="330"/>
      <c r="G1712" s="330"/>
      <c r="H1712" s="330"/>
      <c r="I1712" s="331"/>
      <c r="J1712" s="332"/>
      <c r="K1712" s="333"/>
      <c r="L1712" s="334"/>
      <c r="M1712" s="332"/>
      <c r="N1712" s="333"/>
      <c r="O1712" s="334"/>
      <c r="P1712" s="332"/>
      <c r="Q1712" s="333"/>
      <c r="R1712" s="334"/>
      <c r="S1712" s="332"/>
      <c r="T1712" s="333"/>
      <c r="U1712" s="334"/>
      <c r="V1712" s="332"/>
      <c r="W1712" s="333"/>
      <c r="X1712" s="334"/>
      <c r="Y1712" s="332"/>
      <c r="Z1712" s="333"/>
      <c r="AA1712" s="334"/>
      <c r="AB1712" s="332"/>
      <c r="AC1712" s="333"/>
      <c r="AD1712" s="334"/>
      <c r="AG1712" s="86">
        <f t="shared" si="296"/>
        <v>0</v>
      </c>
      <c r="AH1712" s="86">
        <f t="shared" si="297"/>
        <v>0</v>
      </c>
      <c r="AI1712" s="86">
        <f t="shared" si="298"/>
        <v>0</v>
      </c>
      <c r="AJ1712" s="86">
        <f t="shared" si="299"/>
        <v>0</v>
      </c>
      <c r="AL1712" s="86">
        <f t="shared" si="300"/>
        <v>21</v>
      </c>
      <c r="AM1712" s="86">
        <f t="shared" si="301"/>
        <v>0</v>
      </c>
      <c r="AN1712" s="86">
        <f t="shared" si="302"/>
        <v>0</v>
      </c>
    </row>
    <row r="1713" spans="1:40" ht="15" customHeight="1">
      <c r="A1713" s="107"/>
      <c r="B1713" s="93"/>
      <c r="C1713" s="110" t="s">
        <v>110</v>
      </c>
      <c r="D1713" s="329" t="str">
        <f t="shared" si="295"/>
        <v/>
      </c>
      <c r="E1713" s="330"/>
      <c r="F1713" s="330"/>
      <c r="G1713" s="330"/>
      <c r="H1713" s="330"/>
      <c r="I1713" s="331"/>
      <c r="J1713" s="332"/>
      <c r="K1713" s="333"/>
      <c r="L1713" s="334"/>
      <c r="M1713" s="332"/>
      <c r="N1713" s="333"/>
      <c r="O1713" s="334"/>
      <c r="P1713" s="332"/>
      <c r="Q1713" s="333"/>
      <c r="R1713" s="334"/>
      <c r="S1713" s="332"/>
      <c r="T1713" s="333"/>
      <c r="U1713" s="334"/>
      <c r="V1713" s="332"/>
      <c r="W1713" s="333"/>
      <c r="X1713" s="334"/>
      <c r="Y1713" s="332"/>
      <c r="Z1713" s="333"/>
      <c r="AA1713" s="334"/>
      <c r="AB1713" s="332"/>
      <c r="AC1713" s="333"/>
      <c r="AD1713" s="334"/>
      <c r="AG1713" s="86">
        <f t="shared" si="296"/>
        <v>0</v>
      </c>
      <c r="AH1713" s="86">
        <f t="shared" si="297"/>
        <v>0</v>
      </c>
      <c r="AI1713" s="86">
        <f t="shared" si="298"/>
        <v>0</v>
      </c>
      <c r="AJ1713" s="86">
        <f t="shared" si="299"/>
        <v>0</v>
      </c>
      <c r="AL1713" s="86">
        <f t="shared" si="300"/>
        <v>21</v>
      </c>
      <c r="AM1713" s="86">
        <f t="shared" si="301"/>
        <v>0</v>
      </c>
      <c r="AN1713" s="86">
        <f t="shared" si="302"/>
        <v>0</v>
      </c>
    </row>
    <row r="1714" spans="1:40" ht="15" customHeight="1">
      <c r="A1714" s="107"/>
      <c r="B1714" s="93"/>
      <c r="C1714" s="110" t="s">
        <v>111</v>
      </c>
      <c r="D1714" s="329" t="str">
        <f t="shared" si="295"/>
        <v/>
      </c>
      <c r="E1714" s="330"/>
      <c r="F1714" s="330"/>
      <c r="G1714" s="330"/>
      <c r="H1714" s="330"/>
      <c r="I1714" s="331"/>
      <c r="J1714" s="332"/>
      <c r="K1714" s="333"/>
      <c r="L1714" s="334"/>
      <c r="M1714" s="332"/>
      <c r="N1714" s="333"/>
      <c r="O1714" s="334"/>
      <c r="P1714" s="332"/>
      <c r="Q1714" s="333"/>
      <c r="R1714" s="334"/>
      <c r="S1714" s="332"/>
      <c r="T1714" s="333"/>
      <c r="U1714" s="334"/>
      <c r="V1714" s="332"/>
      <c r="W1714" s="333"/>
      <c r="X1714" s="334"/>
      <c r="Y1714" s="332"/>
      <c r="Z1714" s="333"/>
      <c r="AA1714" s="334"/>
      <c r="AB1714" s="332"/>
      <c r="AC1714" s="333"/>
      <c r="AD1714" s="334"/>
      <c r="AG1714" s="86">
        <f t="shared" si="296"/>
        <v>0</v>
      </c>
      <c r="AH1714" s="86">
        <f t="shared" si="297"/>
        <v>0</v>
      </c>
      <c r="AI1714" s="86">
        <f t="shared" si="298"/>
        <v>0</v>
      </c>
      <c r="AJ1714" s="86">
        <f t="shared" si="299"/>
        <v>0</v>
      </c>
      <c r="AL1714" s="86">
        <f t="shared" si="300"/>
        <v>21</v>
      </c>
      <c r="AM1714" s="86">
        <f t="shared" si="301"/>
        <v>0</v>
      </c>
      <c r="AN1714" s="86">
        <f t="shared" si="302"/>
        <v>0</v>
      </c>
    </row>
    <row r="1715" spans="1:40" ht="15" customHeight="1">
      <c r="A1715" s="107"/>
      <c r="B1715" s="93"/>
      <c r="C1715" s="110" t="s">
        <v>112</v>
      </c>
      <c r="D1715" s="329" t="str">
        <f t="shared" si="295"/>
        <v/>
      </c>
      <c r="E1715" s="330"/>
      <c r="F1715" s="330"/>
      <c r="G1715" s="330"/>
      <c r="H1715" s="330"/>
      <c r="I1715" s="331"/>
      <c r="J1715" s="332"/>
      <c r="K1715" s="333"/>
      <c r="L1715" s="334"/>
      <c r="M1715" s="332"/>
      <c r="N1715" s="333"/>
      <c r="O1715" s="334"/>
      <c r="P1715" s="332"/>
      <c r="Q1715" s="333"/>
      <c r="R1715" s="334"/>
      <c r="S1715" s="332"/>
      <c r="T1715" s="333"/>
      <c r="U1715" s="334"/>
      <c r="V1715" s="332"/>
      <c r="W1715" s="333"/>
      <c r="X1715" s="334"/>
      <c r="Y1715" s="332"/>
      <c r="Z1715" s="333"/>
      <c r="AA1715" s="334"/>
      <c r="AB1715" s="332"/>
      <c r="AC1715" s="333"/>
      <c r="AD1715" s="334"/>
      <c r="AG1715" s="86">
        <f t="shared" si="296"/>
        <v>0</v>
      </c>
      <c r="AH1715" s="86">
        <f t="shared" si="297"/>
        <v>0</v>
      </c>
      <c r="AI1715" s="86">
        <f t="shared" si="298"/>
        <v>0</v>
      </c>
      <c r="AJ1715" s="86">
        <f t="shared" si="299"/>
        <v>0</v>
      </c>
      <c r="AL1715" s="86">
        <f t="shared" si="300"/>
        <v>21</v>
      </c>
      <c r="AM1715" s="86">
        <f t="shared" si="301"/>
        <v>0</v>
      </c>
      <c r="AN1715" s="86">
        <f t="shared" si="302"/>
        <v>0</v>
      </c>
    </row>
    <row r="1716" spans="1:40" ht="15" customHeight="1">
      <c r="A1716" s="107"/>
      <c r="B1716" s="93"/>
      <c r="C1716" s="110" t="s">
        <v>113</v>
      </c>
      <c r="D1716" s="329" t="str">
        <f t="shared" si="295"/>
        <v/>
      </c>
      <c r="E1716" s="330"/>
      <c r="F1716" s="330"/>
      <c r="G1716" s="330"/>
      <c r="H1716" s="330"/>
      <c r="I1716" s="331"/>
      <c r="J1716" s="332"/>
      <c r="K1716" s="333"/>
      <c r="L1716" s="334"/>
      <c r="M1716" s="332"/>
      <c r="N1716" s="333"/>
      <c r="O1716" s="334"/>
      <c r="P1716" s="332"/>
      <c r="Q1716" s="333"/>
      <c r="R1716" s="334"/>
      <c r="S1716" s="332"/>
      <c r="T1716" s="333"/>
      <c r="U1716" s="334"/>
      <c r="V1716" s="332"/>
      <c r="W1716" s="333"/>
      <c r="X1716" s="334"/>
      <c r="Y1716" s="332"/>
      <c r="Z1716" s="333"/>
      <c r="AA1716" s="334"/>
      <c r="AB1716" s="332"/>
      <c r="AC1716" s="333"/>
      <c r="AD1716" s="334"/>
      <c r="AG1716" s="86">
        <f t="shared" si="296"/>
        <v>0</v>
      </c>
      <c r="AH1716" s="86">
        <f t="shared" si="297"/>
        <v>0</v>
      </c>
      <c r="AI1716" s="86">
        <f t="shared" si="298"/>
        <v>0</v>
      </c>
      <c r="AJ1716" s="86">
        <f t="shared" si="299"/>
        <v>0</v>
      </c>
      <c r="AL1716" s="86">
        <f t="shared" si="300"/>
        <v>21</v>
      </c>
      <c r="AM1716" s="86">
        <f t="shared" si="301"/>
        <v>0</v>
      </c>
      <c r="AN1716" s="86">
        <f t="shared" si="302"/>
        <v>0</v>
      </c>
    </row>
    <row r="1717" spans="1:40" ht="15" customHeight="1">
      <c r="A1717" s="107"/>
      <c r="B1717" s="93"/>
      <c r="C1717" s="110" t="s">
        <v>114</v>
      </c>
      <c r="D1717" s="329" t="str">
        <f t="shared" si="295"/>
        <v/>
      </c>
      <c r="E1717" s="330"/>
      <c r="F1717" s="330"/>
      <c r="G1717" s="330"/>
      <c r="H1717" s="330"/>
      <c r="I1717" s="331"/>
      <c r="J1717" s="332"/>
      <c r="K1717" s="333"/>
      <c r="L1717" s="334"/>
      <c r="M1717" s="332"/>
      <c r="N1717" s="333"/>
      <c r="O1717" s="334"/>
      <c r="P1717" s="332"/>
      <c r="Q1717" s="333"/>
      <c r="R1717" s="334"/>
      <c r="S1717" s="332"/>
      <c r="T1717" s="333"/>
      <c r="U1717" s="334"/>
      <c r="V1717" s="332"/>
      <c r="W1717" s="333"/>
      <c r="X1717" s="334"/>
      <c r="Y1717" s="332"/>
      <c r="Z1717" s="333"/>
      <c r="AA1717" s="334"/>
      <c r="AB1717" s="332"/>
      <c r="AC1717" s="333"/>
      <c r="AD1717" s="334"/>
      <c r="AG1717" s="86">
        <f t="shared" si="296"/>
        <v>0</v>
      </c>
      <c r="AH1717" s="86">
        <f t="shared" si="297"/>
        <v>0</v>
      </c>
      <c r="AI1717" s="86">
        <f t="shared" si="298"/>
        <v>0</v>
      </c>
      <c r="AJ1717" s="86">
        <f t="shared" si="299"/>
        <v>0</v>
      </c>
      <c r="AL1717" s="86">
        <f t="shared" si="300"/>
        <v>21</v>
      </c>
      <c r="AM1717" s="86">
        <f t="shared" si="301"/>
        <v>0</v>
      </c>
      <c r="AN1717" s="86">
        <f t="shared" si="302"/>
        <v>0</v>
      </c>
    </row>
    <row r="1718" spans="1:40" ht="15" customHeight="1">
      <c r="A1718" s="107"/>
      <c r="B1718" s="93"/>
      <c r="C1718" s="110" t="s">
        <v>115</v>
      </c>
      <c r="D1718" s="329" t="str">
        <f t="shared" si="295"/>
        <v/>
      </c>
      <c r="E1718" s="330"/>
      <c r="F1718" s="330"/>
      <c r="G1718" s="330"/>
      <c r="H1718" s="330"/>
      <c r="I1718" s="331"/>
      <c r="J1718" s="332"/>
      <c r="K1718" s="333"/>
      <c r="L1718" s="334"/>
      <c r="M1718" s="332"/>
      <c r="N1718" s="333"/>
      <c r="O1718" s="334"/>
      <c r="P1718" s="332"/>
      <c r="Q1718" s="333"/>
      <c r="R1718" s="334"/>
      <c r="S1718" s="332"/>
      <c r="T1718" s="333"/>
      <c r="U1718" s="334"/>
      <c r="V1718" s="332"/>
      <c r="W1718" s="333"/>
      <c r="X1718" s="334"/>
      <c r="Y1718" s="332"/>
      <c r="Z1718" s="333"/>
      <c r="AA1718" s="334"/>
      <c r="AB1718" s="332"/>
      <c r="AC1718" s="333"/>
      <c r="AD1718" s="334"/>
      <c r="AG1718" s="86">
        <f t="shared" si="296"/>
        <v>0</v>
      </c>
      <c r="AH1718" s="86">
        <f t="shared" si="297"/>
        <v>0</v>
      </c>
      <c r="AI1718" s="86">
        <f t="shared" si="298"/>
        <v>0</v>
      </c>
      <c r="AJ1718" s="86">
        <f t="shared" si="299"/>
        <v>0</v>
      </c>
      <c r="AL1718" s="86">
        <f t="shared" si="300"/>
        <v>21</v>
      </c>
      <c r="AM1718" s="86">
        <f t="shared" si="301"/>
        <v>0</v>
      </c>
      <c r="AN1718" s="86">
        <f t="shared" si="302"/>
        <v>0</v>
      </c>
    </row>
    <row r="1719" spans="1:40" ht="15" customHeight="1">
      <c r="A1719" s="107"/>
      <c r="B1719" s="93"/>
      <c r="C1719" s="110" t="s">
        <v>116</v>
      </c>
      <c r="D1719" s="329" t="str">
        <f t="shared" si="295"/>
        <v/>
      </c>
      <c r="E1719" s="330"/>
      <c r="F1719" s="330"/>
      <c r="G1719" s="330"/>
      <c r="H1719" s="330"/>
      <c r="I1719" s="331"/>
      <c r="J1719" s="332"/>
      <c r="K1719" s="333"/>
      <c r="L1719" s="334"/>
      <c r="M1719" s="332"/>
      <c r="N1719" s="333"/>
      <c r="O1719" s="334"/>
      <c r="P1719" s="332"/>
      <c r="Q1719" s="333"/>
      <c r="R1719" s="334"/>
      <c r="S1719" s="332"/>
      <c r="T1719" s="333"/>
      <c r="U1719" s="334"/>
      <c r="V1719" s="332"/>
      <c r="W1719" s="333"/>
      <c r="X1719" s="334"/>
      <c r="Y1719" s="332"/>
      <c r="Z1719" s="333"/>
      <c r="AA1719" s="334"/>
      <c r="AB1719" s="332"/>
      <c r="AC1719" s="333"/>
      <c r="AD1719" s="334"/>
      <c r="AG1719" s="86">
        <f t="shared" si="296"/>
        <v>0</v>
      </c>
      <c r="AH1719" s="86">
        <f t="shared" si="297"/>
        <v>0</v>
      </c>
      <c r="AI1719" s="86">
        <f t="shared" si="298"/>
        <v>0</v>
      </c>
      <c r="AJ1719" s="86">
        <f t="shared" si="299"/>
        <v>0</v>
      </c>
      <c r="AL1719" s="86">
        <f t="shared" si="300"/>
        <v>21</v>
      </c>
      <c r="AM1719" s="86">
        <f t="shared" si="301"/>
        <v>0</v>
      </c>
      <c r="AN1719" s="86">
        <f t="shared" si="302"/>
        <v>0</v>
      </c>
    </row>
    <row r="1720" spans="1:40" ht="15" customHeight="1">
      <c r="A1720" s="107"/>
      <c r="B1720" s="93"/>
      <c r="C1720" s="110" t="s">
        <v>117</v>
      </c>
      <c r="D1720" s="329" t="str">
        <f t="shared" si="295"/>
        <v/>
      </c>
      <c r="E1720" s="330"/>
      <c r="F1720" s="330"/>
      <c r="G1720" s="330"/>
      <c r="H1720" s="330"/>
      <c r="I1720" s="331"/>
      <c r="J1720" s="332"/>
      <c r="K1720" s="333"/>
      <c r="L1720" s="334"/>
      <c r="M1720" s="332"/>
      <c r="N1720" s="333"/>
      <c r="O1720" s="334"/>
      <c r="P1720" s="332"/>
      <c r="Q1720" s="333"/>
      <c r="R1720" s="334"/>
      <c r="S1720" s="332"/>
      <c r="T1720" s="333"/>
      <c r="U1720" s="334"/>
      <c r="V1720" s="332"/>
      <c r="W1720" s="333"/>
      <c r="X1720" s="334"/>
      <c r="Y1720" s="332"/>
      <c r="Z1720" s="333"/>
      <c r="AA1720" s="334"/>
      <c r="AB1720" s="332"/>
      <c r="AC1720" s="333"/>
      <c r="AD1720" s="334"/>
      <c r="AG1720" s="86">
        <f t="shared" si="296"/>
        <v>0</v>
      </c>
      <c r="AH1720" s="86">
        <f t="shared" si="297"/>
        <v>0</v>
      </c>
      <c r="AI1720" s="86">
        <f t="shared" si="298"/>
        <v>0</v>
      </c>
      <c r="AJ1720" s="86">
        <f t="shared" si="299"/>
        <v>0</v>
      </c>
      <c r="AL1720" s="86">
        <f t="shared" si="300"/>
        <v>21</v>
      </c>
      <c r="AM1720" s="86">
        <f t="shared" si="301"/>
        <v>0</v>
      </c>
      <c r="AN1720" s="86">
        <f t="shared" si="302"/>
        <v>0</v>
      </c>
    </row>
    <row r="1721" spans="1:40" ht="15" customHeight="1">
      <c r="A1721" s="107"/>
      <c r="B1721" s="93"/>
      <c r="C1721" s="110" t="s">
        <v>118</v>
      </c>
      <c r="D1721" s="329" t="str">
        <f t="shared" si="295"/>
        <v/>
      </c>
      <c r="E1721" s="330"/>
      <c r="F1721" s="330"/>
      <c r="G1721" s="330"/>
      <c r="H1721" s="330"/>
      <c r="I1721" s="331"/>
      <c r="J1721" s="332"/>
      <c r="K1721" s="333"/>
      <c r="L1721" s="334"/>
      <c r="M1721" s="332"/>
      <c r="N1721" s="333"/>
      <c r="O1721" s="334"/>
      <c r="P1721" s="332"/>
      <c r="Q1721" s="333"/>
      <c r="R1721" s="334"/>
      <c r="S1721" s="332"/>
      <c r="T1721" s="333"/>
      <c r="U1721" s="334"/>
      <c r="V1721" s="332"/>
      <c r="W1721" s="333"/>
      <c r="X1721" s="334"/>
      <c r="Y1721" s="332"/>
      <c r="Z1721" s="333"/>
      <c r="AA1721" s="334"/>
      <c r="AB1721" s="332"/>
      <c r="AC1721" s="333"/>
      <c r="AD1721" s="334"/>
      <c r="AG1721" s="86">
        <f t="shared" si="296"/>
        <v>0</v>
      </c>
      <c r="AH1721" s="86">
        <f t="shared" si="297"/>
        <v>0</v>
      </c>
      <c r="AI1721" s="86">
        <f t="shared" si="298"/>
        <v>0</v>
      </c>
      <c r="AJ1721" s="86">
        <f t="shared" si="299"/>
        <v>0</v>
      </c>
      <c r="AL1721" s="86">
        <f t="shared" si="300"/>
        <v>21</v>
      </c>
      <c r="AM1721" s="86">
        <f t="shared" si="301"/>
        <v>0</v>
      </c>
      <c r="AN1721" s="86">
        <f t="shared" si="302"/>
        <v>0</v>
      </c>
    </row>
    <row r="1722" spans="1:40" ht="15" customHeight="1">
      <c r="A1722" s="107"/>
      <c r="B1722" s="93"/>
      <c r="C1722" s="110" t="s">
        <v>119</v>
      </c>
      <c r="D1722" s="329" t="str">
        <f t="shared" si="295"/>
        <v/>
      </c>
      <c r="E1722" s="330"/>
      <c r="F1722" s="330"/>
      <c r="G1722" s="330"/>
      <c r="H1722" s="330"/>
      <c r="I1722" s="331"/>
      <c r="J1722" s="332"/>
      <c r="K1722" s="333"/>
      <c r="L1722" s="334"/>
      <c r="M1722" s="332"/>
      <c r="N1722" s="333"/>
      <c r="O1722" s="334"/>
      <c r="P1722" s="332"/>
      <c r="Q1722" s="333"/>
      <c r="R1722" s="334"/>
      <c r="S1722" s="332"/>
      <c r="T1722" s="333"/>
      <c r="U1722" s="334"/>
      <c r="V1722" s="332"/>
      <c r="W1722" s="333"/>
      <c r="X1722" s="334"/>
      <c r="Y1722" s="332"/>
      <c r="Z1722" s="333"/>
      <c r="AA1722" s="334"/>
      <c r="AB1722" s="332"/>
      <c r="AC1722" s="333"/>
      <c r="AD1722" s="334"/>
      <c r="AG1722" s="86">
        <f t="shared" si="296"/>
        <v>0</v>
      </c>
      <c r="AH1722" s="86">
        <f t="shared" si="297"/>
        <v>0</v>
      </c>
      <c r="AI1722" s="86">
        <f t="shared" si="298"/>
        <v>0</v>
      </c>
      <c r="AJ1722" s="86">
        <f t="shared" si="299"/>
        <v>0</v>
      </c>
      <c r="AL1722" s="86">
        <f t="shared" si="300"/>
        <v>21</v>
      </c>
      <c r="AM1722" s="86">
        <f t="shared" si="301"/>
        <v>0</v>
      </c>
      <c r="AN1722" s="86">
        <f t="shared" si="302"/>
        <v>0</v>
      </c>
    </row>
    <row r="1723" spans="1:40" ht="15" customHeight="1">
      <c r="A1723" s="107"/>
      <c r="B1723" s="93"/>
      <c r="C1723" s="110" t="s">
        <v>120</v>
      </c>
      <c r="D1723" s="329" t="str">
        <f t="shared" si="295"/>
        <v/>
      </c>
      <c r="E1723" s="330"/>
      <c r="F1723" s="330"/>
      <c r="G1723" s="330"/>
      <c r="H1723" s="330"/>
      <c r="I1723" s="331"/>
      <c r="J1723" s="332"/>
      <c r="K1723" s="333"/>
      <c r="L1723" s="334"/>
      <c r="M1723" s="332"/>
      <c r="N1723" s="333"/>
      <c r="O1723" s="334"/>
      <c r="P1723" s="332"/>
      <c r="Q1723" s="333"/>
      <c r="R1723" s="334"/>
      <c r="S1723" s="332"/>
      <c r="T1723" s="333"/>
      <c r="U1723" s="334"/>
      <c r="V1723" s="332"/>
      <c r="W1723" s="333"/>
      <c r="X1723" s="334"/>
      <c r="Y1723" s="332"/>
      <c r="Z1723" s="333"/>
      <c r="AA1723" s="334"/>
      <c r="AB1723" s="332"/>
      <c r="AC1723" s="333"/>
      <c r="AD1723" s="334"/>
      <c r="AG1723" s="86">
        <f t="shared" si="296"/>
        <v>0</v>
      </c>
      <c r="AH1723" s="86">
        <f t="shared" si="297"/>
        <v>0</v>
      </c>
      <c r="AI1723" s="86">
        <f t="shared" si="298"/>
        <v>0</v>
      </c>
      <c r="AJ1723" s="86">
        <f t="shared" si="299"/>
        <v>0</v>
      </c>
      <c r="AL1723" s="86">
        <f t="shared" si="300"/>
        <v>21</v>
      </c>
      <c r="AM1723" s="86">
        <f t="shared" si="301"/>
        <v>0</v>
      </c>
      <c r="AN1723" s="86">
        <f t="shared" si="302"/>
        <v>0</v>
      </c>
    </row>
    <row r="1724" spans="1:40" ht="15" customHeight="1">
      <c r="A1724" s="107"/>
      <c r="B1724" s="93"/>
      <c r="C1724" s="110" t="s">
        <v>168</v>
      </c>
      <c r="D1724" s="329" t="str">
        <f t="shared" si="295"/>
        <v/>
      </c>
      <c r="E1724" s="330"/>
      <c r="F1724" s="330"/>
      <c r="G1724" s="330"/>
      <c r="H1724" s="330"/>
      <c r="I1724" s="331"/>
      <c r="J1724" s="332"/>
      <c r="K1724" s="333"/>
      <c r="L1724" s="334"/>
      <c r="M1724" s="332"/>
      <c r="N1724" s="333"/>
      <c r="O1724" s="334"/>
      <c r="P1724" s="332"/>
      <c r="Q1724" s="333"/>
      <c r="R1724" s="334"/>
      <c r="S1724" s="332"/>
      <c r="T1724" s="333"/>
      <c r="U1724" s="334"/>
      <c r="V1724" s="332"/>
      <c r="W1724" s="333"/>
      <c r="X1724" s="334"/>
      <c r="Y1724" s="332"/>
      <c r="Z1724" s="333"/>
      <c r="AA1724" s="334"/>
      <c r="AB1724" s="332"/>
      <c r="AC1724" s="333"/>
      <c r="AD1724" s="334"/>
      <c r="AG1724" s="86">
        <f t="shared" si="296"/>
        <v>0</v>
      </c>
      <c r="AH1724" s="86">
        <f t="shared" si="297"/>
        <v>0</v>
      </c>
      <c r="AI1724" s="86">
        <f t="shared" si="298"/>
        <v>0</v>
      </c>
      <c r="AJ1724" s="86">
        <f t="shared" si="299"/>
        <v>0</v>
      </c>
      <c r="AL1724" s="86">
        <f t="shared" si="300"/>
        <v>21</v>
      </c>
      <c r="AM1724" s="86">
        <f t="shared" si="301"/>
        <v>0</v>
      </c>
      <c r="AN1724" s="86">
        <f t="shared" si="302"/>
        <v>0</v>
      </c>
    </row>
    <row r="1725" spans="1:40" ht="15" customHeight="1">
      <c r="A1725" s="107"/>
      <c r="B1725" s="93"/>
      <c r="C1725" s="110" t="s">
        <v>169</v>
      </c>
      <c r="D1725" s="329" t="str">
        <f t="shared" si="295"/>
        <v/>
      </c>
      <c r="E1725" s="330"/>
      <c r="F1725" s="330"/>
      <c r="G1725" s="330"/>
      <c r="H1725" s="330"/>
      <c r="I1725" s="331"/>
      <c r="J1725" s="332"/>
      <c r="K1725" s="333"/>
      <c r="L1725" s="334"/>
      <c r="M1725" s="332"/>
      <c r="N1725" s="333"/>
      <c r="O1725" s="334"/>
      <c r="P1725" s="332"/>
      <c r="Q1725" s="333"/>
      <c r="R1725" s="334"/>
      <c r="S1725" s="332"/>
      <c r="T1725" s="333"/>
      <c r="U1725" s="334"/>
      <c r="V1725" s="332"/>
      <c r="W1725" s="333"/>
      <c r="X1725" s="334"/>
      <c r="Y1725" s="332"/>
      <c r="Z1725" s="333"/>
      <c r="AA1725" s="334"/>
      <c r="AB1725" s="332"/>
      <c r="AC1725" s="333"/>
      <c r="AD1725" s="334"/>
      <c r="AG1725" s="86">
        <f t="shared" si="296"/>
        <v>0</v>
      </c>
      <c r="AH1725" s="86">
        <f t="shared" si="297"/>
        <v>0</v>
      </c>
      <c r="AI1725" s="86">
        <f t="shared" si="298"/>
        <v>0</v>
      </c>
      <c r="AJ1725" s="86">
        <f t="shared" si="299"/>
        <v>0</v>
      </c>
      <c r="AL1725" s="86">
        <f t="shared" si="300"/>
        <v>21</v>
      </c>
      <c r="AM1725" s="86">
        <f t="shared" si="301"/>
        <v>0</v>
      </c>
      <c r="AN1725" s="86">
        <f t="shared" si="302"/>
        <v>0</v>
      </c>
    </row>
    <row r="1726" spans="1:40" ht="15" customHeight="1">
      <c r="A1726" s="107"/>
      <c r="B1726" s="93"/>
      <c r="C1726" s="110" t="s">
        <v>170</v>
      </c>
      <c r="D1726" s="329" t="str">
        <f t="shared" si="295"/>
        <v/>
      </c>
      <c r="E1726" s="330"/>
      <c r="F1726" s="330"/>
      <c r="G1726" s="330"/>
      <c r="H1726" s="330"/>
      <c r="I1726" s="331"/>
      <c r="J1726" s="332"/>
      <c r="K1726" s="333"/>
      <c r="L1726" s="334"/>
      <c r="M1726" s="332"/>
      <c r="N1726" s="333"/>
      <c r="O1726" s="334"/>
      <c r="P1726" s="332"/>
      <c r="Q1726" s="333"/>
      <c r="R1726" s="334"/>
      <c r="S1726" s="332"/>
      <c r="T1726" s="333"/>
      <c r="U1726" s="334"/>
      <c r="V1726" s="332"/>
      <c r="W1726" s="333"/>
      <c r="X1726" s="334"/>
      <c r="Y1726" s="332"/>
      <c r="Z1726" s="333"/>
      <c r="AA1726" s="334"/>
      <c r="AB1726" s="332"/>
      <c r="AC1726" s="333"/>
      <c r="AD1726" s="334"/>
      <c r="AG1726" s="86">
        <f t="shared" si="296"/>
        <v>0</v>
      </c>
      <c r="AH1726" s="86">
        <f t="shared" si="297"/>
        <v>0</v>
      </c>
      <c r="AI1726" s="86">
        <f t="shared" si="298"/>
        <v>0</v>
      </c>
      <c r="AJ1726" s="86">
        <f t="shared" si="299"/>
        <v>0</v>
      </c>
      <c r="AL1726" s="86">
        <f t="shared" si="300"/>
        <v>21</v>
      </c>
      <c r="AM1726" s="86">
        <f t="shared" si="301"/>
        <v>0</v>
      </c>
      <c r="AN1726" s="86">
        <f t="shared" si="302"/>
        <v>0</v>
      </c>
    </row>
    <row r="1727" spans="1:40" ht="15" customHeight="1">
      <c r="A1727" s="107"/>
      <c r="B1727" s="93"/>
      <c r="C1727" s="110" t="s">
        <v>171</v>
      </c>
      <c r="D1727" s="329" t="str">
        <f t="shared" si="295"/>
        <v/>
      </c>
      <c r="E1727" s="330"/>
      <c r="F1727" s="330"/>
      <c r="G1727" s="330"/>
      <c r="H1727" s="330"/>
      <c r="I1727" s="331"/>
      <c r="J1727" s="332"/>
      <c r="K1727" s="333"/>
      <c r="L1727" s="334"/>
      <c r="M1727" s="332"/>
      <c r="N1727" s="333"/>
      <c r="O1727" s="334"/>
      <c r="P1727" s="332"/>
      <c r="Q1727" s="333"/>
      <c r="R1727" s="334"/>
      <c r="S1727" s="332"/>
      <c r="T1727" s="333"/>
      <c r="U1727" s="334"/>
      <c r="V1727" s="332"/>
      <c r="W1727" s="333"/>
      <c r="X1727" s="334"/>
      <c r="Y1727" s="332"/>
      <c r="Z1727" s="333"/>
      <c r="AA1727" s="334"/>
      <c r="AB1727" s="332"/>
      <c r="AC1727" s="333"/>
      <c r="AD1727" s="334"/>
      <c r="AG1727" s="86">
        <f t="shared" si="296"/>
        <v>0</v>
      </c>
      <c r="AH1727" s="86">
        <f t="shared" si="297"/>
        <v>0</v>
      </c>
      <c r="AI1727" s="86">
        <f t="shared" si="298"/>
        <v>0</v>
      </c>
      <c r="AJ1727" s="86">
        <f t="shared" si="299"/>
        <v>0</v>
      </c>
      <c r="AL1727" s="86">
        <f t="shared" si="300"/>
        <v>21</v>
      </c>
      <c r="AM1727" s="86">
        <f t="shared" si="301"/>
        <v>0</v>
      </c>
      <c r="AN1727" s="86">
        <f t="shared" si="302"/>
        <v>0</v>
      </c>
    </row>
    <row r="1728" spans="1:40" ht="15" customHeight="1">
      <c r="A1728" s="107"/>
      <c r="B1728" s="93"/>
      <c r="C1728" s="110" t="s">
        <v>172</v>
      </c>
      <c r="D1728" s="329" t="str">
        <f t="shared" si="295"/>
        <v/>
      </c>
      <c r="E1728" s="330"/>
      <c r="F1728" s="330"/>
      <c r="G1728" s="330"/>
      <c r="H1728" s="330"/>
      <c r="I1728" s="331"/>
      <c r="J1728" s="332"/>
      <c r="K1728" s="333"/>
      <c r="L1728" s="334"/>
      <c r="M1728" s="332"/>
      <c r="N1728" s="333"/>
      <c r="O1728" s="334"/>
      <c r="P1728" s="332"/>
      <c r="Q1728" s="333"/>
      <c r="R1728" s="334"/>
      <c r="S1728" s="332"/>
      <c r="T1728" s="333"/>
      <c r="U1728" s="334"/>
      <c r="V1728" s="332"/>
      <c r="W1728" s="333"/>
      <c r="X1728" s="334"/>
      <c r="Y1728" s="332"/>
      <c r="Z1728" s="333"/>
      <c r="AA1728" s="334"/>
      <c r="AB1728" s="332"/>
      <c r="AC1728" s="333"/>
      <c r="AD1728" s="334"/>
      <c r="AG1728" s="86">
        <f t="shared" si="296"/>
        <v>0</v>
      </c>
      <c r="AH1728" s="86">
        <f t="shared" si="297"/>
        <v>0</v>
      </c>
      <c r="AI1728" s="86">
        <f t="shared" si="298"/>
        <v>0</v>
      </c>
      <c r="AJ1728" s="86">
        <f t="shared" si="299"/>
        <v>0</v>
      </c>
      <c r="AL1728" s="86">
        <f t="shared" si="300"/>
        <v>21</v>
      </c>
      <c r="AM1728" s="86">
        <f t="shared" si="301"/>
        <v>0</v>
      </c>
      <c r="AN1728" s="86">
        <f t="shared" si="302"/>
        <v>0</v>
      </c>
    </row>
    <row r="1729" spans="1:40" ht="15" customHeight="1">
      <c r="A1729" s="107"/>
      <c r="B1729" s="93"/>
      <c r="C1729" s="110" t="s">
        <v>173</v>
      </c>
      <c r="D1729" s="329" t="str">
        <f t="shared" si="295"/>
        <v/>
      </c>
      <c r="E1729" s="330"/>
      <c r="F1729" s="330"/>
      <c r="G1729" s="330"/>
      <c r="H1729" s="330"/>
      <c r="I1729" s="331"/>
      <c r="J1729" s="332"/>
      <c r="K1729" s="333"/>
      <c r="L1729" s="334"/>
      <c r="M1729" s="332"/>
      <c r="N1729" s="333"/>
      <c r="O1729" s="334"/>
      <c r="P1729" s="332"/>
      <c r="Q1729" s="333"/>
      <c r="R1729" s="334"/>
      <c r="S1729" s="332"/>
      <c r="T1729" s="333"/>
      <c r="U1729" s="334"/>
      <c r="V1729" s="332"/>
      <c r="W1729" s="333"/>
      <c r="X1729" s="334"/>
      <c r="Y1729" s="332"/>
      <c r="Z1729" s="333"/>
      <c r="AA1729" s="334"/>
      <c r="AB1729" s="332"/>
      <c r="AC1729" s="333"/>
      <c r="AD1729" s="334"/>
      <c r="AG1729" s="86">
        <f t="shared" si="296"/>
        <v>0</v>
      </c>
      <c r="AH1729" s="86">
        <f t="shared" si="297"/>
        <v>0</v>
      </c>
      <c r="AI1729" s="86">
        <f t="shared" si="298"/>
        <v>0</v>
      </c>
      <c r="AJ1729" s="86">
        <f t="shared" si="299"/>
        <v>0</v>
      </c>
      <c r="AL1729" s="86">
        <f t="shared" si="300"/>
        <v>21</v>
      </c>
      <c r="AM1729" s="86">
        <f t="shared" si="301"/>
        <v>0</v>
      </c>
      <c r="AN1729" s="86">
        <f t="shared" si="302"/>
        <v>0</v>
      </c>
    </row>
    <row r="1730" spans="1:40" ht="15" customHeight="1">
      <c r="A1730" s="107"/>
      <c r="B1730" s="93"/>
      <c r="C1730" s="110" t="s">
        <v>174</v>
      </c>
      <c r="D1730" s="329" t="str">
        <f t="shared" si="295"/>
        <v/>
      </c>
      <c r="E1730" s="330"/>
      <c r="F1730" s="330"/>
      <c r="G1730" s="330"/>
      <c r="H1730" s="330"/>
      <c r="I1730" s="331"/>
      <c r="J1730" s="332"/>
      <c r="K1730" s="333"/>
      <c r="L1730" s="334"/>
      <c r="M1730" s="332"/>
      <c r="N1730" s="333"/>
      <c r="O1730" s="334"/>
      <c r="P1730" s="332"/>
      <c r="Q1730" s="333"/>
      <c r="R1730" s="334"/>
      <c r="S1730" s="332"/>
      <c r="T1730" s="333"/>
      <c r="U1730" s="334"/>
      <c r="V1730" s="332"/>
      <c r="W1730" s="333"/>
      <c r="X1730" s="334"/>
      <c r="Y1730" s="332"/>
      <c r="Z1730" s="333"/>
      <c r="AA1730" s="334"/>
      <c r="AB1730" s="332"/>
      <c r="AC1730" s="333"/>
      <c r="AD1730" s="334"/>
      <c r="AG1730" s="86">
        <f t="shared" si="296"/>
        <v>0</v>
      </c>
      <c r="AH1730" s="86">
        <f t="shared" si="297"/>
        <v>0</v>
      </c>
      <c r="AI1730" s="86">
        <f t="shared" si="298"/>
        <v>0</v>
      </c>
      <c r="AJ1730" s="86">
        <f t="shared" si="299"/>
        <v>0</v>
      </c>
      <c r="AL1730" s="86">
        <f t="shared" si="300"/>
        <v>21</v>
      </c>
      <c r="AM1730" s="86">
        <f t="shared" si="301"/>
        <v>0</v>
      </c>
      <c r="AN1730" s="86">
        <f t="shared" si="302"/>
        <v>0</v>
      </c>
    </row>
    <row r="1731" spans="1:40" ht="15" customHeight="1">
      <c r="A1731" s="107"/>
      <c r="B1731" s="93"/>
      <c r="C1731" s="110" t="s">
        <v>175</v>
      </c>
      <c r="D1731" s="329" t="str">
        <f t="shared" si="295"/>
        <v/>
      </c>
      <c r="E1731" s="330"/>
      <c r="F1731" s="330"/>
      <c r="G1731" s="330"/>
      <c r="H1731" s="330"/>
      <c r="I1731" s="331"/>
      <c r="J1731" s="332"/>
      <c r="K1731" s="333"/>
      <c r="L1731" s="334"/>
      <c r="M1731" s="332"/>
      <c r="N1731" s="333"/>
      <c r="O1731" s="334"/>
      <c r="P1731" s="332"/>
      <c r="Q1731" s="333"/>
      <c r="R1731" s="334"/>
      <c r="S1731" s="332"/>
      <c r="T1731" s="333"/>
      <c r="U1731" s="334"/>
      <c r="V1731" s="332"/>
      <c r="W1731" s="333"/>
      <c r="X1731" s="334"/>
      <c r="Y1731" s="332"/>
      <c r="Z1731" s="333"/>
      <c r="AA1731" s="334"/>
      <c r="AB1731" s="332"/>
      <c r="AC1731" s="333"/>
      <c r="AD1731" s="334"/>
      <c r="AG1731" s="86">
        <f t="shared" si="296"/>
        <v>0</v>
      </c>
      <c r="AH1731" s="86">
        <f t="shared" si="297"/>
        <v>0</v>
      </c>
      <c r="AI1731" s="86">
        <f t="shared" si="298"/>
        <v>0</v>
      </c>
      <c r="AJ1731" s="86">
        <f t="shared" si="299"/>
        <v>0</v>
      </c>
      <c r="AL1731" s="86">
        <f t="shared" si="300"/>
        <v>21</v>
      </c>
      <c r="AM1731" s="86">
        <f t="shared" si="301"/>
        <v>0</v>
      </c>
      <c r="AN1731" s="86">
        <f t="shared" si="302"/>
        <v>0</v>
      </c>
    </row>
    <row r="1732" spans="1:40" ht="15" customHeight="1">
      <c r="A1732" s="107"/>
      <c r="B1732" s="93"/>
      <c r="C1732" s="110" t="s">
        <v>176</v>
      </c>
      <c r="D1732" s="329" t="str">
        <f t="shared" si="295"/>
        <v/>
      </c>
      <c r="E1732" s="330"/>
      <c r="F1732" s="330"/>
      <c r="G1732" s="330"/>
      <c r="H1732" s="330"/>
      <c r="I1732" s="331"/>
      <c r="J1732" s="332"/>
      <c r="K1732" s="333"/>
      <c r="L1732" s="334"/>
      <c r="M1732" s="332"/>
      <c r="N1732" s="333"/>
      <c r="O1732" s="334"/>
      <c r="P1732" s="332"/>
      <c r="Q1732" s="333"/>
      <c r="R1732" s="334"/>
      <c r="S1732" s="332"/>
      <c r="T1732" s="333"/>
      <c r="U1732" s="334"/>
      <c r="V1732" s="332"/>
      <c r="W1732" s="333"/>
      <c r="X1732" s="334"/>
      <c r="Y1732" s="332"/>
      <c r="Z1732" s="333"/>
      <c r="AA1732" s="334"/>
      <c r="AB1732" s="332"/>
      <c r="AC1732" s="333"/>
      <c r="AD1732" s="334"/>
      <c r="AG1732" s="86">
        <f t="shared" si="296"/>
        <v>0</v>
      </c>
      <c r="AH1732" s="86">
        <f t="shared" si="297"/>
        <v>0</v>
      </c>
      <c r="AI1732" s="86">
        <f t="shared" si="298"/>
        <v>0</v>
      </c>
      <c r="AJ1732" s="86">
        <f t="shared" si="299"/>
        <v>0</v>
      </c>
      <c r="AL1732" s="86">
        <f t="shared" si="300"/>
        <v>21</v>
      </c>
      <c r="AM1732" s="86">
        <f t="shared" si="301"/>
        <v>0</v>
      </c>
      <c r="AN1732" s="86">
        <f t="shared" si="302"/>
        <v>0</v>
      </c>
    </row>
    <row r="1733" spans="1:40" ht="15" customHeight="1">
      <c r="A1733" s="107"/>
      <c r="B1733" s="93"/>
      <c r="C1733" s="110" t="s">
        <v>177</v>
      </c>
      <c r="D1733" s="329" t="str">
        <f t="shared" si="295"/>
        <v/>
      </c>
      <c r="E1733" s="330"/>
      <c r="F1733" s="330"/>
      <c r="G1733" s="330"/>
      <c r="H1733" s="330"/>
      <c r="I1733" s="331"/>
      <c r="J1733" s="332"/>
      <c r="K1733" s="333"/>
      <c r="L1733" s="334"/>
      <c r="M1733" s="332"/>
      <c r="N1733" s="333"/>
      <c r="O1733" s="334"/>
      <c r="P1733" s="332"/>
      <c r="Q1733" s="333"/>
      <c r="R1733" s="334"/>
      <c r="S1733" s="332"/>
      <c r="T1733" s="333"/>
      <c r="U1733" s="334"/>
      <c r="V1733" s="332"/>
      <c r="W1733" s="333"/>
      <c r="X1733" s="334"/>
      <c r="Y1733" s="332"/>
      <c r="Z1733" s="333"/>
      <c r="AA1733" s="334"/>
      <c r="AB1733" s="332"/>
      <c r="AC1733" s="333"/>
      <c r="AD1733" s="334"/>
      <c r="AG1733" s="86">
        <f t="shared" si="296"/>
        <v>0</v>
      </c>
      <c r="AH1733" s="86">
        <f t="shared" si="297"/>
        <v>0</v>
      </c>
      <c r="AI1733" s="86">
        <f t="shared" si="298"/>
        <v>0</v>
      </c>
      <c r="AJ1733" s="86">
        <f t="shared" si="299"/>
        <v>0</v>
      </c>
      <c r="AL1733" s="86">
        <f t="shared" si="300"/>
        <v>21</v>
      </c>
      <c r="AM1733" s="86">
        <f t="shared" si="301"/>
        <v>0</v>
      </c>
      <c r="AN1733" s="86">
        <f t="shared" si="302"/>
        <v>0</v>
      </c>
    </row>
    <row r="1734" spans="1:40" ht="15" customHeight="1">
      <c r="A1734" s="107"/>
      <c r="B1734" s="93"/>
      <c r="C1734" s="110" t="s">
        <v>178</v>
      </c>
      <c r="D1734" s="329" t="str">
        <f t="shared" si="295"/>
        <v/>
      </c>
      <c r="E1734" s="330"/>
      <c r="F1734" s="330"/>
      <c r="G1734" s="330"/>
      <c r="H1734" s="330"/>
      <c r="I1734" s="331"/>
      <c r="J1734" s="332"/>
      <c r="K1734" s="333"/>
      <c r="L1734" s="334"/>
      <c r="M1734" s="332"/>
      <c r="N1734" s="333"/>
      <c r="O1734" s="334"/>
      <c r="P1734" s="332"/>
      <c r="Q1734" s="333"/>
      <c r="R1734" s="334"/>
      <c r="S1734" s="332"/>
      <c r="T1734" s="333"/>
      <c r="U1734" s="334"/>
      <c r="V1734" s="332"/>
      <c r="W1734" s="333"/>
      <c r="X1734" s="334"/>
      <c r="Y1734" s="332"/>
      <c r="Z1734" s="333"/>
      <c r="AA1734" s="334"/>
      <c r="AB1734" s="332"/>
      <c r="AC1734" s="333"/>
      <c r="AD1734" s="334"/>
      <c r="AG1734" s="86">
        <f t="shared" si="296"/>
        <v>0</v>
      </c>
      <c r="AH1734" s="86">
        <f t="shared" si="297"/>
        <v>0</v>
      </c>
      <c r="AI1734" s="86">
        <f t="shared" si="298"/>
        <v>0</v>
      </c>
      <c r="AJ1734" s="86">
        <f t="shared" si="299"/>
        <v>0</v>
      </c>
      <c r="AL1734" s="86">
        <f t="shared" si="300"/>
        <v>21</v>
      </c>
      <c r="AM1734" s="86">
        <f t="shared" si="301"/>
        <v>0</v>
      </c>
      <c r="AN1734" s="86">
        <f t="shared" si="302"/>
        <v>0</v>
      </c>
    </row>
    <row r="1735" spans="1:40" ht="15" customHeight="1">
      <c r="A1735" s="107"/>
      <c r="B1735" s="93"/>
      <c r="C1735" s="110" t="s">
        <v>179</v>
      </c>
      <c r="D1735" s="329" t="str">
        <f t="shared" si="295"/>
        <v/>
      </c>
      <c r="E1735" s="330"/>
      <c r="F1735" s="330"/>
      <c r="G1735" s="330"/>
      <c r="H1735" s="330"/>
      <c r="I1735" s="331"/>
      <c r="J1735" s="332"/>
      <c r="K1735" s="333"/>
      <c r="L1735" s="334"/>
      <c r="M1735" s="332"/>
      <c r="N1735" s="333"/>
      <c r="O1735" s="334"/>
      <c r="P1735" s="332"/>
      <c r="Q1735" s="333"/>
      <c r="R1735" s="334"/>
      <c r="S1735" s="332"/>
      <c r="T1735" s="333"/>
      <c r="U1735" s="334"/>
      <c r="V1735" s="332"/>
      <c r="W1735" s="333"/>
      <c r="X1735" s="334"/>
      <c r="Y1735" s="332"/>
      <c r="Z1735" s="333"/>
      <c r="AA1735" s="334"/>
      <c r="AB1735" s="332"/>
      <c r="AC1735" s="333"/>
      <c r="AD1735" s="334"/>
      <c r="AG1735" s="86">
        <f t="shared" si="296"/>
        <v>0</v>
      </c>
      <c r="AH1735" s="86">
        <f t="shared" si="297"/>
        <v>0</v>
      </c>
      <c r="AI1735" s="86">
        <f t="shared" si="298"/>
        <v>0</v>
      </c>
      <c r="AJ1735" s="86">
        <f t="shared" si="299"/>
        <v>0</v>
      </c>
      <c r="AL1735" s="86">
        <f t="shared" si="300"/>
        <v>21</v>
      </c>
      <c r="AM1735" s="86">
        <f t="shared" si="301"/>
        <v>0</v>
      </c>
      <c r="AN1735" s="86">
        <f t="shared" si="302"/>
        <v>0</v>
      </c>
    </row>
    <row r="1736" spans="1:40" ht="15" customHeight="1">
      <c r="A1736" s="107"/>
      <c r="B1736" s="93"/>
      <c r="C1736" s="110" t="s">
        <v>180</v>
      </c>
      <c r="D1736" s="329" t="str">
        <f t="shared" si="295"/>
        <v/>
      </c>
      <c r="E1736" s="330"/>
      <c r="F1736" s="330"/>
      <c r="G1736" s="330"/>
      <c r="H1736" s="330"/>
      <c r="I1736" s="331"/>
      <c r="J1736" s="332"/>
      <c r="K1736" s="333"/>
      <c r="L1736" s="334"/>
      <c r="M1736" s="332"/>
      <c r="N1736" s="333"/>
      <c r="O1736" s="334"/>
      <c r="P1736" s="332"/>
      <c r="Q1736" s="333"/>
      <c r="R1736" s="334"/>
      <c r="S1736" s="332"/>
      <c r="T1736" s="333"/>
      <c r="U1736" s="334"/>
      <c r="V1736" s="332"/>
      <c r="W1736" s="333"/>
      <c r="X1736" s="334"/>
      <c r="Y1736" s="332"/>
      <c r="Z1736" s="333"/>
      <c r="AA1736" s="334"/>
      <c r="AB1736" s="332"/>
      <c r="AC1736" s="333"/>
      <c r="AD1736" s="334"/>
      <c r="AG1736" s="86">
        <f t="shared" si="296"/>
        <v>0</v>
      </c>
      <c r="AH1736" s="86">
        <f t="shared" si="297"/>
        <v>0</v>
      </c>
      <c r="AI1736" s="86">
        <f t="shared" si="298"/>
        <v>0</v>
      </c>
      <c r="AJ1736" s="86">
        <f t="shared" si="299"/>
        <v>0</v>
      </c>
      <c r="AL1736" s="86">
        <f t="shared" si="300"/>
        <v>21</v>
      </c>
      <c r="AM1736" s="86">
        <f t="shared" si="301"/>
        <v>0</v>
      </c>
      <c r="AN1736" s="86">
        <f t="shared" si="302"/>
        <v>0</v>
      </c>
    </row>
    <row r="1737" spans="1:40" ht="15" customHeight="1">
      <c r="A1737" s="107"/>
      <c r="B1737" s="93"/>
      <c r="C1737" s="110" t="s">
        <v>181</v>
      </c>
      <c r="D1737" s="329" t="str">
        <f t="shared" si="295"/>
        <v/>
      </c>
      <c r="E1737" s="330"/>
      <c r="F1737" s="330"/>
      <c r="G1737" s="330"/>
      <c r="H1737" s="330"/>
      <c r="I1737" s="331"/>
      <c r="J1737" s="332"/>
      <c r="K1737" s="333"/>
      <c r="L1737" s="334"/>
      <c r="M1737" s="332"/>
      <c r="N1737" s="333"/>
      <c r="O1737" s="334"/>
      <c r="P1737" s="332"/>
      <c r="Q1737" s="333"/>
      <c r="R1737" s="334"/>
      <c r="S1737" s="332"/>
      <c r="T1737" s="333"/>
      <c r="U1737" s="334"/>
      <c r="V1737" s="332"/>
      <c r="W1737" s="333"/>
      <c r="X1737" s="334"/>
      <c r="Y1737" s="332"/>
      <c r="Z1737" s="333"/>
      <c r="AA1737" s="334"/>
      <c r="AB1737" s="332"/>
      <c r="AC1737" s="333"/>
      <c r="AD1737" s="334"/>
      <c r="AG1737" s="86">
        <f t="shared" si="296"/>
        <v>0</v>
      </c>
      <c r="AH1737" s="86">
        <f t="shared" si="297"/>
        <v>0</v>
      </c>
      <c r="AI1737" s="86">
        <f t="shared" si="298"/>
        <v>0</v>
      </c>
      <c r="AJ1737" s="86">
        <f t="shared" si="299"/>
        <v>0</v>
      </c>
      <c r="AL1737" s="86">
        <f t="shared" si="300"/>
        <v>21</v>
      </c>
      <c r="AM1737" s="86">
        <f t="shared" si="301"/>
        <v>0</v>
      </c>
      <c r="AN1737" s="86">
        <f t="shared" si="302"/>
        <v>0</v>
      </c>
    </row>
    <row r="1738" spans="1:40" ht="15" customHeight="1">
      <c r="A1738" s="107"/>
      <c r="B1738" s="93"/>
      <c r="C1738" s="110" t="s">
        <v>182</v>
      </c>
      <c r="D1738" s="329" t="str">
        <f t="shared" si="295"/>
        <v/>
      </c>
      <c r="E1738" s="330"/>
      <c r="F1738" s="330"/>
      <c r="G1738" s="330"/>
      <c r="H1738" s="330"/>
      <c r="I1738" s="331"/>
      <c r="J1738" s="332"/>
      <c r="K1738" s="333"/>
      <c r="L1738" s="334"/>
      <c r="M1738" s="332"/>
      <c r="N1738" s="333"/>
      <c r="O1738" s="334"/>
      <c r="P1738" s="332"/>
      <c r="Q1738" s="333"/>
      <c r="R1738" s="334"/>
      <c r="S1738" s="332"/>
      <c r="T1738" s="333"/>
      <c r="U1738" s="334"/>
      <c r="V1738" s="332"/>
      <c r="W1738" s="333"/>
      <c r="X1738" s="334"/>
      <c r="Y1738" s="332"/>
      <c r="Z1738" s="333"/>
      <c r="AA1738" s="334"/>
      <c r="AB1738" s="332"/>
      <c r="AC1738" s="333"/>
      <c r="AD1738" s="334"/>
      <c r="AG1738" s="86">
        <f t="shared" si="296"/>
        <v>0</v>
      </c>
      <c r="AH1738" s="86">
        <f t="shared" si="297"/>
        <v>0</v>
      </c>
      <c r="AI1738" s="86">
        <f t="shared" si="298"/>
        <v>0</v>
      </c>
      <c r="AJ1738" s="86">
        <f t="shared" si="299"/>
        <v>0</v>
      </c>
      <c r="AL1738" s="86">
        <f t="shared" si="300"/>
        <v>21</v>
      </c>
      <c r="AM1738" s="86">
        <f t="shared" si="301"/>
        <v>0</v>
      </c>
      <c r="AN1738" s="86">
        <f t="shared" si="302"/>
        <v>0</v>
      </c>
    </row>
    <row r="1739" spans="1:40" ht="15" customHeight="1">
      <c r="A1739" s="107"/>
      <c r="B1739" s="93"/>
      <c r="C1739" s="110" t="s">
        <v>183</v>
      </c>
      <c r="D1739" s="329" t="str">
        <f t="shared" si="295"/>
        <v/>
      </c>
      <c r="E1739" s="330"/>
      <c r="F1739" s="330"/>
      <c r="G1739" s="330"/>
      <c r="H1739" s="330"/>
      <c r="I1739" s="331"/>
      <c r="J1739" s="332"/>
      <c r="K1739" s="333"/>
      <c r="L1739" s="334"/>
      <c r="M1739" s="332"/>
      <c r="N1739" s="333"/>
      <c r="O1739" s="334"/>
      <c r="P1739" s="332"/>
      <c r="Q1739" s="333"/>
      <c r="R1739" s="334"/>
      <c r="S1739" s="332"/>
      <c r="T1739" s="333"/>
      <c r="U1739" s="334"/>
      <c r="V1739" s="332"/>
      <c r="W1739" s="333"/>
      <c r="X1739" s="334"/>
      <c r="Y1739" s="332"/>
      <c r="Z1739" s="333"/>
      <c r="AA1739" s="334"/>
      <c r="AB1739" s="332"/>
      <c r="AC1739" s="333"/>
      <c r="AD1739" s="334"/>
      <c r="AG1739" s="86">
        <f t="shared" si="296"/>
        <v>0</v>
      </c>
      <c r="AH1739" s="86">
        <f t="shared" si="297"/>
        <v>0</v>
      </c>
      <c r="AI1739" s="86">
        <f t="shared" si="298"/>
        <v>0</v>
      </c>
      <c r="AJ1739" s="86">
        <f t="shared" si="299"/>
        <v>0</v>
      </c>
      <c r="AL1739" s="86">
        <f t="shared" si="300"/>
        <v>21</v>
      </c>
      <c r="AM1739" s="86">
        <f t="shared" si="301"/>
        <v>0</v>
      </c>
      <c r="AN1739" s="86">
        <f t="shared" si="302"/>
        <v>0</v>
      </c>
    </row>
    <row r="1740" spans="1:40" ht="15" customHeight="1">
      <c r="A1740" s="107"/>
      <c r="B1740" s="93"/>
      <c r="C1740" s="110" t="s">
        <v>184</v>
      </c>
      <c r="D1740" s="329" t="str">
        <f t="shared" si="295"/>
        <v/>
      </c>
      <c r="E1740" s="330"/>
      <c r="F1740" s="330"/>
      <c r="G1740" s="330"/>
      <c r="H1740" s="330"/>
      <c r="I1740" s="331"/>
      <c r="J1740" s="332"/>
      <c r="K1740" s="333"/>
      <c r="L1740" s="334"/>
      <c r="M1740" s="332"/>
      <c r="N1740" s="333"/>
      <c r="O1740" s="334"/>
      <c r="P1740" s="332"/>
      <c r="Q1740" s="333"/>
      <c r="R1740" s="334"/>
      <c r="S1740" s="332"/>
      <c r="T1740" s="333"/>
      <c r="U1740" s="334"/>
      <c r="V1740" s="332"/>
      <c r="W1740" s="333"/>
      <c r="X1740" s="334"/>
      <c r="Y1740" s="332"/>
      <c r="Z1740" s="333"/>
      <c r="AA1740" s="334"/>
      <c r="AB1740" s="332"/>
      <c r="AC1740" s="333"/>
      <c r="AD1740" s="334"/>
      <c r="AG1740" s="86">
        <f t="shared" si="296"/>
        <v>0</v>
      </c>
      <c r="AH1740" s="86">
        <f t="shared" si="297"/>
        <v>0</v>
      </c>
      <c r="AI1740" s="86">
        <f t="shared" si="298"/>
        <v>0</v>
      </c>
      <c r="AJ1740" s="86">
        <f t="shared" si="299"/>
        <v>0</v>
      </c>
      <c r="AL1740" s="86">
        <f t="shared" si="300"/>
        <v>21</v>
      </c>
      <c r="AM1740" s="86">
        <f t="shared" si="301"/>
        <v>0</v>
      </c>
      <c r="AN1740" s="86">
        <f t="shared" si="302"/>
        <v>0</v>
      </c>
    </row>
    <row r="1741" spans="1:40" ht="15" customHeight="1">
      <c r="A1741" s="107"/>
      <c r="B1741" s="93"/>
      <c r="C1741" s="110" t="s">
        <v>185</v>
      </c>
      <c r="D1741" s="329" t="str">
        <f t="shared" si="295"/>
        <v/>
      </c>
      <c r="E1741" s="330"/>
      <c r="F1741" s="330"/>
      <c r="G1741" s="330"/>
      <c r="H1741" s="330"/>
      <c r="I1741" s="331"/>
      <c r="J1741" s="332"/>
      <c r="K1741" s="333"/>
      <c r="L1741" s="334"/>
      <c r="M1741" s="332"/>
      <c r="N1741" s="333"/>
      <c r="O1741" s="334"/>
      <c r="P1741" s="332"/>
      <c r="Q1741" s="333"/>
      <c r="R1741" s="334"/>
      <c r="S1741" s="332"/>
      <c r="T1741" s="333"/>
      <c r="U1741" s="334"/>
      <c r="V1741" s="332"/>
      <c r="W1741" s="333"/>
      <c r="X1741" s="334"/>
      <c r="Y1741" s="332"/>
      <c r="Z1741" s="333"/>
      <c r="AA1741" s="334"/>
      <c r="AB1741" s="332"/>
      <c r="AC1741" s="333"/>
      <c r="AD1741" s="334"/>
      <c r="AG1741" s="86">
        <f t="shared" si="296"/>
        <v>0</v>
      </c>
      <c r="AH1741" s="86">
        <f t="shared" si="297"/>
        <v>0</v>
      </c>
      <c r="AI1741" s="86">
        <f t="shared" si="298"/>
        <v>0</v>
      </c>
      <c r="AJ1741" s="86">
        <f t="shared" si="299"/>
        <v>0</v>
      </c>
      <c r="AL1741" s="86">
        <f t="shared" si="300"/>
        <v>21</v>
      </c>
      <c r="AM1741" s="86">
        <f t="shared" si="301"/>
        <v>0</v>
      </c>
      <c r="AN1741" s="86">
        <f t="shared" si="302"/>
        <v>0</v>
      </c>
    </row>
    <row r="1742" spans="1:40" ht="15" customHeight="1">
      <c r="A1742" s="107"/>
      <c r="B1742" s="93"/>
      <c r="C1742" s="110" t="s">
        <v>186</v>
      </c>
      <c r="D1742" s="329" t="str">
        <f t="shared" si="295"/>
        <v/>
      </c>
      <c r="E1742" s="330"/>
      <c r="F1742" s="330"/>
      <c r="G1742" s="330"/>
      <c r="H1742" s="330"/>
      <c r="I1742" s="331"/>
      <c r="J1742" s="332"/>
      <c r="K1742" s="333"/>
      <c r="L1742" s="334"/>
      <c r="M1742" s="332"/>
      <c r="N1742" s="333"/>
      <c r="O1742" s="334"/>
      <c r="P1742" s="332"/>
      <c r="Q1742" s="333"/>
      <c r="R1742" s="334"/>
      <c r="S1742" s="332"/>
      <c r="T1742" s="333"/>
      <c r="U1742" s="334"/>
      <c r="V1742" s="332"/>
      <c r="W1742" s="333"/>
      <c r="X1742" s="334"/>
      <c r="Y1742" s="332"/>
      <c r="Z1742" s="333"/>
      <c r="AA1742" s="334"/>
      <c r="AB1742" s="332"/>
      <c r="AC1742" s="333"/>
      <c r="AD1742" s="334"/>
      <c r="AG1742" s="86">
        <f t="shared" si="296"/>
        <v>0</v>
      </c>
      <c r="AH1742" s="86">
        <f t="shared" si="297"/>
        <v>0</v>
      </c>
      <c r="AI1742" s="86">
        <f t="shared" si="298"/>
        <v>0</v>
      </c>
      <c r="AJ1742" s="86">
        <f t="shared" si="299"/>
        <v>0</v>
      </c>
      <c r="AL1742" s="86">
        <f t="shared" si="300"/>
        <v>21</v>
      </c>
      <c r="AM1742" s="86">
        <f t="shared" si="301"/>
        <v>0</v>
      </c>
      <c r="AN1742" s="86">
        <f t="shared" si="302"/>
        <v>0</v>
      </c>
    </row>
    <row r="1743" spans="1:40" ht="15" customHeight="1">
      <c r="A1743" s="107"/>
      <c r="B1743" s="93"/>
      <c r="C1743" s="110" t="s">
        <v>187</v>
      </c>
      <c r="D1743" s="329" t="str">
        <f t="shared" si="295"/>
        <v/>
      </c>
      <c r="E1743" s="330"/>
      <c r="F1743" s="330"/>
      <c r="G1743" s="330"/>
      <c r="H1743" s="330"/>
      <c r="I1743" s="331"/>
      <c r="J1743" s="332"/>
      <c r="K1743" s="333"/>
      <c r="L1743" s="334"/>
      <c r="M1743" s="332"/>
      <c r="N1743" s="333"/>
      <c r="O1743" s="334"/>
      <c r="P1743" s="332"/>
      <c r="Q1743" s="333"/>
      <c r="R1743" s="334"/>
      <c r="S1743" s="332"/>
      <c r="T1743" s="333"/>
      <c r="U1743" s="334"/>
      <c r="V1743" s="332"/>
      <c r="W1743" s="333"/>
      <c r="X1743" s="334"/>
      <c r="Y1743" s="332"/>
      <c r="Z1743" s="333"/>
      <c r="AA1743" s="334"/>
      <c r="AB1743" s="332"/>
      <c r="AC1743" s="333"/>
      <c r="AD1743" s="334"/>
      <c r="AG1743" s="86">
        <f t="shared" si="296"/>
        <v>0</v>
      </c>
      <c r="AH1743" s="86">
        <f t="shared" si="297"/>
        <v>0</v>
      </c>
      <c r="AI1743" s="86">
        <f t="shared" si="298"/>
        <v>0</v>
      </c>
      <c r="AJ1743" s="86">
        <f t="shared" si="299"/>
        <v>0</v>
      </c>
      <c r="AL1743" s="86">
        <f t="shared" si="300"/>
        <v>21</v>
      </c>
      <c r="AM1743" s="86">
        <f t="shared" si="301"/>
        <v>0</v>
      </c>
      <c r="AN1743" s="86">
        <f t="shared" si="302"/>
        <v>0</v>
      </c>
    </row>
    <row r="1744" spans="1:40" ht="15" customHeight="1">
      <c r="A1744" s="107"/>
      <c r="B1744" s="93"/>
      <c r="C1744" s="110" t="s">
        <v>188</v>
      </c>
      <c r="D1744" s="329" t="str">
        <f t="shared" si="295"/>
        <v/>
      </c>
      <c r="E1744" s="330"/>
      <c r="F1744" s="330"/>
      <c r="G1744" s="330"/>
      <c r="H1744" s="330"/>
      <c r="I1744" s="331"/>
      <c r="J1744" s="332"/>
      <c r="K1744" s="333"/>
      <c r="L1744" s="334"/>
      <c r="M1744" s="332"/>
      <c r="N1744" s="333"/>
      <c r="O1744" s="334"/>
      <c r="P1744" s="332"/>
      <c r="Q1744" s="333"/>
      <c r="R1744" s="334"/>
      <c r="S1744" s="332"/>
      <c r="T1744" s="333"/>
      <c r="U1744" s="334"/>
      <c r="V1744" s="332"/>
      <c r="W1744" s="333"/>
      <c r="X1744" s="334"/>
      <c r="Y1744" s="332"/>
      <c r="Z1744" s="333"/>
      <c r="AA1744" s="334"/>
      <c r="AB1744" s="332"/>
      <c r="AC1744" s="333"/>
      <c r="AD1744" s="334"/>
      <c r="AG1744" s="86">
        <f t="shared" si="296"/>
        <v>0</v>
      </c>
      <c r="AH1744" s="86">
        <f t="shared" si="297"/>
        <v>0</v>
      </c>
      <c r="AI1744" s="86">
        <f t="shared" si="298"/>
        <v>0</v>
      </c>
      <c r="AJ1744" s="86">
        <f t="shared" si="299"/>
        <v>0</v>
      </c>
      <c r="AL1744" s="86">
        <f t="shared" si="300"/>
        <v>21</v>
      </c>
      <c r="AM1744" s="86">
        <f t="shared" si="301"/>
        <v>0</v>
      </c>
      <c r="AN1744" s="86">
        <f t="shared" si="302"/>
        <v>0</v>
      </c>
    </row>
    <row r="1745" spans="1:40" ht="15" customHeight="1">
      <c r="A1745" s="107"/>
      <c r="B1745" s="93"/>
      <c r="C1745" s="110" t="s">
        <v>189</v>
      </c>
      <c r="D1745" s="329" t="str">
        <f t="shared" si="295"/>
        <v/>
      </c>
      <c r="E1745" s="330"/>
      <c r="F1745" s="330"/>
      <c r="G1745" s="330"/>
      <c r="H1745" s="330"/>
      <c r="I1745" s="331"/>
      <c r="J1745" s="332"/>
      <c r="K1745" s="333"/>
      <c r="L1745" s="334"/>
      <c r="M1745" s="332"/>
      <c r="N1745" s="333"/>
      <c r="O1745" s="334"/>
      <c r="P1745" s="332"/>
      <c r="Q1745" s="333"/>
      <c r="R1745" s="334"/>
      <c r="S1745" s="332"/>
      <c r="T1745" s="333"/>
      <c r="U1745" s="334"/>
      <c r="V1745" s="332"/>
      <c r="W1745" s="333"/>
      <c r="X1745" s="334"/>
      <c r="Y1745" s="332"/>
      <c r="Z1745" s="333"/>
      <c r="AA1745" s="334"/>
      <c r="AB1745" s="332"/>
      <c r="AC1745" s="333"/>
      <c r="AD1745" s="334"/>
      <c r="AG1745" s="86">
        <f t="shared" si="296"/>
        <v>0</v>
      </c>
      <c r="AH1745" s="86">
        <f t="shared" si="297"/>
        <v>0</v>
      </c>
      <c r="AI1745" s="86">
        <f t="shared" si="298"/>
        <v>0</v>
      </c>
      <c r="AJ1745" s="86">
        <f t="shared" si="299"/>
        <v>0</v>
      </c>
      <c r="AL1745" s="86">
        <f t="shared" si="300"/>
        <v>21</v>
      </c>
      <c r="AM1745" s="86">
        <f t="shared" si="301"/>
        <v>0</v>
      </c>
      <c r="AN1745" s="86">
        <f t="shared" si="302"/>
        <v>0</v>
      </c>
    </row>
    <row r="1746" spans="1:40" ht="15" customHeight="1">
      <c r="A1746" s="107"/>
      <c r="B1746" s="93"/>
      <c r="C1746" s="110" t="s">
        <v>190</v>
      </c>
      <c r="D1746" s="329" t="str">
        <f t="shared" si="295"/>
        <v/>
      </c>
      <c r="E1746" s="330"/>
      <c r="F1746" s="330"/>
      <c r="G1746" s="330"/>
      <c r="H1746" s="330"/>
      <c r="I1746" s="331"/>
      <c r="J1746" s="332"/>
      <c r="K1746" s="333"/>
      <c r="L1746" s="334"/>
      <c r="M1746" s="332"/>
      <c r="N1746" s="333"/>
      <c r="O1746" s="334"/>
      <c r="P1746" s="332"/>
      <c r="Q1746" s="333"/>
      <c r="R1746" s="334"/>
      <c r="S1746" s="332"/>
      <c r="T1746" s="333"/>
      <c r="U1746" s="334"/>
      <c r="V1746" s="332"/>
      <c r="W1746" s="333"/>
      <c r="X1746" s="334"/>
      <c r="Y1746" s="332"/>
      <c r="Z1746" s="333"/>
      <c r="AA1746" s="334"/>
      <c r="AB1746" s="332"/>
      <c r="AC1746" s="333"/>
      <c r="AD1746" s="334"/>
      <c r="AG1746" s="86">
        <f t="shared" si="296"/>
        <v>0</v>
      </c>
      <c r="AH1746" s="86">
        <f t="shared" si="297"/>
        <v>0</v>
      </c>
      <c r="AI1746" s="86">
        <f t="shared" si="298"/>
        <v>0</v>
      </c>
      <c r="AJ1746" s="86">
        <f t="shared" si="299"/>
        <v>0</v>
      </c>
      <c r="AL1746" s="86">
        <f t="shared" si="300"/>
        <v>21</v>
      </c>
      <c r="AM1746" s="86">
        <f t="shared" si="301"/>
        <v>0</v>
      </c>
      <c r="AN1746" s="86">
        <f t="shared" si="302"/>
        <v>0</v>
      </c>
    </row>
    <row r="1747" spans="1:40" ht="15" customHeight="1">
      <c r="A1747" s="107"/>
      <c r="B1747" s="93"/>
      <c r="C1747" s="110" t="s">
        <v>191</v>
      </c>
      <c r="D1747" s="329" t="str">
        <f t="shared" si="295"/>
        <v/>
      </c>
      <c r="E1747" s="330"/>
      <c r="F1747" s="330"/>
      <c r="G1747" s="330"/>
      <c r="H1747" s="330"/>
      <c r="I1747" s="331"/>
      <c r="J1747" s="332"/>
      <c r="K1747" s="333"/>
      <c r="L1747" s="334"/>
      <c r="M1747" s="332"/>
      <c r="N1747" s="333"/>
      <c r="O1747" s="334"/>
      <c r="P1747" s="332"/>
      <c r="Q1747" s="333"/>
      <c r="R1747" s="334"/>
      <c r="S1747" s="332"/>
      <c r="T1747" s="333"/>
      <c r="U1747" s="334"/>
      <c r="V1747" s="332"/>
      <c r="W1747" s="333"/>
      <c r="X1747" s="334"/>
      <c r="Y1747" s="332"/>
      <c r="Z1747" s="333"/>
      <c r="AA1747" s="334"/>
      <c r="AB1747" s="332"/>
      <c r="AC1747" s="333"/>
      <c r="AD1747" s="334"/>
      <c r="AG1747" s="86">
        <f t="shared" si="296"/>
        <v>0</v>
      </c>
      <c r="AH1747" s="86">
        <f t="shared" si="297"/>
        <v>0</v>
      </c>
      <c r="AI1747" s="86">
        <f t="shared" si="298"/>
        <v>0</v>
      </c>
      <c r="AJ1747" s="86">
        <f t="shared" si="299"/>
        <v>0</v>
      </c>
      <c r="AL1747" s="86">
        <f t="shared" si="300"/>
        <v>21</v>
      </c>
      <c r="AM1747" s="86">
        <f t="shared" si="301"/>
        <v>0</v>
      </c>
      <c r="AN1747" s="86">
        <f t="shared" si="302"/>
        <v>0</v>
      </c>
    </row>
    <row r="1748" spans="1:40" ht="15" customHeight="1">
      <c r="A1748" s="107"/>
      <c r="B1748" s="93"/>
      <c r="C1748" s="110" t="s">
        <v>192</v>
      </c>
      <c r="D1748" s="329" t="str">
        <f t="shared" si="295"/>
        <v/>
      </c>
      <c r="E1748" s="330"/>
      <c r="F1748" s="330"/>
      <c r="G1748" s="330"/>
      <c r="H1748" s="330"/>
      <c r="I1748" s="331"/>
      <c r="J1748" s="332"/>
      <c r="K1748" s="333"/>
      <c r="L1748" s="334"/>
      <c r="M1748" s="332"/>
      <c r="N1748" s="333"/>
      <c r="O1748" s="334"/>
      <c r="P1748" s="332"/>
      <c r="Q1748" s="333"/>
      <c r="R1748" s="334"/>
      <c r="S1748" s="332"/>
      <c r="T1748" s="333"/>
      <c r="U1748" s="334"/>
      <c r="V1748" s="332"/>
      <c r="W1748" s="333"/>
      <c r="X1748" s="334"/>
      <c r="Y1748" s="332"/>
      <c r="Z1748" s="333"/>
      <c r="AA1748" s="334"/>
      <c r="AB1748" s="332"/>
      <c r="AC1748" s="333"/>
      <c r="AD1748" s="334"/>
      <c r="AG1748" s="86">
        <f t="shared" si="296"/>
        <v>0</v>
      </c>
      <c r="AH1748" s="86">
        <f t="shared" si="297"/>
        <v>0</v>
      </c>
      <c r="AI1748" s="86">
        <f t="shared" si="298"/>
        <v>0</v>
      </c>
      <c r="AJ1748" s="86">
        <f t="shared" si="299"/>
        <v>0</v>
      </c>
      <c r="AL1748" s="86">
        <f t="shared" si="300"/>
        <v>21</v>
      </c>
      <c r="AM1748" s="86">
        <f t="shared" si="301"/>
        <v>0</v>
      </c>
      <c r="AN1748" s="86">
        <f t="shared" si="302"/>
        <v>0</v>
      </c>
    </row>
    <row r="1749" spans="1:40" ht="15" customHeight="1">
      <c r="A1749" s="107"/>
      <c r="B1749" s="93"/>
      <c r="C1749" s="110" t="s">
        <v>193</v>
      </c>
      <c r="D1749" s="329" t="str">
        <f t="shared" si="295"/>
        <v/>
      </c>
      <c r="E1749" s="330"/>
      <c r="F1749" s="330"/>
      <c r="G1749" s="330"/>
      <c r="H1749" s="330"/>
      <c r="I1749" s="331"/>
      <c r="J1749" s="332"/>
      <c r="K1749" s="333"/>
      <c r="L1749" s="334"/>
      <c r="M1749" s="332"/>
      <c r="N1749" s="333"/>
      <c r="O1749" s="334"/>
      <c r="P1749" s="332"/>
      <c r="Q1749" s="333"/>
      <c r="R1749" s="334"/>
      <c r="S1749" s="332"/>
      <c r="T1749" s="333"/>
      <c r="U1749" s="334"/>
      <c r="V1749" s="332"/>
      <c r="W1749" s="333"/>
      <c r="X1749" s="334"/>
      <c r="Y1749" s="332"/>
      <c r="Z1749" s="333"/>
      <c r="AA1749" s="334"/>
      <c r="AB1749" s="332"/>
      <c r="AC1749" s="333"/>
      <c r="AD1749" s="334"/>
      <c r="AG1749" s="86">
        <f t="shared" si="296"/>
        <v>0</v>
      </c>
      <c r="AH1749" s="86">
        <f t="shared" si="297"/>
        <v>0</v>
      </c>
      <c r="AI1749" s="86">
        <f t="shared" si="298"/>
        <v>0</v>
      </c>
      <c r="AJ1749" s="86">
        <f t="shared" si="299"/>
        <v>0</v>
      </c>
      <c r="AL1749" s="86">
        <f t="shared" si="300"/>
        <v>21</v>
      </c>
      <c r="AM1749" s="86">
        <f t="shared" si="301"/>
        <v>0</v>
      </c>
      <c r="AN1749" s="86">
        <f t="shared" si="302"/>
        <v>0</v>
      </c>
    </row>
    <row r="1750" spans="1:40" ht="15" customHeight="1">
      <c r="A1750" s="107"/>
      <c r="B1750" s="93"/>
      <c r="C1750" s="110" t="s">
        <v>194</v>
      </c>
      <c r="D1750" s="329" t="str">
        <f t="shared" si="295"/>
        <v/>
      </c>
      <c r="E1750" s="330"/>
      <c r="F1750" s="330"/>
      <c r="G1750" s="330"/>
      <c r="H1750" s="330"/>
      <c r="I1750" s="331"/>
      <c r="J1750" s="332"/>
      <c r="K1750" s="333"/>
      <c r="L1750" s="334"/>
      <c r="M1750" s="332"/>
      <c r="N1750" s="333"/>
      <c r="O1750" s="334"/>
      <c r="P1750" s="332"/>
      <c r="Q1750" s="333"/>
      <c r="R1750" s="334"/>
      <c r="S1750" s="332"/>
      <c r="T1750" s="333"/>
      <c r="U1750" s="334"/>
      <c r="V1750" s="332"/>
      <c r="W1750" s="333"/>
      <c r="X1750" s="334"/>
      <c r="Y1750" s="332"/>
      <c r="Z1750" s="333"/>
      <c r="AA1750" s="334"/>
      <c r="AB1750" s="332"/>
      <c r="AC1750" s="333"/>
      <c r="AD1750" s="334"/>
      <c r="AG1750" s="86">
        <f t="shared" si="296"/>
        <v>0</v>
      </c>
      <c r="AH1750" s="86">
        <f t="shared" si="297"/>
        <v>0</v>
      </c>
      <c r="AI1750" s="86">
        <f t="shared" si="298"/>
        <v>0</v>
      </c>
      <c r="AJ1750" s="86">
        <f t="shared" si="299"/>
        <v>0</v>
      </c>
      <c r="AL1750" s="86">
        <f t="shared" si="300"/>
        <v>21</v>
      </c>
      <c r="AM1750" s="86">
        <f t="shared" si="301"/>
        <v>0</v>
      </c>
      <c r="AN1750" s="86">
        <f t="shared" si="302"/>
        <v>0</v>
      </c>
    </row>
    <row r="1751" spans="1:40" ht="15" customHeight="1">
      <c r="A1751" s="107"/>
      <c r="B1751" s="93"/>
      <c r="C1751" s="110" t="s">
        <v>195</v>
      </c>
      <c r="D1751" s="329" t="str">
        <f t="shared" si="295"/>
        <v/>
      </c>
      <c r="E1751" s="330"/>
      <c r="F1751" s="330"/>
      <c r="G1751" s="330"/>
      <c r="H1751" s="330"/>
      <c r="I1751" s="331"/>
      <c r="J1751" s="332"/>
      <c r="K1751" s="333"/>
      <c r="L1751" s="334"/>
      <c r="M1751" s="332"/>
      <c r="N1751" s="333"/>
      <c r="O1751" s="334"/>
      <c r="P1751" s="332"/>
      <c r="Q1751" s="333"/>
      <c r="R1751" s="334"/>
      <c r="S1751" s="332"/>
      <c r="T1751" s="333"/>
      <c r="U1751" s="334"/>
      <c r="V1751" s="332"/>
      <c r="W1751" s="333"/>
      <c r="X1751" s="334"/>
      <c r="Y1751" s="332"/>
      <c r="Z1751" s="333"/>
      <c r="AA1751" s="334"/>
      <c r="AB1751" s="332"/>
      <c r="AC1751" s="333"/>
      <c r="AD1751" s="334"/>
      <c r="AG1751" s="86">
        <f t="shared" si="296"/>
        <v>0</v>
      </c>
      <c r="AH1751" s="86">
        <f t="shared" si="297"/>
        <v>0</v>
      </c>
      <c r="AI1751" s="86">
        <f t="shared" si="298"/>
        <v>0</v>
      </c>
      <c r="AJ1751" s="86">
        <f t="shared" si="299"/>
        <v>0</v>
      </c>
      <c r="AL1751" s="86">
        <f t="shared" si="300"/>
        <v>21</v>
      </c>
      <c r="AM1751" s="86">
        <f t="shared" si="301"/>
        <v>0</v>
      </c>
      <c r="AN1751" s="86">
        <f t="shared" si="302"/>
        <v>0</v>
      </c>
    </row>
    <row r="1752" spans="1:40" ht="15" customHeight="1">
      <c r="A1752" s="107"/>
      <c r="B1752" s="93"/>
      <c r="C1752" s="110" t="s">
        <v>196</v>
      </c>
      <c r="D1752" s="329" t="str">
        <f t="shared" si="295"/>
        <v/>
      </c>
      <c r="E1752" s="330"/>
      <c r="F1752" s="330"/>
      <c r="G1752" s="330"/>
      <c r="H1752" s="330"/>
      <c r="I1752" s="331"/>
      <c r="J1752" s="332"/>
      <c r="K1752" s="333"/>
      <c r="L1752" s="334"/>
      <c r="M1752" s="332"/>
      <c r="N1752" s="333"/>
      <c r="O1752" s="334"/>
      <c r="P1752" s="332"/>
      <c r="Q1752" s="333"/>
      <c r="R1752" s="334"/>
      <c r="S1752" s="332"/>
      <c r="T1752" s="333"/>
      <c r="U1752" s="334"/>
      <c r="V1752" s="332"/>
      <c r="W1752" s="333"/>
      <c r="X1752" s="334"/>
      <c r="Y1752" s="332"/>
      <c r="Z1752" s="333"/>
      <c r="AA1752" s="334"/>
      <c r="AB1752" s="332"/>
      <c r="AC1752" s="333"/>
      <c r="AD1752" s="334"/>
      <c r="AG1752" s="86">
        <f t="shared" si="296"/>
        <v>0</v>
      </c>
      <c r="AH1752" s="86">
        <f t="shared" si="297"/>
        <v>0</v>
      </c>
      <c r="AI1752" s="86">
        <f t="shared" si="298"/>
        <v>0</v>
      </c>
      <c r="AJ1752" s="86">
        <f t="shared" si="299"/>
        <v>0</v>
      </c>
      <c r="AL1752" s="86">
        <f t="shared" si="300"/>
        <v>21</v>
      </c>
      <c r="AM1752" s="86">
        <f t="shared" si="301"/>
        <v>0</v>
      </c>
      <c r="AN1752" s="86">
        <f t="shared" si="302"/>
        <v>0</v>
      </c>
    </row>
    <row r="1753" spans="1:40" ht="15" customHeight="1">
      <c r="A1753" s="107"/>
      <c r="B1753" s="93"/>
      <c r="C1753" s="110" t="s">
        <v>197</v>
      </c>
      <c r="D1753" s="329" t="str">
        <f t="shared" si="295"/>
        <v/>
      </c>
      <c r="E1753" s="330"/>
      <c r="F1753" s="330"/>
      <c r="G1753" s="330"/>
      <c r="H1753" s="330"/>
      <c r="I1753" s="331"/>
      <c r="J1753" s="332"/>
      <c r="K1753" s="333"/>
      <c r="L1753" s="334"/>
      <c r="M1753" s="332"/>
      <c r="N1753" s="333"/>
      <c r="O1753" s="334"/>
      <c r="P1753" s="332"/>
      <c r="Q1753" s="333"/>
      <c r="R1753" s="334"/>
      <c r="S1753" s="332"/>
      <c r="T1753" s="333"/>
      <c r="U1753" s="334"/>
      <c r="V1753" s="332"/>
      <c r="W1753" s="333"/>
      <c r="X1753" s="334"/>
      <c r="Y1753" s="332"/>
      <c r="Z1753" s="333"/>
      <c r="AA1753" s="334"/>
      <c r="AB1753" s="332"/>
      <c r="AC1753" s="333"/>
      <c r="AD1753" s="334"/>
      <c r="AG1753" s="86">
        <f t="shared" si="296"/>
        <v>0</v>
      </c>
      <c r="AH1753" s="86">
        <f t="shared" si="297"/>
        <v>0</v>
      </c>
      <c r="AI1753" s="86">
        <f t="shared" si="298"/>
        <v>0</v>
      </c>
      <c r="AJ1753" s="86">
        <f t="shared" si="299"/>
        <v>0</v>
      </c>
      <c r="AL1753" s="86">
        <f t="shared" si="300"/>
        <v>21</v>
      </c>
      <c r="AM1753" s="86">
        <f t="shared" si="301"/>
        <v>0</v>
      </c>
      <c r="AN1753" s="86">
        <f t="shared" si="302"/>
        <v>0</v>
      </c>
    </row>
    <row r="1754" spans="1:40" ht="15" customHeight="1">
      <c r="A1754" s="107"/>
      <c r="B1754" s="93"/>
      <c r="C1754" s="110" t="s">
        <v>198</v>
      </c>
      <c r="D1754" s="329" t="str">
        <f t="shared" ref="D1754:D1808" si="303">IF(D103="","",D103)</f>
        <v/>
      </c>
      <c r="E1754" s="330"/>
      <c r="F1754" s="330"/>
      <c r="G1754" s="330"/>
      <c r="H1754" s="330"/>
      <c r="I1754" s="331"/>
      <c r="J1754" s="332"/>
      <c r="K1754" s="333"/>
      <c r="L1754" s="334"/>
      <c r="M1754" s="332"/>
      <c r="N1754" s="333"/>
      <c r="O1754" s="334"/>
      <c r="P1754" s="332"/>
      <c r="Q1754" s="333"/>
      <c r="R1754" s="334"/>
      <c r="S1754" s="332"/>
      <c r="T1754" s="333"/>
      <c r="U1754" s="334"/>
      <c r="V1754" s="332"/>
      <c r="W1754" s="333"/>
      <c r="X1754" s="334"/>
      <c r="Y1754" s="332"/>
      <c r="Z1754" s="333"/>
      <c r="AA1754" s="334"/>
      <c r="AB1754" s="332"/>
      <c r="AC1754" s="333"/>
      <c r="AD1754" s="334"/>
      <c r="AG1754" s="86">
        <f t="shared" ref="AG1754:AG1808" si="304">J1754</f>
        <v>0</v>
      </c>
      <c r="AH1754" s="86">
        <f t="shared" ref="AH1754:AH1808" si="305">+COUNTIF(M1754:AD1754,"NS")</f>
        <v>0</v>
      </c>
      <c r="AI1754" s="86">
        <f t="shared" ref="AI1754:AI1808" si="306">+SUM(M1754:AD1754)</f>
        <v>0</v>
      </c>
      <c r="AJ1754" s="86">
        <f t="shared" ref="AJ1754:AJ1808" si="307">IF($AG$1687=2520,0,IF(OR(AND(AG1754=0,AH1754&gt;0),AND(AG1754="NS",AI1754&gt;0),AND(AG1754="NS",AH1754=0,AI1754=0)),1,IF(OR(AND(AH1754&gt;=2,AI1754&lt;AG1754),AND(AG1754="NS",AI1754=0,AH1754&gt;0),AG1754=AI1754),0,1)))</f>
        <v>0</v>
      </c>
      <c r="AL1754" s="86">
        <f t="shared" ref="AL1754:AL1808" si="308">COUNTBLANK(J1754:AD1754)</f>
        <v>21</v>
      </c>
      <c r="AM1754" s="86">
        <f t="shared" ref="AM1754:AM1808" si="309">IF(OR(AND(D1754="", AL1754&lt;$AL$1687),AND(D1754&lt;&gt;"", AL1754&gt;$AM$1687)), 1, 0)</f>
        <v>0</v>
      </c>
      <c r="AN1754" s="86">
        <f t="shared" ref="AN1754:AN1808" si="310">IF(AB1754="",0,IF(AB1754="NA",0,IF(AND(AB1754&gt;=0,$F$1811=""),1,0)))</f>
        <v>0</v>
      </c>
    </row>
    <row r="1755" spans="1:40" ht="15" customHeight="1">
      <c r="A1755" s="107"/>
      <c r="B1755" s="93"/>
      <c r="C1755" s="110" t="s">
        <v>199</v>
      </c>
      <c r="D1755" s="329" t="str">
        <f t="shared" si="303"/>
        <v/>
      </c>
      <c r="E1755" s="330"/>
      <c r="F1755" s="330"/>
      <c r="G1755" s="330"/>
      <c r="H1755" s="330"/>
      <c r="I1755" s="331"/>
      <c r="J1755" s="332"/>
      <c r="K1755" s="333"/>
      <c r="L1755" s="334"/>
      <c r="M1755" s="332"/>
      <c r="N1755" s="333"/>
      <c r="O1755" s="334"/>
      <c r="P1755" s="332"/>
      <c r="Q1755" s="333"/>
      <c r="R1755" s="334"/>
      <c r="S1755" s="332"/>
      <c r="T1755" s="333"/>
      <c r="U1755" s="334"/>
      <c r="V1755" s="332"/>
      <c r="W1755" s="333"/>
      <c r="X1755" s="334"/>
      <c r="Y1755" s="332"/>
      <c r="Z1755" s="333"/>
      <c r="AA1755" s="334"/>
      <c r="AB1755" s="332"/>
      <c r="AC1755" s="333"/>
      <c r="AD1755" s="334"/>
      <c r="AG1755" s="86">
        <f t="shared" si="304"/>
        <v>0</v>
      </c>
      <c r="AH1755" s="86">
        <f t="shared" si="305"/>
        <v>0</v>
      </c>
      <c r="AI1755" s="86">
        <f t="shared" si="306"/>
        <v>0</v>
      </c>
      <c r="AJ1755" s="86">
        <f t="shared" si="307"/>
        <v>0</v>
      </c>
      <c r="AL1755" s="86">
        <f t="shared" si="308"/>
        <v>21</v>
      </c>
      <c r="AM1755" s="86">
        <f t="shared" si="309"/>
        <v>0</v>
      </c>
      <c r="AN1755" s="86">
        <f t="shared" si="310"/>
        <v>0</v>
      </c>
    </row>
    <row r="1756" spans="1:40" ht="15" customHeight="1">
      <c r="A1756" s="107"/>
      <c r="B1756" s="93"/>
      <c r="C1756" s="110" t="s">
        <v>200</v>
      </c>
      <c r="D1756" s="329" t="str">
        <f t="shared" si="303"/>
        <v/>
      </c>
      <c r="E1756" s="330"/>
      <c r="F1756" s="330"/>
      <c r="G1756" s="330"/>
      <c r="H1756" s="330"/>
      <c r="I1756" s="331"/>
      <c r="J1756" s="332"/>
      <c r="K1756" s="333"/>
      <c r="L1756" s="334"/>
      <c r="M1756" s="332"/>
      <c r="N1756" s="333"/>
      <c r="O1756" s="334"/>
      <c r="P1756" s="332"/>
      <c r="Q1756" s="333"/>
      <c r="R1756" s="334"/>
      <c r="S1756" s="332"/>
      <c r="T1756" s="333"/>
      <c r="U1756" s="334"/>
      <c r="V1756" s="332"/>
      <c r="W1756" s="333"/>
      <c r="X1756" s="334"/>
      <c r="Y1756" s="332"/>
      <c r="Z1756" s="333"/>
      <c r="AA1756" s="334"/>
      <c r="AB1756" s="332"/>
      <c r="AC1756" s="333"/>
      <c r="AD1756" s="334"/>
      <c r="AG1756" s="86">
        <f t="shared" si="304"/>
        <v>0</v>
      </c>
      <c r="AH1756" s="86">
        <f t="shared" si="305"/>
        <v>0</v>
      </c>
      <c r="AI1756" s="86">
        <f t="shared" si="306"/>
        <v>0</v>
      </c>
      <c r="AJ1756" s="86">
        <f t="shared" si="307"/>
        <v>0</v>
      </c>
      <c r="AL1756" s="86">
        <f t="shared" si="308"/>
        <v>21</v>
      </c>
      <c r="AM1756" s="86">
        <f t="shared" si="309"/>
        <v>0</v>
      </c>
      <c r="AN1756" s="86">
        <f t="shared" si="310"/>
        <v>0</v>
      </c>
    </row>
    <row r="1757" spans="1:40" ht="15" customHeight="1">
      <c r="A1757" s="107"/>
      <c r="B1757" s="93"/>
      <c r="C1757" s="110" t="s">
        <v>201</v>
      </c>
      <c r="D1757" s="329" t="str">
        <f t="shared" si="303"/>
        <v/>
      </c>
      <c r="E1757" s="330"/>
      <c r="F1757" s="330"/>
      <c r="G1757" s="330"/>
      <c r="H1757" s="330"/>
      <c r="I1757" s="331"/>
      <c r="J1757" s="332"/>
      <c r="K1757" s="333"/>
      <c r="L1757" s="334"/>
      <c r="M1757" s="332"/>
      <c r="N1757" s="333"/>
      <c r="O1757" s="334"/>
      <c r="P1757" s="332"/>
      <c r="Q1757" s="333"/>
      <c r="R1757" s="334"/>
      <c r="S1757" s="332"/>
      <c r="T1757" s="333"/>
      <c r="U1757" s="334"/>
      <c r="V1757" s="332"/>
      <c r="W1757" s="333"/>
      <c r="X1757" s="334"/>
      <c r="Y1757" s="332"/>
      <c r="Z1757" s="333"/>
      <c r="AA1757" s="334"/>
      <c r="AB1757" s="332"/>
      <c r="AC1757" s="333"/>
      <c r="AD1757" s="334"/>
      <c r="AG1757" s="86">
        <f t="shared" si="304"/>
        <v>0</v>
      </c>
      <c r="AH1757" s="86">
        <f t="shared" si="305"/>
        <v>0</v>
      </c>
      <c r="AI1757" s="86">
        <f t="shared" si="306"/>
        <v>0</v>
      </c>
      <c r="AJ1757" s="86">
        <f t="shared" si="307"/>
        <v>0</v>
      </c>
      <c r="AL1757" s="86">
        <f t="shared" si="308"/>
        <v>21</v>
      </c>
      <c r="AM1757" s="86">
        <f t="shared" si="309"/>
        <v>0</v>
      </c>
      <c r="AN1757" s="86">
        <f t="shared" si="310"/>
        <v>0</v>
      </c>
    </row>
    <row r="1758" spans="1:40" ht="15" customHeight="1">
      <c r="A1758" s="107"/>
      <c r="B1758" s="93"/>
      <c r="C1758" s="110" t="s">
        <v>202</v>
      </c>
      <c r="D1758" s="329" t="str">
        <f t="shared" si="303"/>
        <v/>
      </c>
      <c r="E1758" s="330"/>
      <c r="F1758" s="330"/>
      <c r="G1758" s="330"/>
      <c r="H1758" s="330"/>
      <c r="I1758" s="331"/>
      <c r="J1758" s="332"/>
      <c r="K1758" s="333"/>
      <c r="L1758" s="334"/>
      <c r="M1758" s="332"/>
      <c r="N1758" s="333"/>
      <c r="O1758" s="334"/>
      <c r="P1758" s="332"/>
      <c r="Q1758" s="333"/>
      <c r="R1758" s="334"/>
      <c r="S1758" s="332"/>
      <c r="T1758" s="333"/>
      <c r="U1758" s="334"/>
      <c r="V1758" s="332"/>
      <c r="W1758" s="333"/>
      <c r="X1758" s="334"/>
      <c r="Y1758" s="332"/>
      <c r="Z1758" s="333"/>
      <c r="AA1758" s="334"/>
      <c r="AB1758" s="332"/>
      <c r="AC1758" s="333"/>
      <c r="AD1758" s="334"/>
      <c r="AG1758" s="86">
        <f t="shared" si="304"/>
        <v>0</v>
      </c>
      <c r="AH1758" s="86">
        <f t="shared" si="305"/>
        <v>0</v>
      </c>
      <c r="AI1758" s="86">
        <f t="shared" si="306"/>
        <v>0</v>
      </c>
      <c r="AJ1758" s="86">
        <f t="shared" si="307"/>
        <v>0</v>
      </c>
      <c r="AL1758" s="86">
        <f t="shared" si="308"/>
        <v>21</v>
      </c>
      <c r="AM1758" s="86">
        <f t="shared" si="309"/>
        <v>0</v>
      </c>
      <c r="AN1758" s="86">
        <f t="shared" si="310"/>
        <v>0</v>
      </c>
    </row>
    <row r="1759" spans="1:40" ht="15" customHeight="1">
      <c r="A1759" s="107"/>
      <c r="B1759" s="93"/>
      <c r="C1759" s="110" t="s">
        <v>203</v>
      </c>
      <c r="D1759" s="329" t="str">
        <f t="shared" si="303"/>
        <v/>
      </c>
      <c r="E1759" s="330"/>
      <c r="F1759" s="330"/>
      <c r="G1759" s="330"/>
      <c r="H1759" s="330"/>
      <c r="I1759" s="331"/>
      <c r="J1759" s="332"/>
      <c r="K1759" s="333"/>
      <c r="L1759" s="334"/>
      <c r="M1759" s="332"/>
      <c r="N1759" s="333"/>
      <c r="O1759" s="334"/>
      <c r="P1759" s="332"/>
      <c r="Q1759" s="333"/>
      <c r="R1759" s="334"/>
      <c r="S1759" s="332"/>
      <c r="T1759" s="333"/>
      <c r="U1759" s="334"/>
      <c r="V1759" s="332"/>
      <c r="W1759" s="333"/>
      <c r="X1759" s="334"/>
      <c r="Y1759" s="332"/>
      <c r="Z1759" s="333"/>
      <c r="AA1759" s="334"/>
      <c r="AB1759" s="332"/>
      <c r="AC1759" s="333"/>
      <c r="AD1759" s="334"/>
      <c r="AG1759" s="86">
        <f t="shared" si="304"/>
        <v>0</v>
      </c>
      <c r="AH1759" s="86">
        <f t="shared" si="305"/>
        <v>0</v>
      </c>
      <c r="AI1759" s="86">
        <f t="shared" si="306"/>
        <v>0</v>
      </c>
      <c r="AJ1759" s="86">
        <f t="shared" si="307"/>
        <v>0</v>
      </c>
      <c r="AL1759" s="86">
        <f t="shared" si="308"/>
        <v>21</v>
      </c>
      <c r="AM1759" s="86">
        <f t="shared" si="309"/>
        <v>0</v>
      </c>
      <c r="AN1759" s="86">
        <f t="shared" si="310"/>
        <v>0</v>
      </c>
    </row>
    <row r="1760" spans="1:40" ht="15" customHeight="1">
      <c r="A1760" s="107"/>
      <c r="B1760" s="93"/>
      <c r="C1760" s="110" t="s">
        <v>204</v>
      </c>
      <c r="D1760" s="329" t="str">
        <f t="shared" si="303"/>
        <v/>
      </c>
      <c r="E1760" s="330"/>
      <c r="F1760" s="330"/>
      <c r="G1760" s="330"/>
      <c r="H1760" s="330"/>
      <c r="I1760" s="331"/>
      <c r="J1760" s="332"/>
      <c r="K1760" s="333"/>
      <c r="L1760" s="334"/>
      <c r="M1760" s="332"/>
      <c r="N1760" s="333"/>
      <c r="O1760" s="334"/>
      <c r="P1760" s="332"/>
      <c r="Q1760" s="333"/>
      <c r="R1760" s="334"/>
      <c r="S1760" s="332"/>
      <c r="T1760" s="333"/>
      <c r="U1760" s="334"/>
      <c r="V1760" s="332"/>
      <c r="W1760" s="333"/>
      <c r="X1760" s="334"/>
      <c r="Y1760" s="332"/>
      <c r="Z1760" s="333"/>
      <c r="AA1760" s="334"/>
      <c r="AB1760" s="332"/>
      <c r="AC1760" s="333"/>
      <c r="AD1760" s="334"/>
      <c r="AG1760" s="86">
        <f t="shared" si="304"/>
        <v>0</v>
      </c>
      <c r="AH1760" s="86">
        <f t="shared" si="305"/>
        <v>0</v>
      </c>
      <c r="AI1760" s="86">
        <f t="shared" si="306"/>
        <v>0</v>
      </c>
      <c r="AJ1760" s="86">
        <f t="shared" si="307"/>
        <v>0</v>
      </c>
      <c r="AL1760" s="86">
        <f t="shared" si="308"/>
        <v>21</v>
      </c>
      <c r="AM1760" s="86">
        <f t="shared" si="309"/>
        <v>0</v>
      </c>
      <c r="AN1760" s="86">
        <f t="shared" si="310"/>
        <v>0</v>
      </c>
    </row>
    <row r="1761" spans="1:40" ht="15" customHeight="1">
      <c r="A1761" s="107"/>
      <c r="B1761" s="93"/>
      <c r="C1761" s="110" t="s">
        <v>205</v>
      </c>
      <c r="D1761" s="329" t="str">
        <f t="shared" si="303"/>
        <v/>
      </c>
      <c r="E1761" s="330"/>
      <c r="F1761" s="330"/>
      <c r="G1761" s="330"/>
      <c r="H1761" s="330"/>
      <c r="I1761" s="331"/>
      <c r="J1761" s="332"/>
      <c r="K1761" s="333"/>
      <c r="L1761" s="334"/>
      <c r="M1761" s="332"/>
      <c r="N1761" s="333"/>
      <c r="O1761" s="334"/>
      <c r="P1761" s="332"/>
      <c r="Q1761" s="333"/>
      <c r="R1761" s="334"/>
      <c r="S1761" s="332"/>
      <c r="T1761" s="333"/>
      <c r="U1761" s="334"/>
      <c r="V1761" s="332"/>
      <c r="W1761" s="333"/>
      <c r="X1761" s="334"/>
      <c r="Y1761" s="332"/>
      <c r="Z1761" s="333"/>
      <c r="AA1761" s="334"/>
      <c r="AB1761" s="332"/>
      <c r="AC1761" s="333"/>
      <c r="AD1761" s="334"/>
      <c r="AG1761" s="86">
        <f t="shared" si="304"/>
        <v>0</v>
      </c>
      <c r="AH1761" s="86">
        <f t="shared" si="305"/>
        <v>0</v>
      </c>
      <c r="AI1761" s="86">
        <f t="shared" si="306"/>
        <v>0</v>
      </c>
      <c r="AJ1761" s="86">
        <f t="shared" si="307"/>
        <v>0</v>
      </c>
      <c r="AL1761" s="86">
        <f t="shared" si="308"/>
        <v>21</v>
      </c>
      <c r="AM1761" s="86">
        <f t="shared" si="309"/>
        <v>0</v>
      </c>
      <c r="AN1761" s="86">
        <f t="shared" si="310"/>
        <v>0</v>
      </c>
    </row>
    <row r="1762" spans="1:40" ht="15" customHeight="1">
      <c r="A1762" s="107"/>
      <c r="B1762" s="93"/>
      <c r="C1762" s="110" t="s">
        <v>206</v>
      </c>
      <c r="D1762" s="329" t="str">
        <f t="shared" si="303"/>
        <v/>
      </c>
      <c r="E1762" s="330"/>
      <c r="F1762" s="330"/>
      <c r="G1762" s="330"/>
      <c r="H1762" s="330"/>
      <c r="I1762" s="331"/>
      <c r="J1762" s="332"/>
      <c r="K1762" s="333"/>
      <c r="L1762" s="334"/>
      <c r="M1762" s="332"/>
      <c r="N1762" s="333"/>
      <c r="O1762" s="334"/>
      <c r="P1762" s="332"/>
      <c r="Q1762" s="333"/>
      <c r="R1762" s="334"/>
      <c r="S1762" s="332"/>
      <c r="T1762" s="333"/>
      <c r="U1762" s="334"/>
      <c r="V1762" s="332"/>
      <c r="W1762" s="333"/>
      <c r="X1762" s="334"/>
      <c r="Y1762" s="332"/>
      <c r="Z1762" s="333"/>
      <c r="AA1762" s="334"/>
      <c r="AB1762" s="332"/>
      <c r="AC1762" s="333"/>
      <c r="AD1762" s="334"/>
      <c r="AG1762" s="86">
        <f t="shared" si="304"/>
        <v>0</v>
      </c>
      <c r="AH1762" s="86">
        <f t="shared" si="305"/>
        <v>0</v>
      </c>
      <c r="AI1762" s="86">
        <f t="shared" si="306"/>
        <v>0</v>
      </c>
      <c r="AJ1762" s="86">
        <f t="shared" si="307"/>
        <v>0</v>
      </c>
      <c r="AL1762" s="86">
        <f t="shared" si="308"/>
        <v>21</v>
      </c>
      <c r="AM1762" s="86">
        <f t="shared" si="309"/>
        <v>0</v>
      </c>
      <c r="AN1762" s="86">
        <f t="shared" si="310"/>
        <v>0</v>
      </c>
    </row>
    <row r="1763" spans="1:40" ht="15" customHeight="1">
      <c r="A1763" s="107"/>
      <c r="B1763" s="93"/>
      <c r="C1763" s="110" t="s">
        <v>207</v>
      </c>
      <c r="D1763" s="329" t="str">
        <f t="shared" si="303"/>
        <v/>
      </c>
      <c r="E1763" s="330"/>
      <c r="F1763" s="330"/>
      <c r="G1763" s="330"/>
      <c r="H1763" s="330"/>
      <c r="I1763" s="331"/>
      <c r="J1763" s="332"/>
      <c r="K1763" s="333"/>
      <c r="L1763" s="334"/>
      <c r="M1763" s="332"/>
      <c r="N1763" s="333"/>
      <c r="O1763" s="334"/>
      <c r="P1763" s="332"/>
      <c r="Q1763" s="333"/>
      <c r="R1763" s="334"/>
      <c r="S1763" s="332"/>
      <c r="T1763" s="333"/>
      <c r="U1763" s="334"/>
      <c r="V1763" s="332"/>
      <c r="W1763" s="333"/>
      <c r="X1763" s="334"/>
      <c r="Y1763" s="332"/>
      <c r="Z1763" s="333"/>
      <c r="AA1763" s="334"/>
      <c r="AB1763" s="332"/>
      <c r="AC1763" s="333"/>
      <c r="AD1763" s="334"/>
      <c r="AG1763" s="86">
        <f t="shared" si="304"/>
        <v>0</v>
      </c>
      <c r="AH1763" s="86">
        <f t="shared" si="305"/>
        <v>0</v>
      </c>
      <c r="AI1763" s="86">
        <f t="shared" si="306"/>
        <v>0</v>
      </c>
      <c r="AJ1763" s="86">
        <f t="shared" si="307"/>
        <v>0</v>
      </c>
      <c r="AL1763" s="86">
        <f t="shared" si="308"/>
        <v>21</v>
      </c>
      <c r="AM1763" s="86">
        <f t="shared" si="309"/>
        <v>0</v>
      </c>
      <c r="AN1763" s="86">
        <f t="shared" si="310"/>
        <v>0</v>
      </c>
    </row>
    <row r="1764" spans="1:40" ht="15" customHeight="1">
      <c r="A1764" s="107"/>
      <c r="B1764" s="93"/>
      <c r="C1764" s="110" t="s">
        <v>208</v>
      </c>
      <c r="D1764" s="329" t="str">
        <f t="shared" si="303"/>
        <v/>
      </c>
      <c r="E1764" s="330"/>
      <c r="F1764" s="330"/>
      <c r="G1764" s="330"/>
      <c r="H1764" s="330"/>
      <c r="I1764" s="331"/>
      <c r="J1764" s="332"/>
      <c r="K1764" s="333"/>
      <c r="L1764" s="334"/>
      <c r="M1764" s="332"/>
      <c r="N1764" s="333"/>
      <c r="O1764" s="334"/>
      <c r="P1764" s="332"/>
      <c r="Q1764" s="333"/>
      <c r="R1764" s="334"/>
      <c r="S1764" s="332"/>
      <c r="T1764" s="333"/>
      <c r="U1764" s="334"/>
      <c r="V1764" s="332"/>
      <c r="W1764" s="333"/>
      <c r="X1764" s="334"/>
      <c r="Y1764" s="332"/>
      <c r="Z1764" s="333"/>
      <c r="AA1764" s="334"/>
      <c r="AB1764" s="332"/>
      <c r="AC1764" s="333"/>
      <c r="AD1764" s="334"/>
      <c r="AG1764" s="86">
        <f t="shared" si="304"/>
        <v>0</v>
      </c>
      <c r="AH1764" s="86">
        <f t="shared" si="305"/>
        <v>0</v>
      </c>
      <c r="AI1764" s="86">
        <f t="shared" si="306"/>
        <v>0</v>
      </c>
      <c r="AJ1764" s="86">
        <f t="shared" si="307"/>
        <v>0</v>
      </c>
      <c r="AL1764" s="86">
        <f t="shared" si="308"/>
        <v>21</v>
      </c>
      <c r="AM1764" s="86">
        <f t="shared" si="309"/>
        <v>0</v>
      </c>
      <c r="AN1764" s="86">
        <f t="shared" si="310"/>
        <v>0</v>
      </c>
    </row>
    <row r="1765" spans="1:40" ht="15" customHeight="1">
      <c r="A1765" s="107"/>
      <c r="B1765" s="93"/>
      <c r="C1765" s="110" t="s">
        <v>209</v>
      </c>
      <c r="D1765" s="329" t="str">
        <f t="shared" si="303"/>
        <v/>
      </c>
      <c r="E1765" s="330"/>
      <c r="F1765" s="330"/>
      <c r="G1765" s="330"/>
      <c r="H1765" s="330"/>
      <c r="I1765" s="331"/>
      <c r="J1765" s="332"/>
      <c r="K1765" s="333"/>
      <c r="L1765" s="334"/>
      <c r="M1765" s="332"/>
      <c r="N1765" s="333"/>
      <c r="O1765" s="334"/>
      <c r="P1765" s="332"/>
      <c r="Q1765" s="333"/>
      <c r="R1765" s="334"/>
      <c r="S1765" s="332"/>
      <c r="T1765" s="333"/>
      <c r="U1765" s="334"/>
      <c r="V1765" s="332"/>
      <c r="W1765" s="333"/>
      <c r="X1765" s="334"/>
      <c r="Y1765" s="332"/>
      <c r="Z1765" s="333"/>
      <c r="AA1765" s="334"/>
      <c r="AB1765" s="332"/>
      <c r="AC1765" s="333"/>
      <c r="AD1765" s="334"/>
      <c r="AG1765" s="86">
        <f t="shared" si="304"/>
        <v>0</v>
      </c>
      <c r="AH1765" s="86">
        <f t="shared" si="305"/>
        <v>0</v>
      </c>
      <c r="AI1765" s="86">
        <f t="shared" si="306"/>
        <v>0</v>
      </c>
      <c r="AJ1765" s="86">
        <f t="shared" si="307"/>
        <v>0</v>
      </c>
      <c r="AL1765" s="86">
        <f t="shared" si="308"/>
        <v>21</v>
      </c>
      <c r="AM1765" s="86">
        <f t="shared" si="309"/>
        <v>0</v>
      </c>
      <c r="AN1765" s="86">
        <f t="shared" si="310"/>
        <v>0</v>
      </c>
    </row>
    <row r="1766" spans="1:40" ht="15" customHeight="1">
      <c r="A1766" s="107"/>
      <c r="B1766" s="93"/>
      <c r="C1766" s="110" t="s">
        <v>210</v>
      </c>
      <c r="D1766" s="329" t="str">
        <f t="shared" si="303"/>
        <v/>
      </c>
      <c r="E1766" s="330"/>
      <c r="F1766" s="330"/>
      <c r="G1766" s="330"/>
      <c r="H1766" s="330"/>
      <c r="I1766" s="331"/>
      <c r="J1766" s="332"/>
      <c r="K1766" s="333"/>
      <c r="L1766" s="334"/>
      <c r="M1766" s="332"/>
      <c r="N1766" s="333"/>
      <c r="O1766" s="334"/>
      <c r="P1766" s="332"/>
      <c r="Q1766" s="333"/>
      <c r="R1766" s="334"/>
      <c r="S1766" s="332"/>
      <c r="T1766" s="333"/>
      <c r="U1766" s="334"/>
      <c r="V1766" s="332"/>
      <c r="W1766" s="333"/>
      <c r="X1766" s="334"/>
      <c r="Y1766" s="332"/>
      <c r="Z1766" s="333"/>
      <c r="AA1766" s="334"/>
      <c r="AB1766" s="332"/>
      <c r="AC1766" s="333"/>
      <c r="AD1766" s="334"/>
      <c r="AG1766" s="86">
        <f t="shared" si="304"/>
        <v>0</v>
      </c>
      <c r="AH1766" s="86">
        <f t="shared" si="305"/>
        <v>0</v>
      </c>
      <c r="AI1766" s="86">
        <f t="shared" si="306"/>
        <v>0</v>
      </c>
      <c r="AJ1766" s="86">
        <f t="shared" si="307"/>
        <v>0</v>
      </c>
      <c r="AL1766" s="86">
        <f t="shared" si="308"/>
        <v>21</v>
      </c>
      <c r="AM1766" s="86">
        <f t="shared" si="309"/>
        <v>0</v>
      </c>
      <c r="AN1766" s="86">
        <f t="shared" si="310"/>
        <v>0</v>
      </c>
    </row>
    <row r="1767" spans="1:40" ht="15" customHeight="1">
      <c r="A1767" s="107"/>
      <c r="B1767" s="93"/>
      <c r="C1767" s="111" t="s">
        <v>211</v>
      </c>
      <c r="D1767" s="329" t="str">
        <f t="shared" si="303"/>
        <v/>
      </c>
      <c r="E1767" s="330"/>
      <c r="F1767" s="330"/>
      <c r="G1767" s="330"/>
      <c r="H1767" s="330"/>
      <c r="I1767" s="331"/>
      <c r="J1767" s="332"/>
      <c r="K1767" s="333"/>
      <c r="L1767" s="334"/>
      <c r="M1767" s="332"/>
      <c r="N1767" s="333"/>
      <c r="O1767" s="334"/>
      <c r="P1767" s="332"/>
      <c r="Q1767" s="333"/>
      <c r="R1767" s="334"/>
      <c r="S1767" s="332"/>
      <c r="T1767" s="333"/>
      <c r="U1767" s="334"/>
      <c r="V1767" s="332"/>
      <c r="W1767" s="333"/>
      <c r="X1767" s="334"/>
      <c r="Y1767" s="332"/>
      <c r="Z1767" s="333"/>
      <c r="AA1767" s="334"/>
      <c r="AB1767" s="332"/>
      <c r="AC1767" s="333"/>
      <c r="AD1767" s="334"/>
      <c r="AG1767" s="86">
        <f t="shared" si="304"/>
        <v>0</v>
      </c>
      <c r="AH1767" s="86">
        <f t="shared" si="305"/>
        <v>0</v>
      </c>
      <c r="AI1767" s="86">
        <f t="shared" si="306"/>
        <v>0</v>
      </c>
      <c r="AJ1767" s="86">
        <f t="shared" si="307"/>
        <v>0</v>
      </c>
      <c r="AL1767" s="86">
        <f t="shared" si="308"/>
        <v>21</v>
      </c>
      <c r="AM1767" s="86">
        <f t="shared" si="309"/>
        <v>0</v>
      </c>
      <c r="AN1767" s="86">
        <f t="shared" si="310"/>
        <v>0</v>
      </c>
    </row>
    <row r="1768" spans="1:40" ht="15" customHeight="1">
      <c r="A1768" s="107"/>
      <c r="B1768" s="93"/>
      <c r="C1768" s="110" t="s">
        <v>212</v>
      </c>
      <c r="D1768" s="329" t="str">
        <f t="shared" si="303"/>
        <v/>
      </c>
      <c r="E1768" s="330"/>
      <c r="F1768" s="330"/>
      <c r="G1768" s="330"/>
      <c r="H1768" s="330"/>
      <c r="I1768" s="331"/>
      <c r="J1768" s="332"/>
      <c r="K1768" s="333"/>
      <c r="L1768" s="334"/>
      <c r="M1768" s="332"/>
      <c r="N1768" s="333"/>
      <c r="O1768" s="334"/>
      <c r="P1768" s="332"/>
      <c r="Q1768" s="333"/>
      <c r="R1768" s="334"/>
      <c r="S1768" s="332"/>
      <c r="T1768" s="333"/>
      <c r="U1768" s="334"/>
      <c r="V1768" s="332"/>
      <c r="W1768" s="333"/>
      <c r="X1768" s="334"/>
      <c r="Y1768" s="332"/>
      <c r="Z1768" s="333"/>
      <c r="AA1768" s="334"/>
      <c r="AB1768" s="332"/>
      <c r="AC1768" s="333"/>
      <c r="AD1768" s="334"/>
      <c r="AG1768" s="86">
        <f t="shared" si="304"/>
        <v>0</v>
      </c>
      <c r="AH1768" s="86">
        <f t="shared" si="305"/>
        <v>0</v>
      </c>
      <c r="AI1768" s="86">
        <f t="shared" si="306"/>
        <v>0</v>
      </c>
      <c r="AJ1768" s="86">
        <f t="shared" si="307"/>
        <v>0</v>
      </c>
      <c r="AL1768" s="86">
        <f t="shared" si="308"/>
        <v>21</v>
      </c>
      <c r="AM1768" s="86">
        <f t="shared" si="309"/>
        <v>0</v>
      </c>
      <c r="AN1768" s="86">
        <f t="shared" si="310"/>
        <v>0</v>
      </c>
    </row>
    <row r="1769" spans="1:40" ht="15" customHeight="1">
      <c r="A1769" s="107"/>
      <c r="B1769" s="93"/>
      <c r="C1769" s="110" t="s">
        <v>213</v>
      </c>
      <c r="D1769" s="329" t="str">
        <f t="shared" si="303"/>
        <v/>
      </c>
      <c r="E1769" s="330"/>
      <c r="F1769" s="330"/>
      <c r="G1769" s="330"/>
      <c r="H1769" s="330"/>
      <c r="I1769" s="331"/>
      <c r="J1769" s="332"/>
      <c r="K1769" s="333"/>
      <c r="L1769" s="334"/>
      <c r="M1769" s="332"/>
      <c r="N1769" s="333"/>
      <c r="O1769" s="334"/>
      <c r="P1769" s="332"/>
      <c r="Q1769" s="333"/>
      <c r="R1769" s="334"/>
      <c r="S1769" s="332"/>
      <c r="T1769" s="333"/>
      <c r="U1769" s="334"/>
      <c r="V1769" s="332"/>
      <c r="W1769" s="333"/>
      <c r="X1769" s="334"/>
      <c r="Y1769" s="332"/>
      <c r="Z1769" s="333"/>
      <c r="AA1769" s="334"/>
      <c r="AB1769" s="332"/>
      <c r="AC1769" s="333"/>
      <c r="AD1769" s="334"/>
      <c r="AG1769" s="86">
        <f t="shared" si="304"/>
        <v>0</v>
      </c>
      <c r="AH1769" s="86">
        <f t="shared" si="305"/>
        <v>0</v>
      </c>
      <c r="AI1769" s="86">
        <f t="shared" si="306"/>
        <v>0</v>
      </c>
      <c r="AJ1769" s="86">
        <f t="shared" si="307"/>
        <v>0</v>
      </c>
      <c r="AL1769" s="86">
        <f t="shared" si="308"/>
        <v>21</v>
      </c>
      <c r="AM1769" s="86">
        <f t="shared" si="309"/>
        <v>0</v>
      </c>
      <c r="AN1769" s="86">
        <f t="shared" si="310"/>
        <v>0</v>
      </c>
    </row>
    <row r="1770" spans="1:40" ht="15" customHeight="1">
      <c r="A1770" s="107"/>
      <c r="B1770" s="93"/>
      <c r="C1770" s="110" t="s">
        <v>214</v>
      </c>
      <c r="D1770" s="329" t="str">
        <f t="shared" si="303"/>
        <v/>
      </c>
      <c r="E1770" s="330"/>
      <c r="F1770" s="330"/>
      <c r="G1770" s="330"/>
      <c r="H1770" s="330"/>
      <c r="I1770" s="331"/>
      <c r="J1770" s="332"/>
      <c r="K1770" s="333"/>
      <c r="L1770" s="334"/>
      <c r="M1770" s="332"/>
      <c r="N1770" s="333"/>
      <c r="O1770" s="334"/>
      <c r="P1770" s="332"/>
      <c r="Q1770" s="333"/>
      <c r="R1770" s="334"/>
      <c r="S1770" s="332"/>
      <c r="T1770" s="333"/>
      <c r="U1770" s="334"/>
      <c r="V1770" s="332"/>
      <c r="W1770" s="333"/>
      <c r="X1770" s="334"/>
      <c r="Y1770" s="332"/>
      <c r="Z1770" s="333"/>
      <c r="AA1770" s="334"/>
      <c r="AB1770" s="332"/>
      <c r="AC1770" s="333"/>
      <c r="AD1770" s="334"/>
      <c r="AG1770" s="86">
        <f t="shared" si="304"/>
        <v>0</v>
      </c>
      <c r="AH1770" s="86">
        <f t="shared" si="305"/>
        <v>0</v>
      </c>
      <c r="AI1770" s="86">
        <f t="shared" si="306"/>
        <v>0</v>
      </c>
      <c r="AJ1770" s="86">
        <f t="shared" si="307"/>
        <v>0</v>
      </c>
      <c r="AL1770" s="86">
        <f t="shared" si="308"/>
        <v>21</v>
      </c>
      <c r="AM1770" s="86">
        <f t="shared" si="309"/>
        <v>0</v>
      </c>
      <c r="AN1770" s="86">
        <f t="shared" si="310"/>
        <v>0</v>
      </c>
    </row>
    <row r="1771" spans="1:40" ht="15" customHeight="1">
      <c r="A1771" s="107"/>
      <c r="B1771" s="93"/>
      <c r="C1771" s="110" t="s">
        <v>215</v>
      </c>
      <c r="D1771" s="329" t="str">
        <f t="shared" si="303"/>
        <v/>
      </c>
      <c r="E1771" s="330"/>
      <c r="F1771" s="330"/>
      <c r="G1771" s="330"/>
      <c r="H1771" s="330"/>
      <c r="I1771" s="331"/>
      <c r="J1771" s="332"/>
      <c r="K1771" s="333"/>
      <c r="L1771" s="334"/>
      <c r="M1771" s="332"/>
      <c r="N1771" s="333"/>
      <c r="O1771" s="334"/>
      <c r="P1771" s="332"/>
      <c r="Q1771" s="333"/>
      <c r="R1771" s="334"/>
      <c r="S1771" s="332"/>
      <c r="T1771" s="333"/>
      <c r="U1771" s="334"/>
      <c r="V1771" s="332"/>
      <c r="W1771" s="333"/>
      <c r="X1771" s="334"/>
      <c r="Y1771" s="332"/>
      <c r="Z1771" s="333"/>
      <c r="AA1771" s="334"/>
      <c r="AB1771" s="332"/>
      <c r="AC1771" s="333"/>
      <c r="AD1771" s="334"/>
      <c r="AG1771" s="86">
        <f t="shared" si="304"/>
        <v>0</v>
      </c>
      <c r="AH1771" s="86">
        <f t="shared" si="305"/>
        <v>0</v>
      </c>
      <c r="AI1771" s="86">
        <f t="shared" si="306"/>
        <v>0</v>
      </c>
      <c r="AJ1771" s="86">
        <f t="shared" si="307"/>
        <v>0</v>
      </c>
      <c r="AL1771" s="86">
        <f t="shared" si="308"/>
        <v>21</v>
      </c>
      <c r="AM1771" s="86">
        <f t="shared" si="309"/>
        <v>0</v>
      </c>
      <c r="AN1771" s="86">
        <f t="shared" si="310"/>
        <v>0</v>
      </c>
    </row>
    <row r="1772" spans="1:40" ht="15" customHeight="1">
      <c r="A1772" s="107"/>
      <c r="B1772" s="93"/>
      <c r="C1772" s="110" t="s">
        <v>216</v>
      </c>
      <c r="D1772" s="329" t="str">
        <f t="shared" si="303"/>
        <v/>
      </c>
      <c r="E1772" s="330"/>
      <c r="F1772" s="330"/>
      <c r="G1772" s="330"/>
      <c r="H1772" s="330"/>
      <c r="I1772" s="331"/>
      <c r="J1772" s="332"/>
      <c r="K1772" s="333"/>
      <c r="L1772" s="334"/>
      <c r="M1772" s="332"/>
      <c r="N1772" s="333"/>
      <c r="O1772" s="334"/>
      <c r="P1772" s="332"/>
      <c r="Q1772" s="333"/>
      <c r="R1772" s="334"/>
      <c r="S1772" s="332"/>
      <c r="T1772" s="333"/>
      <c r="U1772" s="334"/>
      <c r="V1772" s="332"/>
      <c r="W1772" s="333"/>
      <c r="X1772" s="334"/>
      <c r="Y1772" s="332"/>
      <c r="Z1772" s="333"/>
      <c r="AA1772" s="334"/>
      <c r="AB1772" s="332"/>
      <c r="AC1772" s="333"/>
      <c r="AD1772" s="334"/>
      <c r="AG1772" s="86">
        <f t="shared" si="304"/>
        <v>0</v>
      </c>
      <c r="AH1772" s="86">
        <f t="shared" si="305"/>
        <v>0</v>
      </c>
      <c r="AI1772" s="86">
        <f t="shared" si="306"/>
        <v>0</v>
      </c>
      <c r="AJ1772" s="86">
        <f t="shared" si="307"/>
        <v>0</v>
      </c>
      <c r="AL1772" s="86">
        <f t="shared" si="308"/>
        <v>21</v>
      </c>
      <c r="AM1772" s="86">
        <f t="shared" si="309"/>
        <v>0</v>
      </c>
      <c r="AN1772" s="86">
        <f t="shared" si="310"/>
        <v>0</v>
      </c>
    </row>
    <row r="1773" spans="1:40" ht="15" customHeight="1">
      <c r="A1773" s="107"/>
      <c r="B1773" s="93"/>
      <c r="C1773" s="110" t="s">
        <v>217</v>
      </c>
      <c r="D1773" s="329" t="str">
        <f t="shared" si="303"/>
        <v/>
      </c>
      <c r="E1773" s="330"/>
      <c r="F1773" s="330"/>
      <c r="G1773" s="330"/>
      <c r="H1773" s="330"/>
      <c r="I1773" s="331"/>
      <c r="J1773" s="332"/>
      <c r="K1773" s="333"/>
      <c r="L1773" s="334"/>
      <c r="M1773" s="332"/>
      <c r="N1773" s="333"/>
      <c r="O1773" s="334"/>
      <c r="P1773" s="332"/>
      <c r="Q1773" s="333"/>
      <c r="R1773" s="334"/>
      <c r="S1773" s="332"/>
      <c r="T1773" s="333"/>
      <c r="U1773" s="334"/>
      <c r="V1773" s="332"/>
      <c r="W1773" s="333"/>
      <c r="X1773" s="334"/>
      <c r="Y1773" s="332"/>
      <c r="Z1773" s="333"/>
      <c r="AA1773" s="334"/>
      <c r="AB1773" s="332"/>
      <c r="AC1773" s="333"/>
      <c r="AD1773" s="334"/>
      <c r="AG1773" s="86">
        <f t="shared" si="304"/>
        <v>0</v>
      </c>
      <c r="AH1773" s="86">
        <f t="shared" si="305"/>
        <v>0</v>
      </c>
      <c r="AI1773" s="86">
        <f t="shared" si="306"/>
        <v>0</v>
      </c>
      <c r="AJ1773" s="86">
        <f t="shared" si="307"/>
        <v>0</v>
      </c>
      <c r="AL1773" s="86">
        <f t="shared" si="308"/>
        <v>21</v>
      </c>
      <c r="AM1773" s="86">
        <f t="shared" si="309"/>
        <v>0</v>
      </c>
      <c r="AN1773" s="86">
        <f t="shared" si="310"/>
        <v>0</v>
      </c>
    </row>
    <row r="1774" spans="1:40" ht="15" customHeight="1">
      <c r="A1774" s="107"/>
      <c r="B1774" s="93"/>
      <c r="C1774" s="110" t="s">
        <v>218</v>
      </c>
      <c r="D1774" s="329" t="str">
        <f t="shared" si="303"/>
        <v/>
      </c>
      <c r="E1774" s="330"/>
      <c r="F1774" s="330"/>
      <c r="G1774" s="330"/>
      <c r="H1774" s="330"/>
      <c r="I1774" s="331"/>
      <c r="J1774" s="332"/>
      <c r="K1774" s="333"/>
      <c r="L1774" s="334"/>
      <c r="M1774" s="332"/>
      <c r="N1774" s="333"/>
      <c r="O1774" s="334"/>
      <c r="P1774" s="332"/>
      <c r="Q1774" s="333"/>
      <c r="R1774" s="334"/>
      <c r="S1774" s="332"/>
      <c r="T1774" s="333"/>
      <c r="U1774" s="334"/>
      <c r="V1774" s="332"/>
      <c r="W1774" s="333"/>
      <c r="X1774" s="334"/>
      <c r="Y1774" s="332"/>
      <c r="Z1774" s="333"/>
      <c r="AA1774" s="334"/>
      <c r="AB1774" s="332"/>
      <c r="AC1774" s="333"/>
      <c r="AD1774" s="334"/>
      <c r="AG1774" s="86">
        <f t="shared" si="304"/>
        <v>0</v>
      </c>
      <c r="AH1774" s="86">
        <f t="shared" si="305"/>
        <v>0</v>
      </c>
      <c r="AI1774" s="86">
        <f t="shared" si="306"/>
        <v>0</v>
      </c>
      <c r="AJ1774" s="86">
        <f t="shared" si="307"/>
        <v>0</v>
      </c>
      <c r="AL1774" s="86">
        <f t="shared" si="308"/>
        <v>21</v>
      </c>
      <c r="AM1774" s="86">
        <f t="shared" si="309"/>
        <v>0</v>
      </c>
      <c r="AN1774" s="86">
        <f t="shared" si="310"/>
        <v>0</v>
      </c>
    </row>
    <row r="1775" spans="1:40" ht="15" customHeight="1">
      <c r="A1775" s="107"/>
      <c r="B1775" s="93"/>
      <c r="C1775" s="110" t="s">
        <v>219</v>
      </c>
      <c r="D1775" s="329" t="str">
        <f t="shared" si="303"/>
        <v/>
      </c>
      <c r="E1775" s="330"/>
      <c r="F1775" s="330"/>
      <c r="G1775" s="330"/>
      <c r="H1775" s="330"/>
      <c r="I1775" s="331"/>
      <c r="J1775" s="332"/>
      <c r="K1775" s="333"/>
      <c r="L1775" s="334"/>
      <c r="M1775" s="332"/>
      <c r="N1775" s="333"/>
      <c r="O1775" s="334"/>
      <c r="P1775" s="332"/>
      <c r="Q1775" s="333"/>
      <c r="R1775" s="334"/>
      <c r="S1775" s="332"/>
      <c r="T1775" s="333"/>
      <c r="U1775" s="334"/>
      <c r="V1775" s="332"/>
      <c r="W1775" s="333"/>
      <c r="X1775" s="334"/>
      <c r="Y1775" s="332"/>
      <c r="Z1775" s="333"/>
      <c r="AA1775" s="334"/>
      <c r="AB1775" s="332"/>
      <c r="AC1775" s="333"/>
      <c r="AD1775" s="334"/>
      <c r="AG1775" s="86">
        <f t="shared" si="304"/>
        <v>0</v>
      </c>
      <c r="AH1775" s="86">
        <f t="shared" si="305"/>
        <v>0</v>
      </c>
      <c r="AI1775" s="86">
        <f t="shared" si="306"/>
        <v>0</v>
      </c>
      <c r="AJ1775" s="86">
        <f t="shared" si="307"/>
        <v>0</v>
      </c>
      <c r="AL1775" s="86">
        <f t="shared" si="308"/>
        <v>21</v>
      </c>
      <c r="AM1775" s="86">
        <f t="shared" si="309"/>
        <v>0</v>
      </c>
      <c r="AN1775" s="86">
        <f t="shared" si="310"/>
        <v>0</v>
      </c>
    </row>
    <row r="1776" spans="1:40" ht="15" customHeight="1">
      <c r="A1776" s="107"/>
      <c r="B1776" s="93"/>
      <c r="C1776" s="110" t="s">
        <v>220</v>
      </c>
      <c r="D1776" s="329" t="str">
        <f t="shared" si="303"/>
        <v/>
      </c>
      <c r="E1776" s="330"/>
      <c r="F1776" s="330"/>
      <c r="G1776" s="330"/>
      <c r="H1776" s="330"/>
      <c r="I1776" s="331"/>
      <c r="J1776" s="332"/>
      <c r="K1776" s="333"/>
      <c r="L1776" s="334"/>
      <c r="M1776" s="332"/>
      <c r="N1776" s="333"/>
      <c r="O1776" s="334"/>
      <c r="P1776" s="332"/>
      <c r="Q1776" s="333"/>
      <c r="R1776" s="334"/>
      <c r="S1776" s="332"/>
      <c r="T1776" s="333"/>
      <c r="U1776" s="334"/>
      <c r="V1776" s="332"/>
      <c r="W1776" s="333"/>
      <c r="X1776" s="334"/>
      <c r="Y1776" s="332"/>
      <c r="Z1776" s="333"/>
      <c r="AA1776" s="334"/>
      <c r="AB1776" s="332"/>
      <c r="AC1776" s="333"/>
      <c r="AD1776" s="334"/>
      <c r="AG1776" s="86">
        <f t="shared" si="304"/>
        <v>0</v>
      </c>
      <c r="AH1776" s="86">
        <f t="shared" si="305"/>
        <v>0</v>
      </c>
      <c r="AI1776" s="86">
        <f t="shared" si="306"/>
        <v>0</v>
      </c>
      <c r="AJ1776" s="86">
        <f t="shared" si="307"/>
        <v>0</v>
      </c>
      <c r="AL1776" s="86">
        <f t="shared" si="308"/>
        <v>21</v>
      </c>
      <c r="AM1776" s="86">
        <f t="shared" si="309"/>
        <v>0</v>
      </c>
      <c r="AN1776" s="86">
        <f t="shared" si="310"/>
        <v>0</v>
      </c>
    </row>
    <row r="1777" spans="1:40" ht="15" customHeight="1">
      <c r="A1777" s="107"/>
      <c r="B1777" s="93"/>
      <c r="C1777" s="110" t="s">
        <v>221</v>
      </c>
      <c r="D1777" s="329" t="str">
        <f t="shared" si="303"/>
        <v/>
      </c>
      <c r="E1777" s="330"/>
      <c r="F1777" s="330"/>
      <c r="G1777" s="330"/>
      <c r="H1777" s="330"/>
      <c r="I1777" s="331"/>
      <c r="J1777" s="332"/>
      <c r="K1777" s="333"/>
      <c r="L1777" s="334"/>
      <c r="M1777" s="332"/>
      <c r="N1777" s="333"/>
      <c r="O1777" s="334"/>
      <c r="P1777" s="332"/>
      <c r="Q1777" s="333"/>
      <c r="R1777" s="334"/>
      <c r="S1777" s="332"/>
      <c r="T1777" s="333"/>
      <c r="U1777" s="334"/>
      <c r="V1777" s="332"/>
      <c r="W1777" s="333"/>
      <c r="X1777" s="334"/>
      <c r="Y1777" s="332"/>
      <c r="Z1777" s="333"/>
      <c r="AA1777" s="334"/>
      <c r="AB1777" s="332"/>
      <c r="AC1777" s="333"/>
      <c r="AD1777" s="334"/>
      <c r="AG1777" s="86">
        <f t="shared" si="304"/>
        <v>0</v>
      </c>
      <c r="AH1777" s="86">
        <f t="shared" si="305"/>
        <v>0</v>
      </c>
      <c r="AI1777" s="86">
        <f t="shared" si="306"/>
        <v>0</v>
      </c>
      <c r="AJ1777" s="86">
        <f t="shared" si="307"/>
        <v>0</v>
      </c>
      <c r="AL1777" s="86">
        <f t="shared" si="308"/>
        <v>21</v>
      </c>
      <c r="AM1777" s="86">
        <f t="shared" si="309"/>
        <v>0</v>
      </c>
      <c r="AN1777" s="86">
        <f t="shared" si="310"/>
        <v>0</v>
      </c>
    </row>
    <row r="1778" spans="1:40" ht="15" customHeight="1">
      <c r="A1778" s="107"/>
      <c r="B1778" s="93"/>
      <c r="C1778" s="110" t="s">
        <v>222</v>
      </c>
      <c r="D1778" s="329" t="str">
        <f t="shared" si="303"/>
        <v/>
      </c>
      <c r="E1778" s="330"/>
      <c r="F1778" s="330"/>
      <c r="G1778" s="330"/>
      <c r="H1778" s="330"/>
      <c r="I1778" s="331"/>
      <c r="J1778" s="332"/>
      <c r="K1778" s="333"/>
      <c r="L1778" s="334"/>
      <c r="M1778" s="332"/>
      <c r="N1778" s="333"/>
      <c r="O1778" s="334"/>
      <c r="P1778" s="332"/>
      <c r="Q1778" s="333"/>
      <c r="R1778" s="334"/>
      <c r="S1778" s="332"/>
      <c r="T1778" s="333"/>
      <c r="U1778" s="334"/>
      <c r="V1778" s="332"/>
      <c r="W1778" s="333"/>
      <c r="X1778" s="334"/>
      <c r="Y1778" s="332"/>
      <c r="Z1778" s="333"/>
      <c r="AA1778" s="334"/>
      <c r="AB1778" s="332"/>
      <c r="AC1778" s="333"/>
      <c r="AD1778" s="334"/>
      <c r="AG1778" s="86">
        <f t="shared" si="304"/>
        <v>0</v>
      </c>
      <c r="AH1778" s="86">
        <f t="shared" si="305"/>
        <v>0</v>
      </c>
      <c r="AI1778" s="86">
        <f t="shared" si="306"/>
        <v>0</v>
      </c>
      <c r="AJ1778" s="86">
        <f t="shared" si="307"/>
        <v>0</v>
      </c>
      <c r="AL1778" s="86">
        <f t="shared" si="308"/>
        <v>21</v>
      </c>
      <c r="AM1778" s="86">
        <f t="shared" si="309"/>
        <v>0</v>
      </c>
      <c r="AN1778" s="86">
        <f t="shared" si="310"/>
        <v>0</v>
      </c>
    </row>
    <row r="1779" spans="1:40" ht="15" customHeight="1">
      <c r="A1779" s="107"/>
      <c r="B1779" s="93"/>
      <c r="C1779" s="110" t="s">
        <v>223</v>
      </c>
      <c r="D1779" s="329" t="str">
        <f t="shared" si="303"/>
        <v/>
      </c>
      <c r="E1779" s="330"/>
      <c r="F1779" s="330"/>
      <c r="G1779" s="330"/>
      <c r="H1779" s="330"/>
      <c r="I1779" s="331"/>
      <c r="J1779" s="332"/>
      <c r="K1779" s="333"/>
      <c r="L1779" s="334"/>
      <c r="M1779" s="332"/>
      <c r="N1779" s="333"/>
      <c r="O1779" s="334"/>
      <c r="P1779" s="332"/>
      <c r="Q1779" s="333"/>
      <c r="R1779" s="334"/>
      <c r="S1779" s="332"/>
      <c r="T1779" s="333"/>
      <c r="U1779" s="334"/>
      <c r="V1779" s="332"/>
      <c r="W1779" s="333"/>
      <c r="X1779" s="334"/>
      <c r="Y1779" s="332"/>
      <c r="Z1779" s="333"/>
      <c r="AA1779" s="334"/>
      <c r="AB1779" s="332"/>
      <c r="AC1779" s="333"/>
      <c r="AD1779" s="334"/>
      <c r="AG1779" s="86">
        <f t="shared" si="304"/>
        <v>0</v>
      </c>
      <c r="AH1779" s="86">
        <f t="shared" si="305"/>
        <v>0</v>
      </c>
      <c r="AI1779" s="86">
        <f t="shared" si="306"/>
        <v>0</v>
      </c>
      <c r="AJ1779" s="86">
        <f t="shared" si="307"/>
        <v>0</v>
      </c>
      <c r="AL1779" s="86">
        <f t="shared" si="308"/>
        <v>21</v>
      </c>
      <c r="AM1779" s="86">
        <f t="shared" si="309"/>
        <v>0</v>
      </c>
      <c r="AN1779" s="86">
        <f t="shared" si="310"/>
        <v>0</v>
      </c>
    </row>
    <row r="1780" spans="1:40" ht="15" customHeight="1">
      <c r="A1780" s="107"/>
      <c r="B1780" s="93"/>
      <c r="C1780" s="110" t="s">
        <v>224</v>
      </c>
      <c r="D1780" s="329" t="str">
        <f t="shared" si="303"/>
        <v/>
      </c>
      <c r="E1780" s="330"/>
      <c r="F1780" s="330"/>
      <c r="G1780" s="330"/>
      <c r="H1780" s="330"/>
      <c r="I1780" s="331"/>
      <c r="J1780" s="332"/>
      <c r="K1780" s="333"/>
      <c r="L1780" s="334"/>
      <c r="M1780" s="332"/>
      <c r="N1780" s="333"/>
      <c r="O1780" s="334"/>
      <c r="P1780" s="332"/>
      <c r="Q1780" s="333"/>
      <c r="R1780" s="334"/>
      <c r="S1780" s="332"/>
      <c r="T1780" s="333"/>
      <c r="U1780" s="334"/>
      <c r="V1780" s="332"/>
      <c r="W1780" s="333"/>
      <c r="X1780" s="334"/>
      <c r="Y1780" s="332"/>
      <c r="Z1780" s="333"/>
      <c r="AA1780" s="334"/>
      <c r="AB1780" s="332"/>
      <c r="AC1780" s="333"/>
      <c r="AD1780" s="334"/>
      <c r="AG1780" s="86">
        <f t="shared" si="304"/>
        <v>0</v>
      </c>
      <c r="AH1780" s="86">
        <f t="shared" si="305"/>
        <v>0</v>
      </c>
      <c r="AI1780" s="86">
        <f t="shared" si="306"/>
        <v>0</v>
      </c>
      <c r="AJ1780" s="86">
        <f t="shared" si="307"/>
        <v>0</v>
      </c>
      <c r="AL1780" s="86">
        <f t="shared" si="308"/>
        <v>21</v>
      </c>
      <c r="AM1780" s="86">
        <f t="shared" si="309"/>
        <v>0</v>
      </c>
      <c r="AN1780" s="86">
        <f t="shared" si="310"/>
        <v>0</v>
      </c>
    </row>
    <row r="1781" spans="1:40" ht="15" customHeight="1">
      <c r="A1781" s="107"/>
      <c r="B1781" s="93"/>
      <c r="C1781" s="110" t="s">
        <v>225</v>
      </c>
      <c r="D1781" s="329" t="str">
        <f t="shared" si="303"/>
        <v/>
      </c>
      <c r="E1781" s="330"/>
      <c r="F1781" s="330"/>
      <c r="G1781" s="330"/>
      <c r="H1781" s="330"/>
      <c r="I1781" s="331"/>
      <c r="J1781" s="332"/>
      <c r="K1781" s="333"/>
      <c r="L1781" s="334"/>
      <c r="M1781" s="332"/>
      <c r="N1781" s="333"/>
      <c r="O1781" s="334"/>
      <c r="P1781" s="332"/>
      <c r="Q1781" s="333"/>
      <c r="R1781" s="334"/>
      <c r="S1781" s="332"/>
      <c r="T1781" s="333"/>
      <c r="U1781" s="334"/>
      <c r="V1781" s="332"/>
      <c r="W1781" s="333"/>
      <c r="X1781" s="334"/>
      <c r="Y1781" s="332"/>
      <c r="Z1781" s="333"/>
      <c r="AA1781" s="334"/>
      <c r="AB1781" s="332"/>
      <c r="AC1781" s="333"/>
      <c r="AD1781" s="334"/>
      <c r="AG1781" s="86">
        <f t="shared" si="304"/>
        <v>0</v>
      </c>
      <c r="AH1781" s="86">
        <f t="shared" si="305"/>
        <v>0</v>
      </c>
      <c r="AI1781" s="86">
        <f t="shared" si="306"/>
        <v>0</v>
      </c>
      <c r="AJ1781" s="86">
        <f t="shared" si="307"/>
        <v>0</v>
      </c>
      <c r="AL1781" s="86">
        <f t="shared" si="308"/>
        <v>21</v>
      </c>
      <c r="AM1781" s="86">
        <f t="shared" si="309"/>
        <v>0</v>
      </c>
      <c r="AN1781" s="86">
        <f t="shared" si="310"/>
        <v>0</v>
      </c>
    </row>
    <row r="1782" spans="1:40" ht="15" customHeight="1">
      <c r="A1782" s="107"/>
      <c r="B1782" s="93"/>
      <c r="C1782" s="110" t="s">
        <v>226</v>
      </c>
      <c r="D1782" s="329" t="str">
        <f t="shared" si="303"/>
        <v/>
      </c>
      <c r="E1782" s="330"/>
      <c r="F1782" s="330"/>
      <c r="G1782" s="330"/>
      <c r="H1782" s="330"/>
      <c r="I1782" s="331"/>
      <c r="J1782" s="332"/>
      <c r="K1782" s="333"/>
      <c r="L1782" s="334"/>
      <c r="M1782" s="332"/>
      <c r="N1782" s="333"/>
      <c r="O1782" s="334"/>
      <c r="P1782" s="332"/>
      <c r="Q1782" s="333"/>
      <c r="R1782" s="334"/>
      <c r="S1782" s="332"/>
      <c r="T1782" s="333"/>
      <c r="U1782" s="334"/>
      <c r="V1782" s="332"/>
      <c r="W1782" s="333"/>
      <c r="X1782" s="334"/>
      <c r="Y1782" s="332"/>
      <c r="Z1782" s="333"/>
      <c r="AA1782" s="334"/>
      <c r="AB1782" s="332"/>
      <c r="AC1782" s="333"/>
      <c r="AD1782" s="334"/>
      <c r="AG1782" s="86">
        <f t="shared" si="304"/>
        <v>0</v>
      </c>
      <c r="AH1782" s="86">
        <f t="shared" si="305"/>
        <v>0</v>
      </c>
      <c r="AI1782" s="86">
        <f t="shared" si="306"/>
        <v>0</v>
      </c>
      <c r="AJ1782" s="86">
        <f t="shared" si="307"/>
        <v>0</v>
      </c>
      <c r="AL1782" s="86">
        <f t="shared" si="308"/>
        <v>21</v>
      </c>
      <c r="AM1782" s="86">
        <f t="shared" si="309"/>
        <v>0</v>
      </c>
      <c r="AN1782" s="86">
        <f t="shared" si="310"/>
        <v>0</v>
      </c>
    </row>
    <row r="1783" spans="1:40" ht="15" customHeight="1">
      <c r="A1783" s="107"/>
      <c r="B1783" s="93"/>
      <c r="C1783" s="110" t="s">
        <v>227</v>
      </c>
      <c r="D1783" s="329" t="str">
        <f t="shared" si="303"/>
        <v/>
      </c>
      <c r="E1783" s="330"/>
      <c r="F1783" s="330"/>
      <c r="G1783" s="330"/>
      <c r="H1783" s="330"/>
      <c r="I1783" s="331"/>
      <c r="J1783" s="332"/>
      <c r="K1783" s="333"/>
      <c r="L1783" s="334"/>
      <c r="M1783" s="332"/>
      <c r="N1783" s="333"/>
      <c r="O1783" s="334"/>
      <c r="P1783" s="332"/>
      <c r="Q1783" s="333"/>
      <c r="R1783" s="334"/>
      <c r="S1783" s="332"/>
      <c r="T1783" s="333"/>
      <c r="U1783" s="334"/>
      <c r="V1783" s="332"/>
      <c r="W1783" s="333"/>
      <c r="X1783" s="334"/>
      <c r="Y1783" s="332"/>
      <c r="Z1783" s="333"/>
      <c r="AA1783" s="334"/>
      <c r="AB1783" s="332"/>
      <c r="AC1783" s="333"/>
      <c r="AD1783" s="334"/>
      <c r="AG1783" s="86">
        <f t="shared" si="304"/>
        <v>0</v>
      </c>
      <c r="AH1783" s="86">
        <f t="shared" si="305"/>
        <v>0</v>
      </c>
      <c r="AI1783" s="86">
        <f t="shared" si="306"/>
        <v>0</v>
      </c>
      <c r="AJ1783" s="86">
        <f t="shared" si="307"/>
        <v>0</v>
      </c>
      <c r="AL1783" s="86">
        <f t="shared" si="308"/>
        <v>21</v>
      </c>
      <c r="AM1783" s="86">
        <f t="shared" si="309"/>
        <v>0</v>
      </c>
      <c r="AN1783" s="86">
        <f t="shared" si="310"/>
        <v>0</v>
      </c>
    </row>
    <row r="1784" spans="1:40" ht="15" customHeight="1">
      <c r="A1784" s="107"/>
      <c r="B1784" s="93"/>
      <c r="C1784" s="110" t="s">
        <v>228</v>
      </c>
      <c r="D1784" s="329" t="str">
        <f t="shared" si="303"/>
        <v/>
      </c>
      <c r="E1784" s="330"/>
      <c r="F1784" s="330"/>
      <c r="G1784" s="330"/>
      <c r="H1784" s="330"/>
      <c r="I1784" s="331"/>
      <c r="J1784" s="332"/>
      <c r="K1784" s="333"/>
      <c r="L1784" s="334"/>
      <c r="M1784" s="332"/>
      <c r="N1784" s="333"/>
      <c r="O1784" s="334"/>
      <c r="P1784" s="332"/>
      <c r="Q1784" s="333"/>
      <c r="R1784" s="334"/>
      <c r="S1784" s="332"/>
      <c r="T1784" s="333"/>
      <c r="U1784" s="334"/>
      <c r="V1784" s="332"/>
      <c r="W1784" s="333"/>
      <c r="X1784" s="334"/>
      <c r="Y1784" s="332"/>
      <c r="Z1784" s="333"/>
      <c r="AA1784" s="334"/>
      <c r="AB1784" s="332"/>
      <c r="AC1784" s="333"/>
      <c r="AD1784" s="334"/>
      <c r="AG1784" s="86">
        <f t="shared" si="304"/>
        <v>0</v>
      </c>
      <c r="AH1784" s="86">
        <f t="shared" si="305"/>
        <v>0</v>
      </c>
      <c r="AI1784" s="86">
        <f t="shared" si="306"/>
        <v>0</v>
      </c>
      <c r="AJ1784" s="86">
        <f t="shared" si="307"/>
        <v>0</v>
      </c>
      <c r="AL1784" s="86">
        <f t="shared" si="308"/>
        <v>21</v>
      </c>
      <c r="AM1784" s="86">
        <f t="shared" si="309"/>
        <v>0</v>
      </c>
      <c r="AN1784" s="86">
        <f t="shared" si="310"/>
        <v>0</v>
      </c>
    </row>
    <row r="1785" spans="1:40" ht="15" customHeight="1">
      <c r="A1785" s="107"/>
      <c r="B1785" s="93"/>
      <c r="C1785" s="110" t="s">
        <v>229</v>
      </c>
      <c r="D1785" s="329" t="str">
        <f t="shared" si="303"/>
        <v/>
      </c>
      <c r="E1785" s="330"/>
      <c r="F1785" s="330"/>
      <c r="G1785" s="330"/>
      <c r="H1785" s="330"/>
      <c r="I1785" s="331"/>
      <c r="J1785" s="332"/>
      <c r="K1785" s="333"/>
      <c r="L1785" s="334"/>
      <c r="M1785" s="332"/>
      <c r="N1785" s="333"/>
      <c r="O1785" s="334"/>
      <c r="P1785" s="332"/>
      <c r="Q1785" s="333"/>
      <c r="R1785" s="334"/>
      <c r="S1785" s="332"/>
      <c r="T1785" s="333"/>
      <c r="U1785" s="334"/>
      <c r="V1785" s="332"/>
      <c r="W1785" s="333"/>
      <c r="X1785" s="334"/>
      <c r="Y1785" s="332"/>
      <c r="Z1785" s="333"/>
      <c r="AA1785" s="334"/>
      <c r="AB1785" s="332"/>
      <c r="AC1785" s="333"/>
      <c r="AD1785" s="334"/>
      <c r="AG1785" s="86">
        <f t="shared" si="304"/>
        <v>0</v>
      </c>
      <c r="AH1785" s="86">
        <f t="shared" si="305"/>
        <v>0</v>
      </c>
      <c r="AI1785" s="86">
        <f t="shared" si="306"/>
        <v>0</v>
      </c>
      <c r="AJ1785" s="86">
        <f t="shared" si="307"/>
        <v>0</v>
      </c>
      <c r="AL1785" s="86">
        <f t="shared" si="308"/>
        <v>21</v>
      </c>
      <c r="AM1785" s="86">
        <f t="shared" si="309"/>
        <v>0</v>
      </c>
      <c r="AN1785" s="86">
        <f t="shared" si="310"/>
        <v>0</v>
      </c>
    </row>
    <row r="1786" spans="1:40" ht="15" customHeight="1">
      <c r="A1786" s="107"/>
      <c r="B1786" s="93"/>
      <c r="C1786" s="110" t="s">
        <v>230</v>
      </c>
      <c r="D1786" s="329" t="str">
        <f t="shared" si="303"/>
        <v/>
      </c>
      <c r="E1786" s="330"/>
      <c r="F1786" s="330"/>
      <c r="G1786" s="330"/>
      <c r="H1786" s="330"/>
      <c r="I1786" s="331"/>
      <c r="J1786" s="332"/>
      <c r="K1786" s="333"/>
      <c r="L1786" s="334"/>
      <c r="M1786" s="332"/>
      <c r="N1786" s="333"/>
      <c r="O1786" s="334"/>
      <c r="P1786" s="332"/>
      <c r="Q1786" s="333"/>
      <c r="R1786" s="334"/>
      <c r="S1786" s="332"/>
      <c r="T1786" s="333"/>
      <c r="U1786" s="334"/>
      <c r="V1786" s="332"/>
      <c r="W1786" s="333"/>
      <c r="X1786" s="334"/>
      <c r="Y1786" s="332"/>
      <c r="Z1786" s="333"/>
      <c r="AA1786" s="334"/>
      <c r="AB1786" s="332"/>
      <c r="AC1786" s="333"/>
      <c r="AD1786" s="334"/>
      <c r="AG1786" s="86">
        <f t="shared" si="304"/>
        <v>0</v>
      </c>
      <c r="AH1786" s="86">
        <f t="shared" si="305"/>
        <v>0</v>
      </c>
      <c r="AI1786" s="86">
        <f t="shared" si="306"/>
        <v>0</v>
      </c>
      <c r="AJ1786" s="86">
        <f t="shared" si="307"/>
        <v>0</v>
      </c>
      <c r="AL1786" s="86">
        <f t="shared" si="308"/>
        <v>21</v>
      </c>
      <c r="AM1786" s="86">
        <f t="shared" si="309"/>
        <v>0</v>
      </c>
      <c r="AN1786" s="86">
        <f t="shared" si="310"/>
        <v>0</v>
      </c>
    </row>
    <row r="1787" spans="1:40" ht="15" customHeight="1">
      <c r="A1787" s="107"/>
      <c r="B1787" s="93"/>
      <c r="C1787" s="110" t="s">
        <v>231</v>
      </c>
      <c r="D1787" s="329" t="str">
        <f t="shared" si="303"/>
        <v/>
      </c>
      <c r="E1787" s="330"/>
      <c r="F1787" s="330"/>
      <c r="G1787" s="330"/>
      <c r="H1787" s="330"/>
      <c r="I1787" s="331"/>
      <c r="J1787" s="332"/>
      <c r="K1787" s="333"/>
      <c r="L1787" s="334"/>
      <c r="M1787" s="332"/>
      <c r="N1787" s="333"/>
      <c r="O1787" s="334"/>
      <c r="P1787" s="332"/>
      <c r="Q1787" s="333"/>
      <c r="R1787" s="334"/>
      <c r="S1787" s="332"/>
      <c r="T1787" s="333"/>
      <c r="U1787" s="334"/>
      <c r="V1787" s="332"/>
      <c r="W1787" s="333"/>
      <c r="X1787" s="334"/>
      <c r="Y1787" s="332"/>
      <c r="Z1787" s="333"/>
      <c r="AA1787" s="334"/>
      <c r="AB1787" s="332"/>
      <c r="AC1787" s="333"/>
      <c r="AD1787" s="334"/>
      <c r="AG1787" s="86">
        <f t="shared" si="304"/>
        <v>0</v>
      </c>
      <c r="AH1787" s="86">
        <f t="shared" si="305"/>
        <v>0</v>
      </c>
      <c r="AI1787" s="86">
        <f t="shared" si="306"/>
        <v>0</v>
      </c>
      <c r="AJ1787" s="86">
        <f t="shared" si="307"/>
        <v>0</v>
      </c>
      <c r="AL1787" s="86">
        <f t="shared" si="308"/>
        <v>21</v>
      </c>
      <c r="AM1787" s="86">
        <f t="shared" si="309"/>
        <v>0</v>
      </c>
      <c r="AN1787" s="86">
        <f t="shared" si="310"/>
        <v>0</v>
      </c>
    </row>
    <row r="1788" spans="1:40" ht="15" customHeight="1">
      <c r="A1788" s="107"/>
      <c r="B1788" s="93"/>
      <c r="C1788" s="112" t="s">
        <v>232</v>
      </c>
      <c r="D1788" s="329" t="str">
        <f t="shared" si="303"/>
        <v/>
      </c>
      <c r="E1788" s="330"/>
      <c r="F1788" s="330"/>
      <c r="G1788" s="330"/>
      <c r="H1788" s="330"/>
      <c r="I1788" s="331"/>
      <c r="J1788" s="332"/>
      <c r="K1788" s="333"/>
      <c r="L1788" s="334"/>
      <c r="M1788" s="332"/>
      <c r="N1788" s="333"/>
      <c r="O1788" s="334"/>
      <c r="P1788" s="332"/>
      <c r="Q1788" s="333"/>
      <c r="R1788" s="334"/>
      <c r="S1788" s="332"/>
      <c r="T1788" s="333"/>
      <c r="U1788" s="334"/>
      <c r="V1788" s="332"/>
      <c r="W1788" s="333"/>
      <c r="X1788" s="334"/>
      <c r="Y1788" s="332"/>
      <c r="Z1788" s="333"/>
      <c r="AA1788" s="334"/>
      <c r="AB1788" s="332"/>
      <c r="AC1788" s="333"/>
      <c r="AD1788" s="334"/>
      <c r="AG1788" s="86">
        <f t="shared" si="304"/>
        <v>0</v>
      </c>
      <c r="AH1788" s="86">
        <f t="shared" si="305"/>
        <v>0</v>
      </c>
      <c r="AI1788" s="86">
        <f t="shared" si="306"/>
        <v>0</v>
      </c>
      <c r="AJ1788" s="86">
        <f t="shared" si="307"/>
        <v>0</v>
      </c>
      <c r="AL1788" s="86">
        <f t="shared" si="308"/>
        <v>21</v>
      </c>
      <c r="AM1788" s="86">
        <f t="shared" si="309"/>
        <v>0</v>
      </c>
      <c r="AN1788" s="86">
        <f t="shared" si="310"/>
        <v>0</v>
      </c>
    </row>
    <row r="1789" spans="1:40" ht="15" customHeight="1">
      <c r="A1789" s="107"/>
      <c r="B1789" s="93"/>
      <c r="C1789" s="112" t="s">
        <v>233</v>
      </c>
      <c r="D1789" s="329" t="str">
        <f t="shared" si="303"/>
        <v/>
      </c>
      <c r="E1789" s="330"/>
      <c r="F1789" s="330"/>
      <c r="G1789" s="330"/>
      <c r="H1789" s="330"/>
      <c r="I1789" s="331"/>
      <c r="J1789" s="332"/>
      <c r="K1789" s="333"/>
      <c r="L1789" s="334"/>
      <c r="M1789" s="332"/>
      <c r="N1789" s="333"/>
      <c r="O1789" s="334"/>
      <c r="P1789" s="332"/>
      <c r="Q1789" s="333"/>
      <c r="R1789" s="334"/>
      <c r="S1789" s="332"/>
      <c r="T1789" s="333"/>
      <c r="U1789" s="334"/>
      <c r="V1789" s="332"/>
      <c r="W1789" s="333"/>
      <c r="X1789" s="334"/>
      <c r="Y1789" s="332"/>
      <c r="Z1789" s="333"/>
      <c r="AA1789" s="334"/>
      <c r="AB1789" s="332"/>
      <c r="AC1789" s="333"/>
      <c r="AD1789" s="334"/>
      <c r="AG1789" s="86">
        <f t="shared" si="304"/>
        <v>0</v>
      </c>
      <c r="AH1789" s="86">
        <f t="shared" si="305"/>
        <v>0</v>
      </c>
      <c r="AI1789" s="86">
        <f t="shared" si="306"/>
        <v>0</v>
      </c>
      <c r="AJ1789" s="86">
        <f t="shared" si="307"/>
        <v>0</v>
      </c>
      <c r="AL1789" s="86">
        <f t="shared" si="308"/>
        <v>21</v>
      </c>
      <c r="AM1789" s="86">
        <f t="shared" si="309"/>
        <v>0</v>
      </c>
      <c r="AN1789" s="86">
        <f t="shared" si="310"/>
        <v>0</v>
      </c>
    </row>
    <row r="1790" spans="1:40" ht="15" customHeight="1">
      <c r="A1790" s="107"/>
      <c r="B1790" s="93"/>
      <c r="C1790" s="112" t="s">
        <v>234</v>
      </c>
      <c r="D1790" s="329" t="str">
        <f t="shared" si="303"/>
        <v/>
      </c>
      <c r="E1790" s="330"/>
      <c r="F1790" s="330"/>
      <c r="G1790" s="330"/>
      <c r="H1790" s="330"/>
      <c r="I1790" s="331"/>
      <c r="J1790" s="332"/>
      <c r="K1790" s="333"/>
      <c r="L1790" s="334"/>
      <c r="M1790" s="332"/>
      <c r="N1790" s="333"/>
      <c r="O1790" s="334"/>
      <c r="P1790" s="332"/>
      <c r="Q1790" s="333"/>
      <c r="R1790" s="334"/>
      <c r="S1790" s="332"/>
      <c r="T1790" s="333"/>
      <c r="U1790" s="334"/>
      <c r="V1790" s="332"/>
      <c r="W1790" s="333"/>
      <c r="X1790" s="334"/>
      <c r="Y1790" s="332"/>
      <c r="Z1790" s="333"/>
      <c r="AA1790" s="334"/>
      <c r="AB1790" s="332"/>
      <c r="AC1790" s="333"/>
      <c r="AD1790" s="334"/>
      <c r="AG1790" s="86">
        <f t="shared" si="304"/>
        <v>0</v>
      </c>
      <c r="AH1790" s="86">
        <f t="shared" si="305"/>
        <v>0</v>
      </c>
      <c r="AI1790" s="86">
        <f t="shared" si="306"/>
        <v>0</v>
      </c>
      <c r="AJ1790" s="86">
        <f t="shared" si="307"/>
        <v>0</v>
      </c>
      <c r="AL1790" s="86">
        <f t="shared" si="308"/>
        <v>21</v>
      </c>
      <c r="AM1790" s="86">
        <f t="shared" si="309"/>
        <v>0</v>
      </c>
      <c r="AN1790" s="86">
        <f t="shared" si="310"/>
        <v>0</v>
      </c>
    </row>
    <row r="1791" spans="1:40" ht="15" customHeight="1">
      <c r="A1791" s="107"/>
      <c r="B1791" s="93"/>
      <c r="C1791" s="112" t="s">
        <v>235</v>
      </c>
      <c r="D1791" s="329" t="str">
        <f t="shared" si="303"/>
        <v/>
      </c>
      <c r="E1791" s="330"/>
      <c r="F1791" s="330"/>
      <c r="G1791" s="330"/>
      <c r="H1791" s="330"/>
      <c r="I1791" s="331"/>
      <c r="J1791" s="332"/>
      <c r="K1791" s="333"/>
      <c r="L1791" s="334"/>
      <c r="M1791" s="332"/>
      <c r="N1791" s="333"/>
      <c r="O1791" s="334"/>
      <c r="P1791" s="332"/>
      <c r="Q1791" s="333"/>
      <c r="R1791" s="334"/>
      <c r="S1791" s="332"/>
      <c r="T1791" s="333"/>
      <c r="U1791" s="334"/>
      <c r="V1791" s="332"/>
      <c r="W1791" s="333"/>
      <c r="X1791" s="334"/>
      <c r="Y1791" s="332"/>
      <c r="Z1791" s="333"/>
      <c r="AA1791" s="334"/>
      <c r="AB1791" s="332"/>
      <c r="AC1791" s="333"/>
      <c r="AD1791" s="334"/>
      <c r="AG1791" s="86">
        <f t="shared" si="304"/>
        <v>0</v>
      </c>
      <c r="AH1791" s="86">
        <f t="shared" si="305"/>
        <v>0</v>
      </c>
      <c r="AI1791" s="86">
        <f t="shared" si="306"/>
        <v>0</v>
      </c>
      <c r="AJ1791" s="86">
        <f t="shared" si="307"/>
        <v>0</v>
      </c>
      <c r="AL1791" s="86">
        <f t="shared" si="308"/>
        <v>21</v>
      </c>
      <c r="AM1791" s="86">
        <f t="shared" si="309"/>
        <v>0</v>
      </c>
      <c r="AN1791" s="86">
        <f t="shared" si="310"/>
        <v>0</v>
      </c>
    </row>
    <row r="1792" spans="1:40" ht="15" customHeight="1">
      <c r="A1792" s="107"/>
      <c r="B1792" s="93"/>
      <c r="C1792" s="112" t="s">
        <v>236</v>
      </c>
      <c r="D1792" s="329" t="str">
        <f t="shared" si="303"/>
        <v/>
      </c>
      <c r="E1792" s="330"/>
      <c r="F1792" s="330"/>
      <c r="G1792" s="330"/>
      <c r="H1792" s="330"/>
      <c r="I1792" s="331"/>
      <c r="J1792" s="332"/>
      <c r="K1792" s="333"/>
      <c r="L1792" s="334"/>
      <c r="M1792" s="332"/>
      <c r="N1792" s="333"/>
      <c r="O1792" s="334"/>
      <c r="P1792" s="332"/>
      <c r="Q1792" s="333"/>
      <c r="R1792" s="334"/>
      <c r="S1792" s="332"/>
      <c r="T1792" s="333"/>
      <c r="U1792" s="334"/>
      <c r="V1792" s="332"/>
      <c r="W1792" s="333"/>
      <c r="X1792" s="334"/>
      <c r="Y1792" s="332"/>
      <c r="Z1792" s="333"/>
      <c r="AA1792" s="334"/>
      <c r="AB1792" s="332"/>
      <c r="AC1792" s="333"/>
      <c r="AD1792" s="334"/>
      <c r="AG1792" s="86">
        <f t="shared" si="304"/>
        <v>0</v>
      </c>
      <c r="AH1792" s="86">
        <f t="shared" si="305"/>
        <v>0</v>
      </c>
      <c r="AI1792" s="86">
        <f t="shared" si="306"/>
        <v>0</v>
      </c>
      <c r="AJ1792" s="86">
        <f t="shared" si="307"/>
        <v>0</v>
      </c>
      <c r="AL1792" s="86">
        <f t="shared" si="308"/>
        <v>21</v>
      </c>
      <c r="AM1792" s="86">
        <f t="shared" si="309"/>
        <v>0</v>
      </c>
      <c r="AN1792" s="86">
        <f t="shared" si="310"/>
        <v>0</v>
      </c>
    </row>
    <row r="1793" spans="1:40" ht="15" customHeight="1">
      <c r="A1793" s="107"/>
      <c r="B1793" s="93"/>
      <c r="C1793" s="112" t="s">
        <v>237</v>
      </c>
      <c r="D1793" s="329" t="str">
        <f t="shared" si="303"/>
        <v/>
      </c>
      <c r="E1793" s="330"/>
      <c r="F1793" s="330"/>
      <c r="G1793" s="330"/>
      <c r="H1793" s="330"/>
      <c r="I1793" s="331"/>
      <c r="J1793" s="332"/>
      <c r="K1793" s="333"/>
      <c r="L1793" s="334"/>
      <c r="M1793" s="332"/>
      <c r="N1793" s="333"/>
      <c r="O1793" s="334"/>
      <c r="P1793" s="332"/>
      <c r="Q1793" s="333"/>
      <c r="R1793" s="334"/>
      <c r="S1793" s="332"/>
      <c r="T1793" s="333"/>
      <c r="U1793" s="334"/>
      <c r="V1793" s="332"/>
      <c r="W1793" s="333"/>
      <c r="X1793" s="334"/>
      <c r="Y1793" s="332"/>
      <c r="Z1793" s="333"/>
      <c r="AA1793" s="334"/>
      <c r="AB1793" s="332"/>
      <c r="AC1793" s="333"/>
      <c r="AD1793" s="334"/>
      <c r="AG1793" s="86">
        <f t="shared" si="304"/>
        <v>0</v>
      </c>
      <c r="AH1793" s="86">
        <f t="shared" si="305"/>
        <v>0</v>
      </c>
      <c r="AI1793" s="86">
        <f t="shared" si="306"/>
        <v>0</v>
      </c>
      <c r="AJ1793" s="86">
        <f t="shared" si="307"/>
        <v>0</v>
      </c>
      <c r="AL1793" s="86">
        <f t="shared" si="308"/>
        <v>21</v>
      </c>
      <c r="AM1793" s="86">
        <f t="shared" si="309"/>
        <v>0</v>
      </c>
      <c r="AN1793" s="86">
        <f t="shared" si="310"/>
        <v>0</v>
      </c>
    </row>
    <row r="1794" spans="1:40" ht="15" customHeight="1">
      <c r="A1794" s="107"/>
      <c r="B1794" s="93"/>
      <c r="C1794" s="112" t="s">
        <v>238</v>
      </c>
      <c r="D1794" s="329" t="str">
        <f t="shared" si="303"/>
        <v/>
      </c>
      <c r="E1794" s="330"/>
      <c r="F1794" s="330"/>
      <c r="G1794" s="330"/>
      <c r="H1794" s="330"/>
      <c r="I1794" s="331"/>
      <c r="J1794" s="332"/>
      <c r="K1794" s="333"/>
      <c r="L1794" s="334"/>
      <c r="M1794" s="332"/>
      <c r="N1794" s="333"/>
      <c r="O1794" s="334"/>
      <c r="P1794" s="332"/>
      <c r="Q1794" s="333"/>
      <c r="R1794" s="334"/>
      <c r="S1794" s="332"/>
      <c r="T1794" s="333"/>
      <c r="U1794" s="334"/>
      <c r="V1794" s="332"/>
      <c r="W1794" s="333"/>
      <c r="X1794" s="334"/>
      <c r="Y1794" s="332"/>
      <c r="Z1794" s="333"/>
      <c r="AA1794" s="334"/>
      <c r="AB1794" s="332"/>
      <c r="AC1794" s="333"/>
      <c r="AD1794" s="334"/>
      <c r="AG1794" s="86">
        <f t="shared" si="304"/>
        <v>0</v>
      </c>
      <c r="AH1794" s="86">
        <f t="shared" si="305"/>
        <v>0</v>
      </c>
      <c r="AI1794" s="86">
        <f t="shared" si="306"/>
        <v>0</v>
      </c>
      <c r="AJ1794" s="86">
        <f t="shared" si="307"/>
        <v>0</v>
      </c>
      <c r="AL1794" s="86">
        <f t="shared" si="308"/>
        <v>21</v>
      </c>
      <c r="AM1794" s="86">
        <f t="shared" si="309"/>
        <v>0</v>
      </c>
      <c r="AN1794" s="86">
        <f t="shared" si="310"/>
        <v>0</v>
      </c>
    </row>
    <row r="1795" spans="1:40" ht="15" customHeight="1">
      <c r="A1795" s="107"/>
      <c r="B1795" s="93"/>
      <c r="C1795" s="112" t="s">
        <v>239</v>
      </c>
      <c r="D1795" s="329" t="str">
        <f t="shared" si="303"/>
        <v/>
      </c>
      <c r="E1795" s="330"/>
      <c r="F1795" s="330"/>
      <c r="G1795" s="330"/>
      <c r="H1795" s="330"/>
      <c r="I1795" s="331"/>
      <c r="J1795" s="332"/>
      <c r="K1795" s="333"/>
      <c r="L1795" s="334"/>
      <c r="M1795" s="332"/>
      <c r="N1795" s="333"/>
      <c r="O1795" s="334"/>
      <c r="P1795" s="332"/>
      <c r="Q1795" s="333"/>
      <c r="R1795" s="334"/>
      <c r="S1795" s="332"/>
      <c r="T1795" s="333"/>
      <c r="U1795" s="334"/>
      <c r="V1795" s="332"/>
      <c r="W1795" s="333"/>
      <c r="X1795" s="334"/>
      <c r="Y1795" s="332"/>
      <c r="Z1795" s="333"/>
      <c r="AA1795" s="334"/>
      <c r="AB1795" s="332"/>
      <c r="AC1795" s="333"/>
      <c r="AD1795" s="334"/>
      <c r="AG1795" s="86">
        <f t="shared" si="304"/>
        <v>0</v>
      </c>
      <c r="AH1795" s="86">
        <f t="shared" si="305"/>
        <v>0</v>
      </c>
      <c r="AI1795" s="86">
        <f t="shared" si="306"/>
        <v>0</v>
      </c>
      <c r="AJ1795" s="86">
        <f t="shared" si="307"/>
        <v>0</v>
      </c>
      <c r="AL1795" s="86">
        <f t="shared" si="308"/>
        <v>21</v>
      </c>
      <c r="AM1795" s="86">
        <f t="shared" si="309"/>
        <v>0</v>
      </c>
      <c r="AN1795" s="86">
        <f t="shared" si="310"/>
        <v>0</v>
      </c>
    </row>
    <row r="1796" spans="1:40" ht="15" customHeight="1">
      <c r="A1796" s="107"/>
      <c r="B1796" s="93"/>
      <c r="C1796" s="112" t="s">
        <v>240</v>
      </c>
      <c r="D1796" s="329" t="str">
        <f t="shared" si="303"/>
        <v/>
      </c>
      <c r="E1796" s="330"/>
      <c r="F1796" s="330"/>
      <c r="G1796" s="330"/>
      <c r="H1796" s="330"/>
      <c r="I1796" s="331"/>
      <c r="J1796" s="332"/>
      <c r="K1796" s="333"/>
      <c r="L1796" s="334"/>
      <c r="M1796" s="332"/>
      <c r="N1796" s="333"/>
      <c r="O1796" s="334"/>
      <c r="P1796" s="332"/>
      <c r="Q1796" s="333"/>
      <c r="R1796" s="334"/>
      <c r="S1796" s="332"/>
      <c r="T1796" s="333"/>
      <c r="U1796" s="334"/>
      <c r="V1796" s="332"/>
      <c r="W1796" s="333"/>
      <c r="X1796" s="334"/>
      <c r="Y1796" s="332"/>
      <c r="Z1796" s="333"/>
      <c r="AA1796" s="334"/>
      <c r="AB1796" s="332"/>
      <c r="AC1796" s="333"/>
      <c r="AD1796" s="334"/>
      <c r="AG1796" s="86">
        <f t="shared" si="304"/>
        <v>0</v>
      </c>
      <c r="AH1796" s="86">
        <f t="shared" si="305"/>
        <v>0</v>
      </c>
      <c r="AI1796" s="86">
        <f t="shared" si="306"/>
        <v>0</v>
      </c>
      <c r="AJ1796" s="86">
        <f t="shared" si="307"/>
        <v>0</v>
      </c>
      <c r="AL1796" s="86">
        <f t="shared" si="308"/>
        <v>21</v>
      </c>
      <c r="AM1796" s="86">
        <f t="shared" si="309"/>
        <v>0</v>
      </c>
      <c r="AN1796" s="86">
        <f t="shared" si="310"/>
        <v>0</v>
      </c>
    </row>
    <row r="1797" spans="1:40" ht="15" customHeight="1">
      <c r="A1797" s="107"/>
      <c r="B1797" s="93"/>
      <c r="C1797" s="112" t="s">
        <v>241</v>
      </c>
      <c r="D1797" s="329" t="str">
        <f t="shared" si="303"/>
        <v/>
      </c>
      <c r="E1797" s="330"/>
      <c r="F1797" s="330"/>
      <c r="G1797" s="330"/>
      <c r="H1797" s="330"/>
      <c r="I1797" s="331"/>
      <c r="J1797" s="332"/>
      <c r="K1797" s="333"/>
      <c r="L1797" s="334"/>
      <c r="M1797" s="332"/>
      <c r="N1797" s="333"/>
      <c r="O1797" s="334"/>
      <c r="P1797" s="332"/>
      <c r="Q1797" s="333"/>
      <c r="R1797" s="334"/>
      <c r="S1797" s="332"/>
      <c r="T1797" s="333"/>
      <c r="U1797" s="334"/>
      <c r="V1797" s="332"/>
      <c r="W1797" s="333"/>
      <c r="X1797" s="334"/>
      <c r="Y1797" s="332"/>
      <c r="Z1797" s="333"/>
      <c r="AA1797" s="334"/>
      <c r="AB1797" s="332"/>
      <c r="AC1797" s="333"/>
      <c r="AD1797" s="334"/>
      <c r="AG1797" s="86">
        <f t="shared" si="304"/>
        <v>0</v>
      </c>
      <c r="AH1797" s="86">
        <f t="shared" si="305"/>
        <v>0</v>
      </c>
      <c r="AI1797" s="86">
        <f t="shared" si="306"/>
        <v>0</v>
      </c>
      <c r="AJ1797" s="86">
        <f t="shared" si="307"/>
        <v>0</v>
      </c>
      <c r="AL1797" s="86">
        <f t="shared" si="308"/>
        <v>21</v>
      </c>
      <c r="AM1797" s="86">
        <f t="shared" si="309"/>
        <v>0</v>
      </c>
      <c r="AN1797" s="86">
        <f t="shared" si="310"/>
        <v>0</v>
      </c>
    </row>
    <row r="1798" spans="1:40" ht="15" customHeight="1">
      <c r="A1798" s="107"/>
      <c r="B1798" s="93"/>
      <c r="C1798" s="112" t="s">
        <v>242</v>
      </c>
      <c r="D1798" s="329" t="str">
        <f t="shared" si="303"/>
        <v/>
      </c>
      <c r="E1798" s="330"/>
      <c r="F1798" s="330"/>
      <c r="G1798" s="330"/>
      <c r="H1798" s="330"/>
      <c r="I1798" s="331"/>
      <c r="J1798" s="332"/>
      <c r="K1798" s="333"/>
      <c r="L1798" s="334"/>
      <c r="M1798" s="332"/>
      <c r="N1798" s="333"/>
      <c r="O1798" s="334"/>
      <c r="P1798" s="332"/>
      <c r="Q1798" s="333"/>
      <c r="R1798" s="334"/>
      <c r="S1798" s="332"/>
      <c r="T1798" s="333"/>
      <c r="U1798" s="334"/>
      <c r="V1798" s="332"/>
      <c r="W1798" s="333"/>
      <c r="X1798" s="334"/>
      <c r="Y1798" s="332"/>
      <c r="Z1798" s="333"/>
      <c r="AA1798" s="334"/>
      <c r="AB1798" s="332"/>
      <c r="AC1798" s="333"/>
      <c r="AD1798" s="334"/>
      <c r="AG1798" s="86">
        <f t="shared" si="304"/>
        <v>0</v>
      </c>
      <c r="AH1798" s="86">
        <f t="shared" si="305"/>
        <v>0</v>
      </c>
      <c r="AI1798" s="86">
        <f t="shared" si="306"/>
        <v>0</v>
      </c>
      <c r="AJ1798" s="86">
        <f t="shared" si="307"/>
        <v>0</v>
      </c>
      <c r="AL1798" s="86">
        <f t="shared" si="308"/>
        <v>21</v>
      </c>
      <c r="AM1798" s="86">
        <f t="shared" si="309"/>
        <v>0</v>
      </c>
      <c r="AN1798" s="86">
        <f t="shared" si="310"/>
        <v>0</v>
      </c>
    </row>
    <row r="1799" spans="1:40" ht="15" customHeight="1">
      <c r="A1799" s="107"/>
      <c r="B1799" s="93"/>
      <c r="C1799" s="112" t="s">
        <v>243</v>
      </c>
      <c r="D1799" s="329" t="str">
        <f t="shared" si="303"/>
        <v/>
      </c>
      <c r="E1799" s="330"/>
      <c r="F1799" s="330"/>
      <c r="G1799" s="330"/>
      <c r="H1799" s="330"/>
      <c r="I1799" s="331"/>
      <c r="J1799" s="332"/>
      <c r="K1799" s="333"/>
      <c r="L1799" s="334"/>
      <c r="M1799" s="332"/>
      <c r="N1799" s="333"/>
      <c r="O1799" s="334"/>
      <c r="P1799" s="332"/>
      <c r="Q1799" s="333"/>
      <c r="R1799" s="334"/>
      <c r="S1799" s="332"/>
      <c r="T1799" s="333"/>
      <c r="U1799" s="334"/>
      <c r="V1799" s="332"/>
      <c r="W1799" s="333"/>
      <c r="X1799" s="334"/>
      <c r="Y1799" s="332"/>
      <c r="Z1799" s="333"/>
      <c r="AA1799" s="334"/>
      <c r="AB1799" s="332"/>
      <c r="AC1799" s="333"/>
      <c r="AD1799" s="334"/>
      <c r="AG1799" s="86">
        <f t="shared" si="304"/>
        <v>0</v>
      </c>
      <c r="AH1799" s="86">
        <f t="shared" si="305"/>
        <v>0</v>
      </c>
      <c r="AI1799" s="86">
        <f t="shared" si="306"/>
        <v>0</v>
      </c>
      <c r="AJ1799" s="86">
        <f t="shared" si="307"/>
        <v>0</v>
      </c>
      <c r="AL1799" s="86">
        <f t="shared" si="308"/>
        <v>21</v>
      </c>
      <c r="AM1799" s="86">
        <f t="shared" si="309"/>
        <v>0</v>
      </c>
      <c r="AN1799" s="86">
        <f t="shared" si="310"/>
        <v>0</v>
      </c>
    </row>
    <row r="1800" spans="1:40" ht="15" customHeight="1">
      <c r="A1800" s="107"/>
      <c r="B1800" s="93"/>
      <c r="C1800" s="112" t="s">
        <v>244</v>
      </c>
      <c r="D1800" s="329" t="str">
        <f t="shared" si="303"/>
        <v/>
      </c>
      <c r="E1800" s="330"/>
      <c r="F1800" s="330"/>
      <c r="G1800" s="330"/>
      <c r="H1800" s="330"/>
      <c r="I1800" s="331"/>
      <c r="J1800" s="332"/>
      <c r="K1800" s="333"/>
      <c r="L1800" s="334"/>
      <c r="M1800" s="332"/>
      <c r="N1800" s="333"/>
      <c r="O1800" s="334"/>
      <c r="P1800" s="332"/>
      <c r="Q1800" s="333"/>
      <c r="R1800" s="334"/>
      <c r="S1800" s="332"/>
      <c r="T1800" s="333"/>
      <c r="U1800" s="334"/>
      <c r="V1800" s="332"/>
      <c r="W1800" s="333"/>
      <c r="X1800" s="334"/>
      <c r="Y1800" s="332"/>
      <c r="Z1800" s="333"/>
      <c r="AA1800" s="334"/>
      <c r="AB1800" s="332"/>
      <c r="AC1800" s="333"/>
      <c r="AD1800" s="334"/>
      <c r="AG1800" s="86">
        <f t="shared" si="304"/>
        <v>0</v>
      </c>
      <c r="AH1800" s="86">
        <f t="shared" si="305"/>
        <v>0</v>
      </c>
      <c r="AI1800" s="86">
        <f t="shared" si="306"/>
        <v>0</v>
      </c>
      <c r="AJ1800" s="86">
        <f t="shared" si="307"/>
        <v>0</v>
      </c>
      <c r="AL1800" s="86">
        <f t="shared" si="308"/>
        <v>21</v>
      </c>
      <c r="AM1800" s="86">
        <f t="shared" si="309"/>
        <v>0</v>
      </c>
      <c r="AN1800" s="86">
        <f t="shared" si="310"/>
        <v>0</v>
      </c>
    </row>
    <row r="1801" spans="1:40" ht="15" customHeight="1">
      <c r="A1801" s="107"/>
      <c r="B1801" s="93"/>
      <c r="C1801" s="112" t="s">
        <v>245</v>
      </c>
      <c r="D1801" s="329" t="str">
        <f t="shared" si="303"/>
        <v/>
      </c>
      <c r="E1801" s="330"/>
      <c r="F1801" s="330"/>
      <c r="G1801" s="330"/>
      <c r="H1801" s="330"/>
      <c r="I1801" s="331"/>
      <c r="J1801" s="332"/>
      <c r="K1801" s="333"/>
      <c r="L1801" s="334"/>
      <c r="M1801" s="332"/>
      <c r="N1801" s="333"/>
      <c r="O1801" s="334"/>
      <c r="P1801" s="332"/>
      <c r="Q1801" s="333"/>
      <c r="R1801" s="334"/>
      <c r="S1801" s="332"/>
      <c r="T1801" s="333"/>
      <c r="U1801" s="334"/>
      <c r="V1801" s="332"/>
      <c r="W1801" s="333"/>
      <c r="X1801" s="334"/>
      <c r="Y1801" s="332"/>
      <c r="Z1801" s="333"/>
      <c r="AA1801" s="334"/>
      <c r="AB1801" s="332"/>
      <c r="AC1801" s="333"/>
      <c r="AD1801" s="334"/>
      <c r="AG1801" s="86">
        <f t="shared" si="304"/>
        <v>0</v>
      </c>
      <c r="AH1801" s="86">
        <f t="shared" si="305"/>
        <v>0</v>
      </c>
      <c r="AI1801" s="86">
        <f t="shared" si="306"/>
        <v>0</v>
      </c>
      <c r="AJ1801" s="86">
        <f t="shared" si="307"/>
        <v>0</v>
      </c>
      <c r="AL1801" s="86">
        <f t="shared" si="308"/>
        <v>21</v>
      </c>
      <c r="AM1801" s="86">
        <f t="shared" si="309"/>
        <v>0</v>
      </c>
      <c r="AN1801" s="86">
        <f t="shared" si="310"/>
        <v>0</v>
      </c>
    </row>
    <row r="1802" spans="1:40" ht="15" customHeight="1">
      <c r="A1802" s="107"/>
      <c r="B1802" s="93"/>
      <c r="C1802" s="112" t="s">
        <v>246</v>
      </c>
      <c r="D1802" s="329" t="str">
        <f t="shared" si="303"/>
        <v/>
      </c>
      <c r="E1802" s="330"/>
      <c r="F1802" s="330"/>
      <c r="G1802" s="330"/>
      <c r="H1802" s="330"/>
      <c r="I1802" s="331"/>
      <c r="J1802" s="332"/>
      <c r="K1802" s="333"/>
      <c r="L1802" s="334"/>
      <c r="M1802" s="332"/>
      <c r="N1802" s="333"/>
      <c r="O1802" s="334"/>
      <c r="P1802" s="332"/>
      <c r="Q1802" s="333"/>
      <c r="R1802" s="334"/>
      <c r="S1802" s="332"/>
      <c r="T1802" s="333"/>
      <c r="U1802" s="334"/>
      <c r="V1802" s="332"/>
      <c r="W1802" s="333"/>
      <c r="X1802" s="334"/>
      <c r="Y1802" s="332"/>
      <c r="Z1802" s="333"/>
      <c r="AA1802" s="334"/>
      <c r="AB1802" s="332"/>
      <c r="AC1802" s="333"/>
      <c r="AD1802" s="334"/>
      <c r="AG1802" s="86">
        <f t="shared" si="304"/>
        <v>0</v>
      </c>
      <c r="AH1802" s="86">
        <f t="shared" si="305"/>
        <v>0</v>
      </c>
      <c r="AI1802" s="86">
        <f t="shared" si="306"/>
        <v>0</v>
      </c>
      <c r="AJ1802" s="86">
        <f t="shared" si="307"/>
        <v>0</v>
      </c>
      <c r="AL1802" s="86">
        <f t="shared" si="308"/>
        <v>21</v>
      </c>
      <c r="AM1802" s="86">
        <f t="shared" si="309"/>
        <v>0</v>
      </c>
      <c r="AN1802" s="86">
        <f t="shared" si="310"/>
        <v>0</v>
      </c>
    </row>
    <row r="1803" spans="1:40" ht="15" customHeight="1">
      <c r="A1803" s="107"/>
      <c r="B1803" s="93"/>
      <c r="C1803" s="112" t="s">
        <v>247</v>
      </c>
      <c r="D1803" s="329" t="str">
        <f t="shared" si="303"/>
        <v/>
      </c>
      <c r="E1803" s="330"/>
      <c r="F1803" s="330"/>
      <c r="G1803" s="330"/>
      <c r="H1803" s="330"/>
      <c r="I1803" s="331"/>
      <c r="J1803" s="332"/>
      <c r="K1803" s="333"/>
      <c r="L1803" s="334"/>
      <c r="M1803" s="332"/>
      <c r="N1803" s="333"/>
      <c r="O1803" s="334"/>
      <c r="P1803" s="332"/>
      <c r="Q1803" s="333"/>
      <c r="R1803" s="334"/>
      <c r="S1803" s="332"/>
      <c r="T1803" s="333"/>
      <c r="U1803" s="334"/>
      <c r="V1803" s="332"/>
      <c r="W1803" s="333"/>
      <c r="X1803" s="334"/>
      <c r="Y1803" s="332"/>
      <c r="Z1803" s="333"/>
      <c r="AA1803" s="334"/>
      <c r="AB1803" s="332"/>
      <c r="AC1803" s="333"/>
      <c r="AD1803" s="334"/>
      <c r="AG1803" s="86">
        <f t="shared" si="304"/>
        <v>0</v>
      </c>
      <c r="AH1803" s="86">
        <f t="shared" si="305"/>
        <v>0</v>
      </c>
      <c r="AI1803" s="86">
        <f t="shared" si="306"/>
        <v>0</v>
      </c>
      <c r="AJ1803" s="86">
        <f t="shared" si="307"/>
        <v>0</v>
      </c>
      <c r="AL1803" s="86">
        <f t="shared" si="308"/>
        <v>21</v>
      </c>
      <c r="AM1803" s="86">
        <f t="shared" si="309"/>
        <v>0</v>
      </c>
      <c r="AN1803" s="86">
        <f t="shared" si="310"/>
        <v>0</v>
      </c>
    </row>
    <row r="1804" spans="1:40" ht="15" customHeight="1">
      <c r="A1804" s="107"/>
      <c r="B1804" s="93"/>
      <c r="C1804" s="112" t="s">
        <v>248</v>
      </c>
      <c r="D1804" s="329" t="str">
        <f t="shared" si="303"/>
        <v/>
      </c>
      <c r="E1804" s="330"/>
      <c r="F1804" s="330"/>
      <c r="G1804" s="330"/>
      <c r="H1804" s="330"/>
      <c r="I1804" s="331"/>
      <c r="J1804" s="332"/>
      <c r="K1804" s="333"/>
      <c r="L1804" s="334"/>
      <c r="M1804" s="332"/>
      <c r="N1804" s="333"/>
      <c r="O1804" s="334"/>
      <c r="P1804" s="332"/>
      <c r="Q1804" s="333"/>
      <c r="R1804" s="334"/>
      <c r="S1804" s="332"/>
      <c r="T1804" s="333"/>
      <c r="U1804" s="334"/>
      <c r="V1804" s="332"/>
      <c r="W1804" s="333"/>
      <c r="X1804" s="334"/>
      <c r="Y1804" s="332"/>
      <c r="Z1804" s="333"/>
      <c r="AA1804" s="334"/>
      <c r="AB1804" s="332"/>
      <c r="AC1804" s="333"/>
      <c r="AD1804" s="334"/>
      <c r="AG1804" s="86">
        <f t="shared" si="304"/>
        <v>0</v>
      </c>
      <c r="AH1804" s="86">
        <f t="shared" si="305"/>
        <v>0</v>
      </c>
      <c r="AI1804" s="86">
        <f t="shared" si="306"/>
        <v>0</v>
      </c>
      <c r="AJ1804" s="86">
        <f t="shared" si="307"/>
        <v>0</v>
      </c>
      <c r="AL1804" s="86">
        <f t="shared" si="308"/>
        <v>21</v>
      </c>
      <c r="AM1804" s="86">
        <f t="shared" si="309"/>
        <v>0</v>
      </c>
      <c r="AN1804" s="86">
        <f t="shared" si="310"/>
        <v>0</v>
      </c>
    </row>
    <row r="1805" spans="1:40" ht="15" customHeight="1">
      <c r="A1805" s="107"/>
      <c r="B1805" s="93"/>
      <c r="C1805" s="112" t="s">
        <v>249</v>
      </c>
      <c r="D1805" s="329" t="str">
        <f t="shared" si="303"/>
        <v/>
      </c>
      <c r="E1805" s="330"/>
      <c r="F1805" s="330"/>
      <c r="G1805" s="330"/>
      <c r="H1805" s="330"/>
      <c r="I1805" s="331"/>
      <c r="J1805" s="332"/>
      <c r="K1805" s="333"/>
      <c r="L1805" s="334"/>
      <c r="M1805" s="332"/>
      <c r="N1805" s="333"/>
      <c r="O1805" s="334"/>
      <c r="P1805" s="332"/>
      <c r="Q1805" s="333"/>
      <c r="R1805" s="334"/>
      <c r="S1805" s="332"/>
      <c r="T1805" s="333"/>
      <c r="U1805" s="334"/>
      <c r="V1805" s="332"/>
      <c r="W1805" s="333"/>
      <c r="X1805" s="334"/>
      <c r="Y1805" s="332"/>
      <c r="Z1805" s="333"/>
      <c r="AA1805" s="334"/>
      <c r="AB1805" s="332"/>
      <c r="AC1805" s="333"/>
      <c r="AD1805" s="334"/>
      <c r="AG1805" s="86">
        <f t="shared" si="304"/>
        <v>0</v>
      </c>
      <c r="AH1805" s="86">
        <f t="shared" si="305"/>
        <v>0</v>
      </c>
      <c r="AI1805" s="86">
        <f t="shared" si="306"/>
        <v>0</v>
      </c>
      <c r="AJ1805" s="86">
        <f t="shared" si="307"/>
        <v>0</v>
      </c>
      <c r="AL1805" s="86">
        <f t="shared" si="308"/>
        <v>21</v>
      </c>
      <c r="AM1805" s="86">
        <f t="shared" si="309"/>
        <v>0</v>
      </c>
      <c r="AN1805" s="86">
        <f t="shared" si="310"/>
        <v>0</v>
      </c>
    </row>
    <row r="1806" spans="1:40" ht="15" customHeight="1">
      <c r="A1806" s="107"/>
      <c r="B1806" s="93"/>
      <c r="C1806" s="112" t="s">
        <v>250</v>
      </c>
      <c r="D1806" s="329" t="str">
        <f t="shared" si="303"/>
        <v/>
      </c>
      <c r="E1806" s="330"/>
      <c r="F1806" s="330"/>
      <c r="G1806" s="330"/>
      <c r="H1806" s="330"/>
      <c r="I1806" s="331"/>
      <c r="J1806" s="332"/>
      <c r="K1806" s="333"/>
      <c r="L1806" s="334"/>
      <c r="M1806" s="332"/>
      <c r="N1806" s="333"/>
      <c r="O1806" s="334"/>
      <c r="P1806" s="332"/>
      <c r="Q1806" s="333"/>
      <c r="R1806" s="334"/>
      <c r="S1806" s="332"/>
      <c r="T1806" s="333"/>
      <c r="U1806" s="334"/>
      <c r="V1806" s="332"/>
      <c r="W1806" s="333"/>
      <c r="X1806" s="334"/>
      <c r="Y1806" s="332"/>
      <c r="Z1806" s="333"/>
      <c r="AA1806" s="334"/>
      <c r="AB1806" s="332"/>
      <c r="AC1806" s="333"/>
      <c r="AD1806" s="334"/>
      <c r="AG1806" s="86">
        <f t="shared" si="304"/>
        <v>0</v>
      </c>
      <c r="AH1806" s="86">
        <f t="shared" si="305"/>
        <v>0</v>
      </c>
      <c r="AI1806" s="86">
        <f t="shared" si="306"/>
        <v>0</v>
      </c>
      <c r="AJ1806" s="86">
        <f t="shared" si="307"/>
        <v>0</v>
      </c>
      <c r="AL1806" s="86">
        <f t="shared" si="308"/>
        <v>21</v>
      </c>
      <c r="AM1806" s="86">
        <f t="shared" si="309"/>
        <v>0</v>
      </c>
      <c r="AN1806" s="86">
        <f t="shared" si="310"/>
        <v>0</v>
      </c>
    </row>
    <row r="1807" spans="1:40" ht="15" customHeight="1">
      <c r="A1807" s="107"/>
      <c r="B1807" s="93"/>
      <c r="C1807" s="112" t="s">
        <v>251</v>
      </c>
      <c r="D1807" s="329" t="str">
        <f t="shared" si="303"/>
        <v/>
      </c>
      <c r="E1807" s="330"/>
      <c r="F1807" s="330"/>
      <c r="G1807" s="330"/>
      <c r="H1807" s="330"/>
      <c r="I1807" s="331"/>
      <c r="J1807" s="332"/>
      <c r="K1807" s="333"/>
      <c r="L1807" s="334"/>
      <c r="M1807" s="332"/>
      <c r="N1807" s="333"/>
      <c r="O1807" s="334"/>
      <c r="P1807" s="332"/>
      <c r="Q1807" s="333"/>
      <c r="R1807" s="334"/>
      <c r="S1807" s="332"/>
      <c r="T1807" s="333"/>
      <c r="U1807" s="334"/>
      <c r="V1807" s="332"/>
      <c r="W1807" s="333"/>
      <c r="X1807" s="334"/>
      <c r="Y1807" s="332"/>
      <c r="Z1807" s="333"/>
      <c r="AA1807" s="334"/>
      <c r="AB1807" s="332"/>
      <c r="AC1807" s="333"/>
      <c r="AD1807" s="334"/>
      <c r="AG1807" s="86">
        <f t="shared" si="304"/>
        <v>0</v>
      </c>
      <c r="AH1807" s="86">
        <f t="shared" si="305"/>
        <v>0</v>
      </c>
      <c r="AI1807" s="86">
        <f t="shared" si="306"/>
        <v>0</v>
      </c>
      <c r="AJ1807" s="86">
        <f t="shared" si="307"/>
        <v>0</v>
      </c>
      <c r="AL1807" s="86">
        <f t="shared" si="308"/>
        <v>21</v>
      </c>
      <c r="AM1807" s="86">
        <f t="shared" si="309"/>
        <v>0</v>
      </c>
      <c r="AN1807" s="86">
        <f t="shared" si="310"/>
        <v>0</v>
      </c>
    </row>
    <row r="1808" spans="1:40" ht="15" customHeight="1">
      <c r="A1808" s="107"/>
      <c r="B1808" s="93"/>
      <c r="C1808" s="112" t="s">
        <v>252</v>
      </c>
      <c r="D1808" s="329" t="str">
        <f t="shared" si="303"/>
        <v/>
      </c>
      <c r="E1808" s="330"/>
      <c r="F1808" s="330"/>
      <c r="G1808" s="330"/>
      <c r="H1808" s="330"/>
      <c r="I1808" s="331"/>
      <c r="J1808" s="332"/>
      <c r="K1808" s="333"/>
      <c r="L1808" s="334"/>
      <c r="M1808" s="332"/>
      <c r="N1808" s="333"/>
      <c r="O1808" s="334"/>
      <c r="P1808" s="332"/>
      <c r="Q1808" s="333"/>
      <c r="R1808" s="334"/>
      <c r="S1808" s="332"/>
      <c r="T1808" s="333"/>
      <c r="U1808" s="334"/>
      <c r="V1808" s="332"/>
      <c r="W1808" s="333"/>
      <c r="X1808" s="334"/>
      <c r="Y1808" s="332"/>
      <c r="Z1808" s="333"/>
      <c r="AA1808" s="334"/>
      <c r="AB1808" s="332"/>
      <c r="AC1808" s="333"/>
      <c r="AD1808" s="334"/>
      <c r="AG1808" s="86">
        <f t="shared" si="304"/>
        <v>0</v>
      </c>
      <c r="AH1808" s="86">
        <f t="shared" si="305"/>
        <v>0</v>
      </c>
      <c r="AI1808" s="86">
        <f t="shared" si="306"/>
        <v>0</v>
      </c>
      <c r="AJ1808" s="86">
        <f t="shared" si="307"/>
        <v>0</v>
      </c>
      <c r="AL1808" s="86">
        <f t="shared" si="308"/>
        <v>21</v>
      </c>
      <c r="AM1808" s="86">
        <f t="shared" si="309"/>
        <v>0</v>
      </c>
      <c r="AN1808" s="86">
        <f t="shared" si="310"/>
        <v>0</v>
      </c>
    </row>
    <row r="1809" spans="1:40" ht="15" customHeight="1">
      <c r="A1809" s="107"/>
      <c r="B1809" s="93"/>
      <c r="C1809" s="93"/>
      <c r="D1809" s="93"/>
      <c r="E1809" s="93"/>
      <c r="F1809" s="93"/>
      <c r="G1809" s="93"/>
      <c r="H1809" s="93"/>
      <c r="I1809" s="140" t="s">
        <v>253</v>
      </c>
      <c r="J1809" s="344">
        <f>IF(AND(SUM(J1689:L1808)=0,COUNTIF(J1689:L1808,"NS")&gt;0),"NS",
IF(AND(SUM(J1689:L1808)=0,COUNTIF(J1689:L1808,0)&gt;0),0,
IF(AND(SUM(J1689:L1808)=0,COUNTIF(J1689:L1808,"NA")&gt;0),"NA",
SUM(J1689:L1808))))</f>
        <v>0</v>
      </c>
      <c r="K1809" s="345"/>
      <c r="L1809" s="346"/>
      <c r="M1809" s="344">
        <f>IF(AND(SUM(M1689:O1808)=0,COUNTIF(M1689:O1808,"NS")&gt;0),"NS",
IF(AND(SUM(M1689:O1808)=0,COUNTIF(M1689:O1808,0)&gt;0),0,
IF(AND(SUM(M1689:O1808)=0,COUNTIF(M1689:O1808,"NA")&gt;0),"NA",
SUM(M1689:O1808))))</f>
        <v>0</v>
      </c>
      <c r="N1809" s="345"/>
      <c r="O1809" s="346"/>
      <c r="P1809" s="344">
        <f>IF(AND(SUM(P1689:R1808)=0,COUNTIF(P1689:R1808,"NS")&gt;0),"NS",
IF(AND(SUM(P1689:R1808)=0,COUNTIF(P1689:R1808,0)&gt;0),0,
IF(AND(SUM(P1689:R1808)=0,COUNTIF(P1689:R1808,"NA")&gt;0),"NA",
SUM(P1689:R1808))))</f>
        <v>0</v>
      </c>
      <c r="Q1809" s="345"/>
      <c r="R1809" s="346"/>
      <c r="S1809" s="344">
        <f>IF(AND(SUM(S1689:U1808)=0,COUNTIF(S1689:U1808,"NS")&gt;0),"NS",
IF(AND(SUM(S1689:U1808)=0,COUNTIF(S1689:U1808,0)&gt;0),0,
IF(AND(SUM(S1689:U1808)=0,COUNTIF(S1689:U1808,"NA")&gt;0),"NA",
SUM(S1689:U1808))))</f>
        <v>0</v>
      </c>
      <c r="T1809" s="345"/>
      <c r="U1809" s="346"/>
      <c r="V1809" s="344">
        <f>IF(AND(SUM(V1689:X1808)=0,COUNTIF(V1689:X1808,"NS")&gt;0),"NS",
IF(AND(SUM(V1689:X1808)=0,COUNTIF(V1689:X1808,0)&gt;0),0,
IF(AND(SUM(V1689:X1808)=0,COUNTIF(V1689:X1808,"NA")&gt;0),"NA",
SUM(V1689:X1808))))</f>
        <v>0</v>
      </c>
      <c r="W1809" s="345"/>
      <c r="X1809" s="346"/>
      <c r="Y1809" s="344">
        <f>IF(AND(SUM(Y1689:AA1808)=0,COUNTIF(Y1689:AA1808,"NS")&gt;0),"NS",
IF(AND(SUM(Y1689:AA1808)=0,COUNTIF(Y1689:AA1808,0)&gt;0),0,
IF(AND(SUM(Y1689:AA1808)=0,COUNTIF(Y1689:AA1808,"NA")&gt;0),"NA",
SUM(Y1689:AA1808))))</f>
        <v>0</v>
      </c>
      <c r="Z1809" s="345"/>
      <c r="AA1809" s="346"/>
      <c r="AB1809" s="344">
        <f>IF(AND(SUM(AB1689:AD1808)=0,COUNTIF(AB1689:AD1808,"NS")&gt;0),"NS",
IF(AND(SUM(AB1689:AD1808)=0,COUNTIF(AB1689:AD1808,0)&gt;0),0,
IF(AND(SUM(AB1689:AD1808)=0,COUNTIF(AB1689:AD1808,"NA")&gt;0),"NA",
SUM(AB1689:AD1808))))</f>
        <v>0</v>
      </c>
      <c r="AC1809" s="345"/>
      <c r="AD1809" s="346"/>
      <c r="AJ1809" s="115">
        <f>SUM(AJ1689:AJ1808)</f>
        <v>0</v>
      </c>
      <c r="AM1809" s="115">
        <f>SUM(AM1689:AM1808)</f>
        <v>0</v>
      </c>
      <c r="AN1809" s="115">
        <f>SUM(AN1689:AN1808)</f>
        <v>0</v>
      </c>
    </row>
    <row r="1810" spans="1:40" ht="15" customHeight="1">
      <c r="A1810" s="107"/>
      <c r="B1810" s="93"/>
      <c r="C1810" s="93"/>
      <c r="D1810" s="93"/>
      <c r="E1810" s="93"/>
      <c r="F1810" s="93"/>
      <c r="G1810" s="93"/>
      <c r="H1810" s="93"/>
      <c r="I1810" s="93"/>
      <c r="J1810" s="93"/>
      <c r="K1810" s="93"/>
      <c r="L1810" s="93"/>
      <c r="M1810" s="93"/>
      <c r="N1810" s="93"/>
      <c r="O1810" s="93"/>
      <c r="P1810" s="93"/>
      <c r="Q1810" s="93"/>
      <c r="R1810" s="93"/>
      <c r="S1810" s="93"/>
      <c r="T1810" s="93"/>
      <c r="U1810" s="93"/>
      <c r="V1810" s="93"/>
      <c r="W1810" s="93"/>
      <c r="X1810" s="93"/>
      <c r="Y1810" s="93"/>
      <c r="Z1810" s="93"/>
      <c r="AA1810" s="93"/>
      <c r="AB1810" s="93"/>
      <c r="AC1810" s="93"/>
      <c r="AD1810" s="93"/>
    </row>
    <row r="1811" spans="1:40" ht="45" customHeight="1">
      <c r="A1811" s="107"/>
      <c r="B1811" s="93"/>
      <c r="C1811" s="352" t="s">
        <v>356</v>
      </c>
      <c r="D1811" s="352"/>
      <c r="E1811" s="353"/>
      <c r="F1811" s="332"/>
      <c r="G1811" s="333"/>
      <c r="H1811" s="333"/>
      <c r="I1811" s="333"/>
      <c r="J1811" s="333"/>
      <c r="K1811" s="333"/>
      <c r="L1811" s="333"/>
      <c r="M1811" s="333"/>
      <c r="N1811" s="333"/>
      <c r="O1811" s="333"/>
      <c r="P1811" s="333"/>
      <c r="Q1811" s="333"/>
      <c r="R1811" s="333"/>
      <c r="S1811" s="333"/>
      <c r="T1811" s="333"/>
      <c r="U1811" s="333"/>
      <c r="V1811" s="333"/>
      <c r="W1811" s="333"/>
      <c r="X1811" s="333"/>
      <c r="Y1811" s="333"/>
      <c r="Z1811" s="333"/>
      <c r="AA1811" s="333"/>
      <c r="AB1811" s="333"/>
      <c r="AC1811" s="333"/>
      <c r="AD1811" s="334"/>
      <c r="AG1811" s="86">
        <f>COUNTBLANK(AB1689:AD1808)</f>
        <v>360</v>
      </c>
    </row>
    <row r="1812" spans="1:40" ht="15" customHeight="1">
      <c r="A1812" s="107"/>
      <c r="B1812" s="93"/>
      <c r="C1812" s="93"/>
      <c r="D1812" s="93"/>
      <c r="E1812" s="93"/>
      <c r="F1812" s="93"/>
      <c r="G1812" s="93"/>
      <c r="H1812" s="93"/>
      <c r="I1812" s="93"/>
      <c r="J1812" s="93"/>
      <c r="K1812" s="93"/>
      <c r="L1812" s="93"/>
      <c r="M1812" s="93"/>
      <c r="N1812" s="93"/>
      <c r="O1812" s="93"/>
      <c r="P1812" s="93"/>
      <c r="Q1812" s="93"/>
      <c r="R1812" s="93"/>
      <c r="S1812" s="93"/>
      <c r="T1812" s="93"/>
      <c r="U1812" s="93"/>
      <c r="V1812" s="93"/>
      <c r="W1812" s="93"/>
      <c r="X1812" s="93"/>
      <c r="Y1812" s="93"/>
      <c r="Z1812" s="93"/>
      <c r="AA1812" s="93"/>
      <c r="AB1812" s="93"/>
      <c r="AC1812" s="93"/>
      <c r="AD1812" s="93"/>
    </row>
    <row r="1813" spans="1:40" ht="24" customHeight="1">
      <c r="A1813" s="107"/>
      <c r="B1813" s="93"/>
      <c r="C1813" s="354" t="s">
        <v>254</v>
      </c>
      <c r="D1813" s="354"/>
      <c r="E1813" s="354"/>
      <c r="F1813" s="354"/>
      <c r="G1813" s="354"/>
      <c r="H1813" s="354"/>
      <c r="I1813" s="354"/>
      <c r="J1813" s="354"/>
      <c r="K1813" s="354"/>
      <c r="L1813" s="354"/>
      <c r="M1813" s="354"/>
      <c r="N1813" s="354"/>
      <c r="O1813" s="354"/>
      <c r="P1813" s="354"/>
      <c r="Q1813" s="354"/>
      <c r="R1813" s="354"/>
      <c r="S1813" s="354"/>
      <c r="T1813" s="354"/>
      <c r="U1813" s="354"/>
      <c r="V1813" s="354"/>
      <c r="W1813" s="354"/>
      <c r="X1813" s="354"/>
      <c r="Y1813" s="354"/>
      <c r="Z1813" s="354"/>
      <c r="AA1813" s="354"/>
      <c r="AB1813" s="354"/>
      <c r="AC1813" s="354"/>
      <c r="AD1813" s="354"/>
    </row>
    <row r="1814" spans="1:40" ht="60" customHeight="1">
      <c r="A1814" s="107"/>
      <c r="B1814" s="93"/>
      <c r="C1814" s="355"/>
      <c r="D1814" s="356"/>
      <c r="E1814" s="356"/>
      <c r="F1814" s="356"/>
      <c r="G1814" s="356"/>
      <c r="H1814" s="356"/>
      <c r="I1814" s="356"/>
      <c r="J1814" s="356"/>
      <c r="K1814" s="356"/>
      <c r="L1814" s="356"/>
      <c r="M1814" s="356"/>
      <c r="N1814" s="356"/>
      <c r="O1814" s="356"/>
      <c r="P1814" s="356"/>
      <c r="Q1814" s="356"/>
      <c r="R1814" s="356"/>
      <c r="S1814" s="356"/>
      <c r="T1814" s="356"/>
      <c r="U1814" s="356"/>
      <c r="V1814" s="356"/>
      <c r="W1814" s="356"/>
      <c r="X1814" s="356"/>
      <c r="Y1814" s="356"/>
      <c r="Z1814" s="356"/>
      <c r="AA1814" s="356"/>
      <c r="AB1814" s="356"/>
      <c r="AC1814" s="356"/>
      <c r="AD1814" s="357"/>
    </row>
    <row r="1815" spans="1:40" ht="15" customHeight="1">
      <c r="A1815" s="107"/>
      <c r="B1815" s="93"/>
      <c r="C1815" s="93"/>
      <c r="D1815" s="93"/>
      <c r="E1815" s="93"/>
      <c r="F1815" s="93"/>
      <c r="G1815" s="93"/>
      <c r="H1815" s="93"/>
      <c r="I1815" s="93"/>
      <c r="J1815" s="93"/>
      <c r="K1815" s="93"/>
      <c r="L1815" s="93"/>
      <c r="M1815" s="93"/>
      <c r="N1815" s="93"/>
      <c r="O1815" s="93"/>
      <c r="P1815" s="93"/>
      <c r="Q1815" s="93"/>
      <c r="R1815" s="93"/>
      <c r="S1815" s="93"/>
      <c r="T1815" s="93"/>
      <c r="U1815" s="93"/>
      <c r="V1815" s="93"/>
      <c r="W1815" s="93"/>
      <c r="X1815" s="93"/>
      <c r="Y1815" s="93"/>
      <c r="Z1815" s="93"/>
      <c r="AA1815" s="93"/>
      <c r="AB1815" s="93"/>
      <c r="AC1815" s="93"/>
      <c r="AD1815" s="93"/>
    </row>
    <row r="1816" spans="1:40" ht="15" customHeight="1">
      <c r="A1816" s="107"/>
      <c r="B1816" s="325" t="str">
        <f>IF(AJ1809=0,"","Error: Verificar sumas por fila.")</f>
        <v/>
      </c>
      <c r="C1816" s="325"/>
      <c r="D1816" s="325"/>
      <c r="E1816" s="325"/>
      <c r="F1816" s="325"/>
      <c r="G1816" s="325"/>
      <c r="H1816" s="325"/>
      <c r="I1816" s="325"/>
      <c r="J1816" s="325"/>
      <c r="K1816" s="325"/>
      <c r="L1816" s="325"/>
      <c r="M1816" s="325"/>
      <c r="N1816" s="325"/>
      <c r="O1816" s="325"/>
      <c r="P1816" s="325"/>
      <c r="Q1816" s="325"/>
      <c r="R1816" s="325"/>
      <c r="S1816" s="325"/>
      <c r="T1816" s="325"/>
      <c r="U1816" s="325"/>
      <c r="V1816" s="325"/>
      <c r="W1816" s="325"/>
      <c r="X1816" s="325"/>
      <c r="Y1816" s="325"/>
      <c r="Z1816" s="325"/>
      <c r="AA1816" s="325"/>
      <c r="AB1816" s="325"/>
      <c r="AC1816" s="325"/>
      <c r="AD1816" s="325"/>
    </row>
    <row r="1817" spans="1:40" ht="15" customHeight="1">
      <c r="A1817" s="107"/>
      <c r="B1817" s="325" t="str">
        <f>IF(AN1809=0,"","Error: Debe especificar el otro tipo de atención.")</f>
        <v/>
      </c>
      <c r="C1817" s="325"/>
      <c r="D1817" s="325"/>
      <c r="E1817" s="325"/>
      <c r="F1817" s="325"/>
      <c r="G1817" s="325"/>
      <c r="H1817" s="325"/>
      <c r="I1817" s="325"/>
      <c r="J1817" s="325"/>
      <c r="K1817" s="325"/>
      <c r="L1817" s="325"/>
      <c r="M1817" s="325"/>
      <c r="N1817" s="325"/>
      <c r="O1817" s="325"/>
      <c r="P1817" s="325"/>
      <c r="Q1817" s="325"/>
      <c r="R1817" s="325"/>
      <c r="S1817" s="325"/>
      <c r="T1817" s="325"/>
      <c r="U1817" s="325"/>
      <c r="V1817" s="325"/>
      <c r="W1817" s="325"/>
      <c r="X1817" s="325"/>
      <c r="Y1817" s="325"/>
      <c r="Z1817" s="325"/>
      <c r="AA1817" s="325"/>
      <c r="AB1817" s="325"/>
      <c r="AC1817" s="325"/>
      <c r="AD1817" s="325"/>
    </row>
    <row r="1818" spans="1:40" ht="15" customHeight="1">
      <c r="A1818" s="107"/>
      <c r="B1818" s="324" t="str">
        <f>IF(AM1809=0,"","Error: Debe completar toda la información requerida.")</f>
        <v/>
      </c>
      <c r="C1818" s="324"/>
      <c r="D1818" s="324"/>
      <c r="E1818" s="324"/>
      <c r="F1818" s="324"/>
      <c r="G1818" s="324"/>
      <c r="H1818" s="324"/>
      <c r="I1818" s="324"/>
      <c r="J1818" s="324"/>
      <c r="K1818" s="324"/>
      <c r="L1818" s="324"/>
      <c r="M1818" s="324"/>
      <c r="N1818" s="324"/>
      <c r="O1818" s="324"/>
      <c r="P1818" s="324"/>
      <c r="Q1818" s="324"/>
      <c r="R1818" s="324"/>
      <c r="S1818" s="324"/>
      <c r="T1818" s="324"/>
      <c r="U1818" s="324"/>
      <c r="V1818" s="324"/>
      <c r="W1818" s="324"/>
      <c r="X1818" s="324"/>
      <c r="Y1818" s="324"/>
      <c r="Z1818" s="324"/>
      <c r="AA1818" s="324"/>
      <c r="AB1818" s="324"/>
      <c r="AC1818" s="324"/>
      <c r="AD1818" s="324"/>
    </row>
    <row r="1819" spans="1:40" ht="15" customHeight="1">
      <c r="A1819" s="107"/>
      <c r="B1819" s="93"/>
      <c r="C1819" s="93"/>
      <c r="D1819" s="93"/>
      <c r="E1819" s="93"/>
      <c r="F1819" s="93"/>
      <c r="G1819" s="93"/>
      <c r="H1819" s="93"/>
      <c r="I1819" s="93"/>
      <c r="J1819" s="93"/>
      <c r="K1819" s="93"/>
      <c r="L1819" s="93"/>
      <c r="M1819" s="93"/>
      <c r="N1819" s="93"/>
      <c r="O1819" s="93"/>
      <c r="P1819" s="93"/>
      <c r="Q1819" s="93"/>
      <c r="R1819" s="93"/>
      <c r="S1819" s="93"/>
      <c r="T1819" s="93"/>
      <c r="U1819" s="93"/>
      <c r="V1819" s="93"/>
      <c r="W1819" s="93"/>
      <c r="X1819" s="93"/>
      <c r="Y1819" s="93"/>
      <c r="Z1819" s="93"/>
      <c r="AA1819" s="93"/>
      <c r="AB1819" s="93"/>
      <c r="AC1819" s="93"/>
      <c r="AD1819" s="93"/>
    </row>
    <row r="1820" spans="1:40" ht="15" customHeight="1">
      <c r="A1820" s="107"/>
      <c r="B1820" s="93"/>
      <c r="C1820" s="93"/>
      <c r="D1820" s="93"/>
      <c r="E1820" s="93"/>
      <c r="F1820" s="93"/>
      <c r="G1820" s="93"/>
      <c r="H1820" s="93"/>
      <c r="I1820" s="93"/>
      <c r="J1820" s="93"/>
      <c r="K1820" s="93"/>
      <c r="L1820" s="93"/>
      <c r="M1820" s="93"/>
      <c r="N1820" s="93"/>
      <c r="O1820" s="93"/>
      <c r="P1820" s="93"/>
      <c r="Q1820" s="93"/>
      <c r="R1820" s="93"/>
      <c r="S1820" s="93"/>
      <c r="T1820" s="93"/>
      <c r="U1820" s="93"/>
      <c r="V1820" s="93"/>
      <c r="W1820" s="93"/>
      <c r="X1820" s="93"/>
      <c r="Y1820" s="93"/>
      <c r="Z1820" s="93"/>
      <c r="AA1820" s="93"/>
      <c r="AB1820" s="93"/>
      <c r="AC1820" s="93"/>
      <c r="AD1820" s="93"/>
    </row>
    <row r="1821" spans="1:40" ht="36" customHeight="1">
      <c r="A1821" s="106" t="s">
        <v>357</v>
      </c>
      <c r="B1821" s="358" t="s">
        <v>634</v>
      </c>
      <c r="C1821" s="359"/>
      <c r="D1821" s="359"/>
      <c r="E1821" s="359"/>
      <c r="F1821" s="359"/>
      <c r="G1821" s="359"/>
      <c r="H1821" s="359"/>
      <c r="I1821" s="359"/>
      <c r="J1821" s="359"/>
      <c r="K1821" s="359"/>
      <c r="L1821" s="359"/>
      <c r="M1821" s="359"/>
      <c r="N1821" s="359"/>
      <c r="O1821" s="359"/>
      <c r="P1821" s="359"/>
      <c r="Q1821" s="359"/>
      <c r="R1821" s="359"/>
      <c r="S1821" s="359"/>
      <c r="T1821" s="359"/>
      <c r="U1821" s="359"/>
      <c r="V1821" s="359"/>
      <c r="W1821" s="359"/>
      <c r="X1821" s="359"/>
      <c r="Y1821" s="359"/>
      <c r="Z1821" s="359"/>
      <c r="AA1821" s="359"/>
      <c r="AB1821" s="359"/>
      <c r="AC1821" s="359"/>
      <c r="AD1821" s="359"/>
    </row>
    <row r="1822" spans="1:40" ht="36" customHeight="1">
      <c r="A1822" s="107"/>
      <c r="B1822" s="92"/>
      <c r="C1822" s="347" t="s">
        <v>635</v>
      </c>
      <c r="D1822" s="347"/>
      <c r="E1822" s="347"/>
      <c r="F1822" s="347"/>
      <c r="G1822" s="347"/>
      <c r="H1822" s="347"/>
      <c r="I1822" s="347"/>
      <c r="J1822" s="347"/>
      <c r="K1822" s="347"/>
      <c r="L1822" s="347"/>
      <c r="M1822" s="347"/>
      <c r="N1822" s="347"/>
      <c r="O1822" s="347"/>
      <c r="P1822" s="347"/>
      <c r="Q1822" s="347"/>
      <c r="R1822" s="347"/>
      <c r="S1822" s="347"/>
      <c r="T1822" s="347"/>
      <c r="U1822" s="347"/>
      <c r="V1822" s="347"/>
      <c r="W1822" s="347"/>
      <c r="X1822" s="347"/>
      <c r="Y1822" s="347"/>
      <c r="Z1822" s="347"/>
      <c r="AA1822" s="347"/>
      <c r="AB1822" s="347"/>
      <c r="AC1822" s="347"/>
      <c r="AD1822" s="347"/>
      <c r="AG1822" s="86" t="s">
        <v>798</v>
      </c>
      <c r="AH1822" s="86" t="s">
        <v>799</v>
      </c>
    </row>
    <row r="1823" spans="1:40" ht="15" customHeight="1">
      <c r="A1823" s="107"/>
      <c r="B1823" s="93"/>
      <c r="C1823" s="93"/>
      <c r="D1823" s="93"/>
      <c r="E1823" s="93"/>
      <c r="F1823" s="93"/>
      <c r="G1823" s="93"/>
      <c r="H1823" s="93"/>
      <c r="I1823" s="93"/>
      <c r="J1823" s="93"/>
      <c r="K1823" s="93"/>
      <c r="L1823" s="93"/>
      <c r="M1823" s="93"/>
      <c r="N1823" s="93"/>
      <c r="O1823" s="93"/>
      <c r="P1823" s="93"/>
      <c r="Q1823" s="93"/>
      <c r="R1823" s="93"/>
      <c r="S1823" s="93"/>
      <c r="T1823" s="93"/>
      <c r="U1823" s="93"/>
      <c r="V1823" s="93"/>
      <c r="W1823" s="93"/>
      <c r="X1823" s="93"/>
      <c r="Y1823" s="93"/>
      <c r="Z1823" s="93"/>
      <c r="AA1823" s="93"/>
      <c r="AB1823" s="93"/>
      <c r="AC1823" s="93"/>
      <c r="AD1823" s="93"/>
      <c r="AG1823" s="86">
        <f>COUNTBLANK(D1825:AD1944)</f>
        <v>3240</v>
      </c>
      <c r="AH1823" s="86">
        <v>3240</v>
      </c>
    </row>
    <row r="1824" spans="1:40" ht="48" customHeight="1">
      <c r="A1824" s="107"/>
      <c r="B1824" s="93"/>
      <c r="C1824" s="348" t="s">
        <v>164</v>
      </c>
      <c r="D1824" s="348"/>
      <c r="E1824" s="348"/>
      <c r="F1824" s="348"/>
      <c r="G1824" s="348"/>
      <c r="H1824" s="348"/>
      <c r="I1824" s="348"/>
      <c r="J1824" s="348"/>
      <c r="K1824" s="348"/>
      <c r="L1824" s="348"/>
      <c r="M1824" s="348"/>
      <c r="N1824" s="348"/>
      <c r="O1824" s="348"/>
      <c r="P1824" s="348"/>
      <c r="Q1824" s="348"/>
      <c r="R1824" s="348"/>
      <c r="S1824" s="348" t="s">
        <v>358</v>
      </c>
      <c r="T1824" s="348"/>
      <c r="U1824" s="348"/>
      <c r="V1824" s="348"/>
      <c r="W1824" s="348"/>
      <c r="X1824" s="348"/>
      <c r="Y1824" s="349" t="s">
        <v>359</v>
      </c>
      <c r="Z1824" s="350"/>
      <c r="AA1824" s="350"/>
      <c r="AB1824" s="350"/>
      <c r="AC1824" s="350"/>
      <c r="AD1824" s="351"/>
      <c r="AG1824" s="86" t="s">
        <v>819</v>
      </c>
      <c r="AH1824" s="86" t="s">
        <v>859</v>
      </c>
      <c r="AI1824" s="86" t="s">
        <v>860</v>
      </c>
    </row>
    <row r="1825" spans="1:35" ht="15" customHeight="1">
      <c r="A1825" s="107"/>
      <c r="B1825" s="93"/>
      <c r="C1825" s="108" t="s">
        <v>86</v>
      </c>
      <c r="D1825" s="329" t="str">
        <f>IF(D38="","",D38)</f>
        <v/>
      </c>
      <c r="E1825" s="330"/>
      <c r="F1825" s="330"/>
      <c r="G1825" s="330"/>
      <c r="H1825" s="330"/>
      <c r="I1825" s="330"/>
      <c r="J1825" s="330"/>
      <c r="K1825" s="330"/>
      <c r="L1825" s="330"/>
      <c r="M1825" s="330"/>
      <c r="N1825" s="330"/>
      <c r="O1825" s="330"/>
      <c r="P1825" s="330"/>
      <c r="Q1825" s="330"/>
      <c r="R1825" s="331"/>
      <c r="S1825" s="344" t="str">
        <f>IF(M1689="","",M1689)</f>
        <v/>
      </c>
      <c r="T1825" s="345"/>
      <c r="U1825" s="345"/>
      <c r="V1825" s="345"/>
      <c r="W1825" s="345"/>
      <c r="X1825" s="346"/>
      <c r="Y1825" s="332"/>
      <c r="Z1825" s="333"/>
      <c r="AA1825" s="333"/>
      <c r="AB1825" s="333"/>
      <c r="AC1825" s="333"/>
      <c r="AD1825" s="334"/>
      <c r="AG1825" s="86">
        <f>IF(OR(AND(D1825="", OR(S1825&lt;&gt;"", Y1825&lt;&gt;"")),AND(D1825&lt;&gt;"", OR(S1825="", Y1825=""))), 1, 0)</f>
        <v>0</v>
      </c>
      <c r="AH1825" s="86" t="str">
        <f>IF(M1689="","",M1689)</f>
        <v/>
      </c>
      <c r="AI1825" s="86">
        <f>IF(S1825&lt;&gt;AH1825, 1, 0)</f>
        <v>0</v>
      </c>
    </row>
    <row r="1826" spans="1:35" ht="15" customHeight="1">
      <c r="A1826" s="107"/>
      <c r="B1826" s="93"/>
      <c r="C1826" s="109" t="s">
        <v>87</v>
      </c>
      <c r="D1826" s="329" t="str">
        <f t="shared" ref="D1826:D1889" si="311">IF(D39="","",D39)</f>
        <v/>
      </c>
      <c r="E1826" s="330"/>
      <c r="F1826" s="330"/>
      <c r="G1826" s="330"/>
      <c r="H1826" s="330"/>
      <c r="I1826" s="330"/>
      <c r="J1826" s="330"/>
      <c r="K1826" s="330"/>
      <c r="L1826" s="330"/>
      <c r="M1826" s="330"/>
      <c r="N1826" s="330"/>
      <c r="O1826" s="330"/>
      <c r="P1826" s="330"/>
      <c r="Q1826" s="330"/>
      <c r="R1826" s="331"/>
      <c r="S1826" s="344" t="str">
        <f t="shared" ref="S1826:S1889" si="312">IF(M1690="","",M1690)</f>
        <v/>
      </c>
      <c r="T1826" s="345"/>
      <c r="U1826" s="345"/>
      <c r="V1826" s="345"/>
      <c r="W1826" s="345"/>
      <c r="X1826" s="346"/>
      <c r="Y1826" s="332"/>
      <c r="Z1826" s="333"/>
      <c r="AA1826" s="333"/>
      <c r="AB1826" s="333"/>
      <c r="AC1826" s="333"/>
      <c r="AD1826" s="334"/>
      <c r="AG1826" s="86">
        <f t="shared" ref="AG1826:AG1889" si="313">IF(OR(AND(D1826="", OR(S1826&lt;&gt;"", Y1826&lt;&gt;"")),AND(D1826&lt;&gt;"", OR(S1826="", Y1826=""))), 1, 0)</f>
        <v>0</v>
      </c>
      <c r="AH1826" s="86" t="str">
        <f t="shared" ref="AH1826:AH1889" si="314">IF(M1690="","",M1690)</f>
        <v/>
      </c>
      <c r="AI1826" s="86">
        <f t="shared" ref="AI1826:AI1889" si="315">IF(S1826&lt;&gt;AH1826, 1, 0)</f>
        <v>0</v>
      </c>
    </row>
    <row r="1827" spans="1:35" ht="15" customHeight="1">
      <c r="A1827" s="107"/>
      <c r="B1827" s="93"/>
      <c r="C1827" s="110" t="s">
        <v>88</v>
      </c>
      <c r="D1827" s="329" t="str">
        <f t="shared" si="311"/>
        <v/>
      </c>
      <c r="E1827" s="330"/>
      <c r="F1827" s="330"/>
      <c r="G1827" s="330"/>
      <c r="H1827" s="330"/>
      <c r="I1827" s="330"/>
      <c r="J1827" s="330"/>
      <c r="K1827" s="330"/>
      <c r="L1827" s="330"/>
      <c r="M1827" s="330"/>
      <c r="N1827" s="330"/>
      <c r="O1827" s="330"/>
      <c r="P1827" s="330"/>
      <c r="Q1827" s="330"/>
      <c r="R1827" s="331"/>
      <c r="S1827" s="344" t="str">
        <f t="shared" si="312"/>
        <v/>
      </c>
      <c r="T1827" s="345"/>
      <c r="U1827" s="345"/>
      <c r="V1827" s="345"/>
      <c r="W1827" s="345"/>
      <c r="X1827" s="346"/>
      <c r="Y1827" s="332"/>
      <c r="Z1827" s="333"/>
      <c r="AA1827" s="333"/>
      <c r="AB1827" s="333"/>
      <c r="AC1827" s="333"/>
      <c r="AD1827" s="334"/>
      <c r="AG1827" s="86">
        <f t="shared" si="313"/>
        <v>0</v>
      </c>
      <c r="AH1827" s="86" t="str">
        <f t="shared" si="314"/>
        <v/>
      </c>
      <c r="AI1827" s="86">
        <f t="shared" si="315"/>
        <v>0</v>
      </c>
    </row>
    <row r="1828" spans="1:35" ht="15" customHeight="1">
      <c r="A1828" s="107"/>
      <c r="B1828" s="93"/>
      <c r="C1828" s="110" t="s">
        <v>89</v>
      </c>
      <c r="D1828" s="329" t="str">
        <f t="shared" si="311"/>
        <v/>
      </c>
      <c r="E1828" s="330"/>
      <c r="F1828" s="330"/>
      <c r="G1828" s="330"/>
      <c r="H1828" s="330"/>
      <c r="I1828" s="330"/>
      <c r="J1828" s="330"/>
      <c r="K1828" s="330"/>
      <c r="L1828" s="330"/>
      <c r="M1828" s="330"/>
      <c r="N1828" s="330"/>
      <c r="O1828" s="330"/>
      <c r="P1828" s="330"/>
      <c r="Q1828" s="330"/>
      <c r="R1828" s="331"/>
      <c r="S1828" s="344" t="str">
        <f t="shared" si="312"/>
        <v/>
      </c>
      <c r="T1828" s="345"/>
      <c r="U1828" s="345"/>
      <c r="V1828" s="345"/>
      <c r="W1828" s="345"/>
      <c r="X1828" s="346"/>
      <c r="Y1828" s="332"/>
      <c r="Z1828" s="333"/>
      <c r="AA1828" s="333"/>
      <c r="AB1828" s="333"/>
      <c r="AC1828" s="333"/>
      <c r="AD1828" s="334"/>
      <c r="AG1828" s="86">
        <f t="shared" si="313"/>
        <v>0</v>
      </c>
      <c r="AH1828" s="86" t="str">
        <f t="shared" si="314"/>
        <v/>
      </c>
      <c r="AI1828" s="86">
        <f t="shared" si="315"/>
        <v>0</v>
      </c>
    </row>
    <row r="1829" spans="1:35" ht="15" customHeight="1">
      <c r="A1829" s="107"/>
      <c r="B1829" s="93"/>
      <c r="C1829" s="110" t="s">
        <v>90</v>
      </c>
      <c r="D1829" s="329" t="str">
        <f t="shared" si="311"/>
        <v/>
      </c>
      <c r="E1829" s="330"/>
      <c r="F1829" s="330"/>
      <c r="G1829" s="330"/>
      <c r="H1829" s="330"/>
      <c r="I1829" s="330"/>
      <c r="J1829" s="330"/>
      <c r="K1829" s="330"/>
      <c r="L1829" s="330"/>
      <c r="M1829" s="330"/>
      <c r="N1829" s="330"/>
      <c r="O1829" s="330"/>
      <c r="P1829" s="330"/>
      <c r="Q1829" s="330"/>
      <c r="R1829" s="331"/>
      <c r="S1829" s="344" t="str">
        <f t="shared" si="312"/>
        <v/>
      </c>
      <c r="T1829" s="345"/>
      <c r="U1829" s="345"/>
      <c r="V1829" s="345"/>
      <c r="W1829" s="345"/>
      <c r="X1829" s="346"/>
      <c r="Y1829" s="332"/>
      <c r="Z1829" s="333"/>
      <c r="AA1829" s="333"/>
      <c r="AB1829" s="333"/>
      <c r="AC1829" s="333"/>
      <c r="AD1829" s="334"/>
      <c r="AG1829" s="86">
        <f t="shared" si="313"/>
        <v>0</v>
      </c>
      <c r="AH1829" s="86" t="str">
        <f t="shared" si="314"/>
        <v/>
      </c>
      <c r="AI1829" s="86">
        <f t="shared" si="315"/>
        <v>0</v>
      </c>
    </row>
    <row r="1830" spans="1:35" ht="15" customHeight="1">
      <c r="A1830" s="107"/>
      <c r="B1830" s="93"/>
      <c r="C1830" s="110" t="s">
        <v>91</v>
      </c>
      <c r="D1830" s="329" t="str">
        <f t="shared" si="311"/>
        <v/>
      </c>
      <c r="E1830" s="330"/>
      <c r="F1830" s="330"/>
      <c r="G1830" s="330"/>
      <c r="H1830" s="330"/>
      <c r="I1830" s="330"/>
      <c r="J1830" s="330"/>
      <c r="K1830" s="330"/>
      <c r="L1830" s="330"/>
      <c r="M1830" s="330"/>
      <c r="N1830" s="330"/>
      <c r="O1830" s="330"/>
      <c r="P1830" s="330"/>
      <c r="Q1830" s="330"/>
      <c r="R1830" s="331"/>
      <c r="S1830" s="344" t="str">
        <f t="shared" si="312"/>
        <v/>
      </c>
      <c r="T1830" s="345"/>
      <c r="U1830" s="345"/>
      <c r="V1830" s="345"/>
      <c r="W1830" s="345"/>
      <c r="X1830" s="346"/>
      <c r="Y1830" s="332"/>
      <c r="Z1830" s="333"/>
      <c r="AA1830" s="333"/>
      <c r="AB1830" s="333"/>
      <c r="AC1830" s="333"/>
      <c r="AD1830" s="334"/>
      <c r="AG1830" s="86">
        <f t="shared" si="313"/>
        <v>0</v>
      </c>
      <c r="AH1830" s="86" t="str">
        <f t="shared" si="314"/>
        <v/>
      </c>
      <c r="AI1830" s="86">
        <f t="shared" si="315"/>
        <v>0</v>
      </c>
    </row>
    <row r="1831" spans="1:35" ht="15" customHeight="1">
      <c r="A1831" s="107"/>
      <c r="B1831" s="93"/>
      <c r="C1831" s="110" t="s">
        <v>92</v>
      </c>
      <c r="D1831" s="329" t="str">
        <f t="shared" si="311"/>
        <v/>
      </c>
      <c r="E1831" s="330"/>
      <c r="F1831" s="330"/>
      <c r="G1831" s="330"/>
      <c r="H1831" s="330"/>
      <c r="I1831" s="330"/>
      <c r="J1831" s="330"/>
      <c r="K1831" s="330"/>
      <c r="L1831" s="330"/>
      <c r="M1831" s="330"/>
      <c r="N1831" s="330"/>
      <c r="O1831" s="330"/>
      <c r="P1831" s="330"/>
      <c r="Q1831" s="330"/>
      <c r="R1831" s="331"/>
      <c r="S1831" s="344" t="str">
        <f t="shared" si="312"/>
        <v/>
      </c>
      <c r="T1831" s="345"/>
      <c r="U1831" s="345"/>
      <c r="V1831" s="345"/>
      <c r="W1831" s="345"/>
      <c r="X1831" s="346"/>
      <c r="Y1831" s="332"/>
      <c r="Z1831" s="333"/>
      <c r="AA1831" s="333"/>
      <c r="AB1831" s="333"/>
      <c r="AC1831" s="333"/>
      <c r="AD1831" s="334"/>
      <c r="AG1831" s="86">
        <f t="shared" si="313"/>
        <v>0</v>
      </c>
      <c r="AH1831" s="86" t="str">
        <f t="shared" si="314"/>
        <v/>
      </c>
      <c r="AI1831" s="86">
        <f t="shared" si="315"/>
        <v>0</v>
      </c>
    </row>
    <row r="1832" spans="1:35" ht="15" customHeight="1">
      <c r="A1832" s="107"/>
      <c r="B1832" s="93"/>
      <c r="C1832" s="110" t="s">
        <v>93</v>
      </c>
      <c r="D1832" s="329" t="str">
        <f t="shared" si="311"/>
        <v/>
      </c>
      <c r="E1832" s="330"/>
      <c r="F1832" s="330"/>
      <c r="G1832" s="330"/>
      <c r="H1832" s="330"/>
      <c r="I1832" s="330"/>
      <c r="J1832" s="330"/>
      <c r="K1832" s="330"/>
      <c r="L1832" s="330"/>
      <c r="M1832" s="330"/>
      <c r="N1832" s="330"/>
      <c r="O1832" s="330"/>
      <c r="P1832" s="330"/>
      <c r="Q1832" s="330"/>
      <c r="R1832" s="331"/>
      <c r="S1832" s="344" t="str">
        <f t="shared" si="312"/>
        <v/>
      </c>
      <c r="T1832" s="345"/>
      <c r="U1832" s="345"/>
      <c r="V1832" s="345"/>
      <c r="W1832" s="345"/>
      <c r="X1832" s="346"/>
      <c r="Y1832" s="332"/>
      <c r="Z1832" s="333"/>
      <c r="AA1832" s="333"/>
      <c r="AB1832" s="333"/>
      <c r="AC1832" s="333"/>
      <c r="AD1832" s="334"/>
      <c r="AG1832" s="86">
        <f t="shared" si="313"/>
        <v>0</v>
      </c>
      <c r="AH1832" s="86" t="str">
        <f t="shared" si="314"/>
        <v/>
      </c>
      <c r="AI1832" s="86">
        <f t="shared" si="315"/>
        <v>0</v>
      </c>
    </row>
    <row r="1833" spans="1:35" ht="15" customHeight="1">
      <c r="A1833" s="107"/>
      <c r="B1833" s="93"/>
      <c r="C1833" s="110" t="s">
        <v>94</v>
      </c>
      <c r="D1833" s="329" t="str">
        <f t="shared" si="311"/>
        <v/>
      </c>
      <c r="E1833" s="330"/>
      <c r="F1833" s="330"/>
      <c r="G1833" s="330"/>
      <c r="H1833" s="330"/>
      <c r="I1833" s="330"/>
      <c r="J1833" s="330"/>
      <c r="K1833" s="330"/>
      <c r="L1833" s="330"/>
      <c r="M1833" s="330"/>
      <c r="N1833" s="330"/>
      <c r="O1833" s="330"/>
      <c r="P1833" s="330"/>
      <c r="Q1833" s="330"/>
      <c r="R1833" s="331"/>
      <c r="S1833" s="344" t="str">
        <f t="shared" si="312"/>
        <v/>
      </c>
      <c r="T1833" s="345"/>
      <c r="U1833" s="345"/>
      <c r="V1833" s="345"/>
      <c r="W1833" s="345"/>
      <c r="X1833" s="346"/>
      <c r="Y1833" s="332"/>
      <c r="Z1833" s="333"/>
      <c r="AA1833" s="333"/>
      <c r="AB1833" s="333"/>
      <c r="AC1833" s="333"/>
      <c r="AD1833" s="334"/>
      <c r="AG1833" s="86">
        <f t="shared" si="313"/>
        <v>0</v>
      </c>
      <c r="AH1833" s="86" t="str">
        <f t="shared" si="314"/>
        <v/>
      </c>
      <c r="AI1833" s="86">
        <f t="shared" si="315"/>
        <v>0</v>
      </c>
    </row>
    <row r="1834" spans="1:35" ht="15" customHeight="1">
      <c r="A1834" s="107"/>
      <c r="B1834" s="93"/>
      <c r="C1834" s="110" t="s">
        <v>95</v>
      </c>
      <c r="D1834" s="329" t="str">
        <f t="shared" si="311"/>
        <v/>
      </c>
      <c r="E1834" s="330"/>
      <c r="F1834" s="330"/>
      <c r="G1834" s="330"/>
      <c r="H1834" s="330"/>
      <c r="I1834" s="330"/>
      <c r="J1834" s="330"/>
      <c r="K1834" s="330"/>
      <c r="L1834" s="330"/>
      <c r="M1834" s="330"/>
      <c r="N1834" s="330"/>
      <c r="O1834" s="330"/>
      <c r="P1834" s="330"/>
      <c r="Q1834" s="330"/>
      <c r="R1834" s="331"/>
      <c r="S1834" s="344" t="str">
        <f t="shared" si="312"/>
        <v/>
      </c>
      <c r="T1834" s="345"/>
      <c r="U1834" s="345"/>
      <c r="V1834" s="345"/>
      <c r="W1834" s="345"/>
      <c r="X1834" s="346"/>
      <c r="Y1834" s="332"/>
      <c r="Z1834" s="333"/>
      <c r="AA1834" s="333"/>
      <c r="AB1834" s="333"/>
      <c r="AC1834" s="333"/>
      <c r="AD1834" s="334"/>
      <c r="AG1834" s="86">
        <f t="shared" si="313"/>
        <v>0</v>
      </c>
      <c r="AH1834" s="86" t="str">
        <f t="shared" si="314"/>
        <v/>
      </c>
      <c r="AI1834" s="86">
        <f t="shared" si="315"/>
        <v>0</v>
      </c>
    </row>
    <row r="1835" spans="1:35" ht="15" customHeight="1">
      <c r="A1835" s="107"/>
      <c r="B1835" s="93"/>
      <c r="C1835" s="110" t="s">
        <v>96</v>
      </c>
      <c r="D1835" s="329" t="str">
        <f t="shared" si="311"/>
        <v/>
      </c>
      <c r="E1835" s="330"/>
      <c r="F1835" s="330"/>
      <c r="G1835" s="330"/>
      <c r="H1835" s="330"/>
      <c r="I1835" s="330"/>
      <c r="J1835" s="330"/>
      <c r="K1835" s="330"/>
      <c r="L1835" s="330"/>
      <c r="M1835" s="330"/>
      <c r="N1835" s="330"/>
      <c r="O1835" s="330"/>
      <c r="P1835" s="330"/>
      <c r="Q1835" s="330"/>
      <c r="R1835" s="331"/>
      <c r="S1835" s="344" t="str">
        <f t="shared" si="312"/>
        <v/>
      </c>
      <c r="T1835" s="345"/>
      <c r="U1835" s="345"/>
      <c r="V1835" s="345"/>
      <c r="W1835" s="345"/>
      <c r="X1835" s="346"/>
      <c r="Y1835" s="332"/>
      <c r="Z1835" s="333"/>
      <c r="AA1835" s="333"/>
      <c r="AB1835" s="333"/>
      <c r="AC1835" s="333"/>
      <c r="AD1835" s="334"/>
      <c r="AG1835" s="86">
        <f t="shared" si="313"/>
        <v>0</v>
      </c>
      <c r="AH1835" s="86" t="str">
        <f t="shared" si="314"/>
        <v/>
      </c>
      <c r="AI1835" s="86">
        <f t="shared" si="315"/>
        <v>0</v>
      </c>
    </row>
    <row r="1836" spans="1:35" ht="15" customHeight="1">
      <c r="A1836" s="107"/>
      <c r="B1836" s="93"/>
      <c r="C1836" s="110" t="s">
        <v>97</v>
      </c>
      <c r="D1836" s="329" t="str">
        <f t="shared" si="311"/>
        <v/>
      </c>
      <c r="E1836" s="330"/>
      <c r="F1836" s="330"/>
      <c r="G1836" s="330"/>
      <c r="H1836" s="330"/>
      <c r="I1836" s="330"/>
      <c r="J1836" s="330"/>
      <c r="K1836" s="330"/>
      <c r="L1836" s="330"/>
      <c r="M1836" s="330"/>
      <c r="N1836" s="330"/>
      <c r="O1836" s="330"/>
      <c r="P1836" s="330"/>
      <c r="Q1836" s="330"/>
      <c r="R1836" s="331"/>
      <c r="S1836" s="344" t="str">
        <f t="shared" si="312"/>
        <v/>
      </c>
      <c r="T1836" s="345"/>
      <c r="U1836" s="345"/>
      <c r="V1836" s="345"/>
      <c r="W1836" s="345"/>
      <c r="X1836" s="346"/>
      <c r="Y1836" s="332"/>
      <c r="Z1836" s="333"/>
      <c r="AA1836" s="333"/>
      <c r="AB1836" s="333"/>
      <c r="AC1836" s="333"/>
      <c r="AD1836" s="334"/>
      <c r="AG1836" s="86">
        <f t="shared" si="313"/>
        <v>0</v>
      </c>
      <c r="AH1836" s="86" t="str">
        <f t="shared" si="314"/>
        <v/>
      </c>
      <c r="AI1836" s="86">
        <f t="shared" si="315"/>
        <v>0</v>
      </c>
    </row>
    <row r="1837" spans="1:35" ht="15" customHeight="1">
      <c r="A1837" s="107"/>
      <c r="B1837" s="93"/>
      <c r="C1837" s="110" t="s">
        <v>98</v>
      </c>
      <c r="D1837" s="329" t="str">
        <f t="shared" si="311"/>
        <v/>
      </c>
      <c r="E1837" s="330"/>
      <c r="F1837" s="330"/>
      <c r="G1837" s="330"/>
      <c r="H1837" s="330"/>
      <c r="I1837" s="330"/>
      <c r="J1837" s="330"/>
      <c r="K1837" s="330"/>
      <c r="L1837" s="330"/>
      <c r="M1837" s="330"/>
      <c r="N1837" s="330"/>
      <c r="O1837" s="330"/>
      <c r="P1837" s="330"/>
      <c r="Q1837" s="330"/>
      <c r="R1837" s="331"/>
      <c r="S1837" s="344" t="str">
        <f t="shared" si="312"/>
        <v/>
      </c>
      <c r="T1837" s="345"/>
      <c r="U1837" s="345"/>
      <c r="V1837" s="345"/>
      <c r="W1837" s="345"/>
      <c r="X1837" s="346"/>
      <c r="Y1837" s="332"/>
      <c r="Z1837" s="333"/>
      <c r="AA1837" s="333"/>
      <c r="AB1837" s="333"/>
      <c r="AC1837" s="333"/>
      <c r="AD1837" s="334"/>
      <c r="AG1837" s="86">
        <f t="shared" si="313"/>
        <v>0</v>
      </c>
      <c r="AH1837" s="86" t="str">
        <f t="shared" si="314"/>
        <v/>
      </c>
      <c r="AI1837" s="86">
        <f t="shared" si="315"/>
        <v>0</v>
      </c>
    </row>
    <row r="1838" spans="1:35" ht="15" customHeight="1">
      <c r="A1838" s="107"/>
      <c r="B1838" s="93"/>
      <c r="C1838" s="110" t="s">
        <v>99</v>
      </c>
      <c r="D1838" s="329" t="str">
        <f t="shared" si="311"/>
        <v/>
      </c>
      <c r="E1838" s="330"/>
      <c r="F1838" s="330"/>
      <c r="G1838" s="330"/>
      <c r="H1838" s="330"/>
      <c r="I1838" s="330"/>
      <c r="J1838" s="330"/>
      <c r="K1838" s="330"/>
      <c r="L1838" s="330"/>
      <c r="M1838" s="330"/>
      <c r="N1838" s="330"/>
      <c r="O1838" s="330"/>
      <c r="P1838" s="330"/>
      <c r="Q1838" s="330"/>
      <c r="R1838" s="331"/>
      <c r="S1838" s="344" t="str">
        <f t="shared" si="312"/>
        <v/>
      </c>
      <c r="T1838" s="345"/>
      <c r="U1838" s="345"/>
      <c r="V1838" s="345"/>
      <c r="W1838" s="345"/>
      <c r="X1838" s="346"/>
      <c r="Y1838" s="332"/>
      <c r="Z1838" s="333"/>
      <c r="AA1838" s="333"/>
      <c r="AB1838" s="333"/>
      <c r="AC1838" s="333"/>
      <c r="AD1838" s="334"/>
      <c r="AG1838" s="86">
        <f t="shared" si="313"/>
        <v>0</v>
      </c>
      <c r="AH1838" s="86" t="str">
        <f t="shared" si="314"/>
        <v/>
      </c>
      <c r="AI1838" s="86">
        <f t="shared" si="315"/>
        <v>0</v>
      </c>
    </row>
    <row r="1839" spans="1:35" ht="15" customHeight="1">
      <c r="A1839" s="107"/>
      <c r="B1839" s="93"/>
      <c r="C1839" s="110" t="s">
        <v>100</v>
      </c>
      <c r="D1839" s="329" t="str">
        <f t="shared" si="311"/>
        <v/>
      </c>
      <c r="E1839" s="330"/>
      <c r="F1839" s="330"/>
      <c r="G1839" s="330"/>
      <c r="H1839" s="330"/>
      <c r="I1839" s="330"/>
      <c r="J1839" s="330"/>
      <c r="K1839" s="330"/>
      <c r="L1839" s="330"/>
      <c r="M1839" s="330"/>
      <c r="N1839" s="330"/>
      <c r="O1839" s="330"/>
      <c r="P1839" s="330"/>
      <c r="Q1839" s="330"/>
      <c r="R1839" s="331"/>
      <c r="S1839" s="344" t="str">
        <f t="shared" si="312"/>
        <v/>
      </c>
      <c r="T1839" s="345"/>
      <c r="U1839" s="345"/>
      <c r="V1839" s="345"/>
      <c r="W1839" s="345"/>
      <c r="X1839" s="346"/>
      <c r="Y1839" s="332"/>
      <c r="Z1839" s="333"/>
      <c r="AA1839" s="333"/>
      <c r="AB1839" s="333"/>
      <c r="AC1839" s="333"/>
      <c r="AD1839" s="334"/>
      <c r="AG1839" s="86">
        <f t="shared" si="313"/>
        <v>0</v>
      </c>
      <c r="AH1839" s="86" t="str">
        <f t="shared" si="314"/>
        <v/>
      </c>
      <c r="AI1839" s="86">
        <f t="shared" si="315"/>
        <v>0</v>
      </c>
    </row>
    <row r="1840" spans="1:35" ht="15" customHeight="1">
      <c r="A1840" s="107"/>
      <c r="B1840" s="93"/>
      <c r="C1840" s="110" t="s">
        <v>101</v>
      </c>
      <c r="D1840" s="329" t="str">
        <f t="shared" si="311"/>
        <v/>
      </c>
      <c r="E1840" s="330"/>
      <c r="F1840" s="330"/>
      <c r="G1840" s="330"/>
      <c r="H1840" s="330"/>
      <c r="I1840" s="330"/>
      <c r="J1840" s="330"/>
      <c r="K1840" s="330"/>
      <c r="L1840" s="330"/>
      <c r="M1840" s="330"/>
      <c r="N1840" s="330"/>
      <c r="O1840" s="330"/>
      <c r="P1840" s="330"/>
      <c r="Q1840" s="330"/>
      <c r="R1840" s="331"/>
      <c r="S1840" s="344" t="str">
        <f t="shared" si="312"/>
        <v/>
      </c>
      <c r="T1840" s="345"/>
      <c r="U1840" s="345"/>
      <c r="V1840" s="345"/>
      <c r="W1840" s="345"/>
      <c r="X1840" s="346"/>
      <c r="Y1840" s="332"/>
      <c r="Z1840" s="333"/>
      <c r="AA1840" s="333"/>
      <c r="AB1840" s="333"/>
      <c r="AC1840" s="333"/>
      <c r="AD1840" s="334"/>
      <c r="AG1840" s="86">
        <f t="shared" si="313"/>
        <v>0</v>
      </c>
      <c r="AH1840" s="86" t="str">
        <f t="shared" si="314"/>
        <v/>
      </c>
      <c r="AI1840" s="86">
        <f t="shared" si="315"/>
        <v>0</v>
      </c>
    </row>
    <row r="1841" spans="1:35" ht="15" customHeight="1">
      <c r="A1841" s="107"/>
      <c r="B1841" s="93"/>
      <c r="C1841" s="110" t="s">
        <v>102</v>
      </c>
      <c r="D1841" s="329" t="str">
        <f t="shared" si="311"/>
        <v/>
      </c>
      <c r="E1841" s="330"/>
      <c r="F1841" s="330"/>
      <c r="G1841" s="330"/>
      <c r="H1841" s="330"/>
      <c r="I1841" s="330"/>
      <c r="J1841" s="330"/>
      <c r="K1841" s="330"/>
      <c r="L1841" s="330"/>
      <c r="M1841" s="330"/>
      <c r="N1841" s="330"/>
      <c r="O1841" s="330"/>
      <c r="P1841" s="330"/>
      <c r="Q1841" s="330"/>
      <c r="R1841" s="331"/>
      <c r="S1841" s="344" t="str">
        <f t="shared" si="312"/>
        <v/>
      </c>
      <c r="T1841" s="345"/>
      <c r="U1841" s="345"/>
      <c r="V1841" s="345"/>
      <c r="W1841" s="345"/>
      <c r="X1841" s="346"/>
      <c r="Y1841" s="332"/>
      <c r="Z1841" s="333"/>
      <c r="AA1841" s="333"/>
      <c r="AB1841" s="333"/>
      <c r="AC1841" s="333"/>
      <c r="AD1841" s="334"/>
      <c r="AG1841" s="86">
        <f t="shared" si="313"/>
        <v>0</v>
      </c>
      <c r="AH1841" s="86" t="str">
        <f t="shared" si="314"/>
        <v/>
      </c>
      <c r="AI1841" s="86">
        <f t="shared" si="315"/>
        <v>0</v>
      </c>
    </row>
    <row r="1842" spans="1:35" ht="15" customHeight="1">
      <c r="A1842" s="107"/>
      <c r="B1842" s="93"/>
      <c r="C1842" s="110" t="s">
        <v>103</v>
      </c>
      <c r="D1842" s="329" t="str">
        <f t="shared" si="311"/>
        <v/>
      </c>
      <c r="E1842" s="330"/>
      <c r="F1842" s="330"/>
      <c r="G1842" s="330"/>
      <c r="H1842" s="330"/>
      <c r="I1842" s="330"/>
      <c r="J1842" s="330"/>
      <c r="K1842" s="330"/>
      <c r="L1842" s="330"/>
      <c r="M1842" s="330"/>
      <c r="N1842" s="330"/>
      <c r="O1842" s="330"/>
      <c r="P1842" s="330"/>
      <c r="Q1842" s="330"/>
      <c r="R1842" s="331"/>
      <c r="S1842" s="344" t="str">
        <f t="shared" si="312"/>
        <v/>
      </c>
      <c r="T1842" s="345"/>
      <c r="U1842" s="345"/>
      <c r="V1842" s="345"/>
      <c r="W1842" s="345"/>
      <c r="X1842" s="346"/>
      <c r="Y1842" s="332"/>
      <c r="Z1842" s="333"/>
      <c r="AA1842" s="333"/>
      <c r="AB1842" s="333"/>
      <c r="AC1842" s="333"/>
      <c r="AD1842" s="334"/>
      <c r="AG1842" s="86">
        <f t="shared" si="313"/>
        <v>0</v>
      </c>
      <c r="AH1842" s="86" t="str">
        <f t="shared" si="314"/>
        <v/>
      </c>
      <c r="AI1842" s="86">
        <f t="shared" si="315"/>
        <v>0</v>
      </c>
    </row>
    <row r="1843" spans="1:35" ht="15" customHeight="1">
      <c r="A1843" s="107"/>
      <c r="B1843" s="93"/>
      <c r="C1843" s="110" t="s">
        <v>104</v>
      </c>
      <c r="D1843" s="329" t="str">
        <f t="shared" si="311"/>
        <v/>
      </c>
      <c r="E1843" s="330"/>
      <c r="F1843" s="330"/>
      <c r="G1843" s="330"/>
      <c r="H1843" s="330"/>
      <c r="I1843" s="330"/>
      <c r="J1843" s="330"/>
      <c r="K1843" s="330"/>
      <c r="L1843" s="330"/>
      <c r="M1843" s="330"/>
      <c r="N1843" s="330"/>
      <c r="O1843" s="330"/>
      <c r="P1843" s="330"/>
      <c r="Q1843" s="330"/>
      <c r="R1843" s="331"/>
      <c r="S1843" s="344" t="str">
        <f t="shared" si="312"/>
        <v/>
      </c>
      <c r="T1843" s="345"/>
      <c r="U1843" s="345"/>
      <c r="V1843" s="345"/>
      <c r="W1843" s="345"/>
      <c r="X1843" s="346"/>
      <c r="Y1843" s="332"/>
      <c r="Z1843" s="333"/>
      <c r="AA1843" s="333"/>
      <c r="AB1843" s="333"/>
      <c r="AC1843" s="333"/>
      <c r="AD1843" s="334"/>
      <c r="AG1843" s="86">
        <f t="shared" si="313"/>
        <v>0</v>
      </c>
      <c r="AH1843" s="86" t="str">
        <f t="shared" si="314"/>
        <v/>
      </c>
      <c r="AI1843" s="86">
        <f t="shared" si="315"/>
        <v>0</v>
      </c>
    </row>
    <row r="1844" spans="1:35" ht="15" customHeight="1">
      <c r="A1844" s="107"/>
      <c r="B1844" s="93"/>
      <c r="C1844" s="110" t="s">
        <v>105</v>
      </c>
      <c r="D1844" s="329" t="str">
        <f t="shared" si="311"/>
        <v/>
      </c>
      <c r="E1844" s="330"/>
      <c r="F1844" s="330"/>
      <c r="G1844" s="330"/>
      <c r="H1844" s="330"/>
      <c r="I1844" s="330"/>
      <c r="J1844" s="330"/>
      <c r="K1844" s="330"/>
      <c r="L1844" s="330"/>
      <c r="M1844" s="330"/>
      <c r="N1844" s="330"/>
      <c r="O1844" s="330"/>
      <c r="P1844" s="330"/>
      <c r="Q1844" s="330"/>
      <c r="R1844" s="331"/>
      <c r="S1844" s="344" t="str">
        <f t="shared" si="312"/>
        <v/>
      </c>
      <c r="T1844" s="345"/>
      <c r="U1844" s="345"/>
      <c r="V1844" s="345"/>
      <c r="W1844" s="345"/>
      <c r="X1844" s="346"/>
      <c r="Y1844" s="332"/>
      <c r="Z1844" s="333"/>
      <c r="AA1844" s="333"/>
      <c r="AB1844" s="333"/>
      <c r="AC1844" s="333"/>
      <c r="AD1844" s="334"/>
      <c r="AG1844" s="86">
        <f t="shared" si="313"/>
        <v>0</v>
      </c>
      <c r="AH1844" s="86" t="str">
        <f t="shared" si="314"/>
        <v/>
      </c>
      <c r="AI1844" s="86">
        <f t="shared" si="315"/>
        <v>0</v>
      </c>
    </row>
    <row r="1845" spans="1:35" ht="15" customHeight="1">
      <c r="A1845" s="107"/>
      <c r="B1845" s="93"/>
      <c r="C1845" s="110" t="s">
        <v>106</v>
      </c>
      <c r="D1845" s="329" t="str">
        <f t="shared" si="311"/>
        <v/>
      </c>
      <c r="E1845" s="330"/>
      <c r="F1845" s="330"/>
      <c r="G1845" s="330"/>
      <c r="H1845" s="330"/>
      <c r="I1845" s="330"/>
      <c r="J1845" s="330"/>
      <c r="K1845" s="330"/>
      <c r="L1845" s="330"/>
      <c r="M1845" s="330"/>
      <c r="N1845" s="330"/>
      <c r="O1845" s="330"/>
      <c r="P1845" s="330"/>
      <c r="Q1845" s="330"/>
      <c r="R1845" s="331"/>
      <c r="S1845" s="344" t="str">
        <f t="shared" si="312"/>
        <v/>
      </c>
      <c r="T1845" s="345"/>
      <c r="U1845" s="345"/>
      <c r="V1845" s="345"/>
      <c r="W1845" s="345"/>
      <c r="X1845" s="346"/>
      <c r="Y1845" s="332"/>
      <c r="Z1845" s="333"/>
      <c r="AA1845" s="333"/>
      <c r="AB1845" s="333"/>
      <c r="AC1845" s="333"/>
      <c r="AD1845" s="334"/>
      <c r="AG1845" s="86">
        <f t="shared" si="313"/>
        <v>0</v>
      </c>
      <c r="AH1845" s="86" t="str">
        <f t="shared" si="314"/>
        <v/>
      </c>
      <c r="AI1845" s="86">
        <f t="shared" si="315"/>
        <v>0</v>
      </c>
    </row>
    <row r="1846" spans="1:35" ht="15" customHeight="1">
      <c r="A1846" s="107"/>
      <c r="B1846" s="93"/>
      <c r="C1846" s="110" t="s">
        <v>107</v>
      </c>
      <c r="D1846" s="329" t="str">
        <f t="shared" si="311"/>
        <v/>
      </c>
      <c r="E1846" s="330"/>
      <c r="F1846" s="330"/>
      <c r="G1846" s="330"/>
      <c r="H1846" s="330"/>
      <c r="I1846" s="330"/>
      <c r="J1846" s="330"/>
      <c r="K1846" s="330"/>
      <c r="L1846" s="330"/>
      <c r="M1846" s="330"/>
      <c r="N1846" s="330"/>
      <c r="O1846" s="330"/>
      <c r="P1846" s="330"/>
      <c r="Q1846" s="330"/>
      <c r="R1846" s="331"/>
      <c r="S1846" s="344" t="str">
        <f t="shared" si="312"/>
        <v/>
      </c>
      <c r="T1846" s="345"/>
      <c r="U1846" s="345"/>
      <c r="V1846" s="345"/>
      <c r="W1846" s="345"/>
      <c r="X1846" s="346"/>
      <c r="Y1846" s="332"/>
      <c r="Z1846" s="333"/>
      <c r="AA1846" s="333"/>
      <c r="AB1846" s="333"/>
      <c r="AC1846" s="333"/>
      <c r="AD1846" s="334"/>
      <c r="AG1846" s="86">
        <f t="shared" si="313"/>
        <v>0</v>
      </c>
      <c r="AH1846" s="86" t="str">
        <f t="shared" si="314"/>
        <v/>
      </c>
      <c r="AI1846" s="86">
        <f t="shared" si="315"/>
        <v>0</v>
      </c>
    </row>
    <row r="1847" spans="1:35" ht="15" customHeight="1">
      <c r="A1847" s="107"/>
      <c r="B1847" s="93"/>
      <c r="C1847" s="110" t="s">
        <v>108</v>
      </c>
      <c r="D1847" s="329" t="str">
        <f t="shared" si="311"/>
        <v/>
      </c>
      <c r="E1847" s="330"/>
      <c r="F1847" s="330"/>
      <c r="G1847" s="330"/>
      <c r="H1847" s="330"/>
      <c r="I1847" s="330"/>
      <c r="J1847" s="330"/>
      <c r="K1847" s="330"/>
      <c r="L1847" s="330"/>
      <c r="M1847" s="330"/>
      <c r="N1847" s="330"/>
      <c r="O1847" s="330"/>
      <c r="P1847" s="330"/>
      <c r="Q1847" s="330"/>
      <c r="R1847" s="331"/>
      <c r="S1847" s="344" t="str">
        <f t="shared" si="312"/>
        <v/>
      </c>
      <c r="T1847" s="345"/>
      <c r="U1847" s="345"/>
      <c r="V1847" s="345"/>
      <c r="W1847" s="345"/>
      <c r="X1847" s="346"/>
      <c r="Y1847" s="332"/>
      <c r="Z1847" s="333"/>
      <c r="AA1847" s="333"/>
      <c r="AB1847" s="333"/>
      <c r="AC1847" s="333"/>
      <c r="AD1847" s="334"/>
      <c r="AG1847" s="86">
        <f t="shared" si="313"/>
        <v>0</v>
      </c>
      <c r="AH1847" s="86" t="str">
        <f t="shared" si="314"/>
        <v/>
      </c>
      <c r="AI1847" s="86">
        <f t="shared" si="315"/>
        <v>0</v>
      </c>
    </row>
    <row r="1848" spans="1:35" ht="15" customHeight="1">
      <c r="A1848" s="107"/>
      <c r="B1848" s="93"/>
      <c r="C1848" s="110" t="s">
        <v>109</v>
      </c>
      <c r="D1848" s="329" t="str">
        <f t="shared" si="311"/>
        <v/>
      </c>
      <c r="E1848" s="330"/>
      <c r="F1848" s="330"/>
      <c r="G1848" s="330"/>
      <c r="H1848" s="330"/>
      <c r="I1848" s="330"/>
      <c r="J1848" s="330"/>
      <c r="K1848" s="330"/>
      <c r="L1848" s="330"/>
      <c r="M1848" s="330"/>
      <c r="N1848" s="330"/>
      <c r="O1848" s="330"/>
      <c r="P1848" s="330"/>
      <c r="Q1848" s="330"/>
      <c r="R1848" s="331"/>
      <c r="S1848" s="344" t="str">
        <f t="shared" si="312"/>
        <v/>
      </c>
      <c r="T1848" s="345"/>
      <c r="U1848" s="345"/>
      <c r="V1848" s="345"/>
      <c r="W1848" s="345"/>
      <c r="X1848" s="346"/>
      <c r="Y1848" s="332"/>
      <c r="Z1848" s="333"/>
      <c r="AA1848" s="333"/>
      <c r="AB1848" s="333"/>
      <c r="AC1848" s="333"/>
      <c r="AD1848" s="334"/>
      <c r="AG1848" s="86">
        <f t="shared" si="313"/>
        <v>0</v>
      </c>
      <c r="AH1848" s="86" t="str">
        <f t="shared" si="314"/>
        <v/>
      </c>
      <c r="AI1848" s="86">
        <f t="shared" si="315"/>
        <v>0</v>
      </c>
    </row>
    <row r="1849" spans="1:35" ht="15" customHeight="1">
      <c r="A1849" s="107"/>
      <c r="B1849" s="93"/>
      <c r="C1849" s="110" t="s">
        <v>110</v>
      </c>
      <c r="D1849" s="329" t="str">
        <f t="shared" si="311"/>
        <v/>
      </c>
      <c r="E1849" s="330"/>
      <c r="F1849" s="330"/>
      <c r="G1849" s="330"/>
      <c r="H1849" s="330"/>
      <c r="I1849" s="330"/>
      <c r="J1849" s="330"/>
      <c r="K1849" s="330"/>
      <c r="L1849" s="330"/>
      <c r="M1849" s="330"/>
      <c r="N1849" s="330"/>
      <c r="O1849" s="330"/>
      <c r="P1849" s="330"/>
      <c r="Q1849" s="330"/>
      <c r="R1849" s="331"/>
      <c r="S1849" s="344" t="str">
        <f t="shared" si="312"/>
        <v/>
      </c>
      <c r="T1849" s="345"/>
      <c r="U1849" s="345"/>
      <c r="V1849" s="345"/>
      <c r="W1849" s="345"/>
      <c r="X1849" s="346"/>
      <c r="Y1849" s="332"/>
      <c r="Z1849" s="333"/>
      <c r="AA1849" s="333"/>
      <c r="AB1849" s="333"/>
      <c r="AC1849" s="333"/>
      <c r="AD1849" s="334"/>
      <c r="AG1849" s="86">
        <f t="shared" si="313"/>
        <v>0</v>
      </c>
      <c r="AH1849" s="86" t="str">
        <f t="shared" si="314"/>
        <v/>
      </c>
      <c r="AI1849" s="86">
        <f t="shared" si="315"/>
        <v>0</v>
      </c>
    </row>
    <row r="1850" spans="1:35" ht="15" customHeight="1">
      <c r="A1850" s="107"/>
      <c r="B1850" s="93"/>
      <c r="C1850" s="110" t="s">
        <v>111</v>
      </c>
      <c r="D1850" s="329" t="str">
        <f t="shared" si="311"/>
        <v/>
      </c>
      <c r="E1850" s="330"/>
      <c r="F1850" s="330"/>
      <c r="G1850" s="330"/>
      <c r="H1850" s="330"/>
      <c r="I1850" s="330"/>
      <c r="J1850" s="330"/>
      <c r="K1850" s="330"/>
      <c r="L1850" s="330"/>
      <c r="M1850" s="330"/>
      <c r="N1850" s="330"/>
      <c r="O1850" s="330"/>
      <c r="P1850" s="330"/>
      <c r="Q1850" s="330"/>
      <c r="R1850" s="331"/>
      <c r="S1850" s="344" t="str">
        <f t="shared" si="312"/>
        <v/>
      </c>
      <c r="T1850" s="345"/>
      <c r="U1850" s="345"/>
      <c r="V1850" s="345"/>
      <c r="W1850" s="345"/>
      <c r="X1850" s="346"/>
      <c r="Y1850" s="332"/>
      <c r="Z1850" s="333"/>
      <c r="AA1850" s="333"/>
      <c r="AB1850" s="333"/>
      <c r="AC1850" s="333"/>
      <c r="AD1850" s="334"/>
      <c r="AG1850" s="86">
        <f t="shared" si="313"/>
        <v>0</v>
      </c>
      <c r="AH1850" s="86" t="str">
        <f t="shared" si="314"/>
        <v/>
      </c>
      <c r="AI1850" s="86">
        <f t="shared" si="315"/>
        <v>0</v>
      </c>
    </row>
    <row r="1851" spans="1:35" ht="15" customHeight="1">
      <c r="A1851" s="107"/>
      <c r="B1851" s="93"/>
      <c r="C1851" s="110" t="s">
        <v>112</v>
      </c>
      <c r="D1851" s="329" t="str">
        <f t="shared" si="311"/>
        <v/>
      </c>
      <c r="E1851" s="330"/>
      <c r="F1851" s="330"/>
      <c r="G1851" s="330"/>
      <c r="H1851" s="330"/>
      <c r="I1851" s="330"/>
      <c r="J1851" s="330"/>
      <c r="K1851" s="330"/>
      <c r="L1851" s="330"/>
      <c r="M1851" s="330"/>
      <c r="N1851" s="330"/>
      <c r="O1851" s="330"/>
      <c r="P1851" s="330"/>
      <c r="Q1851" s="330"/>
      <c r="R1851" s="331"/>
      <c r="S1851" s="344" t="str">
        <f t="shared" si="312"/>
        <v/>
      </c>
      <c r="T1851" s="345"/>
      <c r="U1851" s="345"/>
      <c r="V1851" s="345"/>
      <c r="W1851" s="345"/>
      <c r="X1851" s="346"/>
      <c r="Y1851" s="332"/>
      <c r="Z1851" s="333"/>
      <c r="AA1851" s="333"/>
      <c r="AB1851" s="333"/>
      <c r="AC1851" s="333"/>
      <c r="AD1851" s="334"/>
      <c r="AG1851" s="86">
        <f t="shared" si="313"/>
        <v>0</v>
      </c>
      <c r="AH1851" s="86" t="str">
        <f t="shared" si="314"/>
        <v/>
      </c>
      <c r="AI1851" s="86">
        <f t="shared" si="315"/>
        <v>0</v>
      </c>
    </row>
    <row r="1852" spans="1:35" ht="15" customHeight="1">
      <c r="A1852" s="107"/>
      <c r="B1852" s="93"/>
      <c r="C1852" s="110" t="s">
        <v>113</v>
      </c>
      <c r="D1852" s="329" t="str">
        <f t="shared" si="311"/>
        <v/>
      </c>
      <c r="E1852" s="330"/>
      <c r="F1852" s="330"/>
      <c r="G1852" s="330"/>
      <c r="H1852" s="330"/>
      <c r="I1852" s="330"/>
      <c r="J1852" s="330"/>
      <c r="K1852" s="330"/>
      <c r="L1852" s="330"/>
      <c r="M1852" s="330"/>
      <c r="N1852" s="330"/>
      <c r="O1852" s="330"/>
      <c r="P1852" s="330"/>
      <c r="Q1852" s="330"/>
      <c r="R1852" s="331"/>
      <c r="S1852" s="344" t="str">
        <f t="shared" si="312"/>
        <v/>
      </c>
      <c r="T1852" s="345"/>
      <c r="U1852" s="345"/>
      <c r="V1852" s="345"/>
      <c r="W1852" s="345"/>
      <c r="X1852" s="346"/>
      <c r="Y1852" s="332"/>
      <c r="Z1852" s="333"/>
      <c r="AA1852" s="333"/>
      <c r="AB1852" s="333"/>
      <c r="AC1852" s="333"/>
      <c r="AD1852" s="334"/>
      <c r="AG1852" s="86">
        <f t="shared" si="313"/>
        <v>0</v>
      </c>
      <c r="AH1852" s="86" t="str">
        <f t="shared" si="314"/>
        <v/>
      </c>
      <c r="AI1852" s="86">
        <f t="shared" si="315"/>
        <v>0</v>
      </c>
    </row>
    <row r="1853" spans="1:35" ht="15" customHeight="1">
      <c r="A1853" s="107"/>
      <c r="B1853" s="93"/>
      <c r="C1853" s="110" t="s">
        <v>114</v>
      </c>
      <c r="D1853" s="329" t="str">
        <f t="shared" si="311"/>
        <v/>
      </c>
      <c r="E1853" s="330"/>
      <c r="F1853" s="330"/>
      <c r="G1853" s="330"/>
      <c r="H1853" s="330"/>
      <c r="I1853" s="330"/>
      <c r="J1853" s="330"/>
      <c r="K1853" s="330"/>
      <c r="L1853" s="330"/>
      <c r="M1853" s="330"/>
      <c r="N1853" s="330"/>
      <c r="O1853" s="330"/>
      <c r="P1853" s="330"/>
      <c r="Q1853" s="330"/>
      <c r="R1853" s="331"/>
      <c r="S1853" s="344" t="str">
        <f t="shared" si="312"/>
        <v/>
      </c>
      <c r="T1853" s="345"/>
      <c r="U1853" s="345"/>
      <c r="V1853" s="345"/>
      <c r="W1853" s="345"/>
      <c r="X1853" s="346"/>
      <c r="Y1853" s="332"/>
      <c r="Z1853" s="333"/>
      <c r="AA1853" s="333"/>
      <c r="AB1853" s="333"/>
      <c r="AC1853" s="333"/>
      <c r="AD1853" s="334"/>
      <c r="AG1853" s="86">
        <f t="shared" si="313"/>
        <v>0</v>
      </c>
      <c r="AH1853" s="86" t="str">
        <f t="shared" si="314"/>
        <v/>
      </c>
      <c r="AI1853" s="86">
        <f t="shared" si="315"/>
        <v>0</v>
      </c>
    </row>
    <row r="1854" spans="1:35" ht="15" customHeight="1">
      <c r="A1854" s="107"/>
      <c r="B1854" s="93"/>
      <c r="C1854" s="110" t="s">
        <v>115</v>
      </c>
      <c r="D1854" s="329" t="str">
        <f t="shared" si="311"/>
        <v/>
      </c>
      <c r="E1854" s="330"/>
      <c r="F1854" s="330"/>
      <c r="G1854" s="330"/>
      <c r="H1854" s="330"/>
      <c r="I1854" s="330"/>
      <c r="J1854" s="330"/>
      <c r="K1854" s="330"/>
      <c r="L1854" s="330"/>
      <c r="M1854" s="330"/>
      <c r="N1854" s="330"/>
      <c r="O1854" s="330"/>
      <c r="P1854" s="330"/>
      <c r="Q1854" s="330"/>
      <c r="R1854" s="331"/>
      <c r="S1854" s="344" t="str">
        <f t="shared" si="312"/>
        <v/>
      </c>
      <c r="T1854" s="345"/>
      <c r="U1854" s="345"/>
      <c r="V1854" s="345"/>
      <c r="W1854" s="345"/>
      <c r="X1854" s="346"/>
      <c r="Y1854" s="332"/>
      <c r="Z1854" s="333"/>
      <c r="AA1854" s="333"/>
      <c r="AB1854" s="333"/>
      <c r="AC1854" s="333"/>
      <c r="AD1854" s="334"/>
      <c r="AG1854" s="86">
        <f t="shared" si="313"/>
        <v>0</v>
      </c>
      <c r="AH1854" s="86" t="str">
        <f t="shared" si="314"/>
        <v/>
      </c>
      <c r="AI1854" s="86">
        <f t="shared" si="315"/>
        <v>0</v>
      </c>
    </row>
    <row r="1855" spans="1:35" ht="15" customHeight="1">
      <c r="A1855" s="107"/>
      <c r="B1855" s="93"/>
      <c r="C1855" s="110" t="s">
        <v>116</v>
      </c>
      <c r="D1855" s="329" t="str">
        <f t="shared" si="311"/>
        <v/>
      </c>
      <c r="E1855" s="330"/>
      <c r="F1855" s="330"/>
      <c r="G1855" s="330"/>
      <c r="H1855" s="330"/>
      <c r="I1855" s="330"/>
      <c r="J1855" s="330"/>
      <c r="K1855" s="330"/>
      <c r="L1855" s="330"/>
      <c r="M1855" s="330"/>
      <c r="N1855" s="330"/>
      <c r="O1855" s="330"/>
      <c r="P1855" s="330"/>
      <c r="Q1855" s="330"/>
      <c r="R1855" s="331"/>
      <c r="S1855" s="344" t="str">
        <f t="shared" si="312"/>
        <v/>
      </c>
      <c r="T1855" s="345"/>
      <c r="U1855" s="345"/>
      <c r="V1855" s="345"/>
      <c r="W1855" s="345"/>
      <c r="X1855" s="346"/>
      <c r="Y1855" s="332"/>
      <c r="Z1855" s="333"/>
      <c r="AA1855" s="333"/>
      <c r="AB1855" s="333"/>
      <c r="AC1855" s="333"/>
      <c r="AD1855" s="334"/>
      <c r="AG1855" s="86">
        <f t="shared" si="313"/>
        <v>0</v>
      </c>
      <c r="AH1855" s="86" t="str">
        <f t="shared" si="314"/>
        <v/>
      </c>
      <c r="AI1855" s="86">
        <f t="shared" si="315"/>
        <v>0</v>
      </c>
    </row>
    <row r="1856" spans="1:35" ht="15" customHeight="1">
      <c r="A1856" s="107"/>
      <c r="B1856" s="93"/>
      <c r="C1856" s="110" t="s">
        <v>117</v>
      </c>
      <c r="D1856" s="329" t="str">
        <f t="shared" si="311"/>
        <v/>
      </c>
      <c r="E1856" s="330"/>
      <c r="F1856" s="330"/>
      <c r="G1856" s="330"/>
      <c r="H1856" s="330"/>
      <c r="I1856" s="330"/>
      <c r="J1856" s="330"/>
      <c r="K1856" s="330"/>
      <c r="L1856" s="330"/>
      <c r="M1856" s="330"/>
      <c r="N1856" s="330"/>
      <c r="O1856" s="330"/>
      <c r="P1856" s="330"/>
      <c r="Q1856" s="330"/>
      <c r="R1856" s="331"/>
      <c r="S1856" s="344" t="str">
        <f t="shared" si="312"/>
        <v/>
      </c>
      <c r="T1856" s="345"/>
      <c r="U1856" s="345"/>
      <c r="V1856" s="345"/>
      <c r="W1856" s="345"/>
      <c r="X1856" s="346"/>
      <c r="Y1856" s="332"/>
      <c r="Z1856" s="333"/>
      <c r="AA1856" s="333"/>
      <c r="AB1856" s="333"/>
      <c r="AC1856" s="333"/>
      <c r="AD1856" s="334"/>
      <c r="AG1856" s="86">
        <f t="shared" si="313"/>
        <v>0</v>
      </c>
      <c r="AH1856" s="86" t="str">
        <f t="shared" si="314"/>
        <v/>
      </c>
      <c r="AI1856" s="86">
        <f t="shared" si="315"/>
        <v>0</v>
      </c>
    </row>
    <row r="1857" spans="1:35" ht="15" customHeight="1">
      <c r="A1857" s="107"/>
      <c r="B1857" s="93"/>
      <c r="C1857" s="110" t="s">
        <v>118</v>
      </c>
      <c r="D1857" s="329" t="str">
        <f t="shared" si="311"/>
        <v/>
      </c>
      <c r="E1857" s="330"/>
      <c r="F1857" s="330"/>
      <c r="G1857" s="330"/>
      <c r="H1857" s="330"/>
      <c r="I1857" s="330"/>
      <c r="J1857" s="330"/>
      <c r="K1857" s="330"/>
      <c r="L1857" s="330"/>
      <c r="M1857" s="330"/>
      <c r="N1857" s="330"/>
      <c r="O1857" s="330"/>
      <c r="P1857" s="330"/>
      <c r="Q1857" s="330"/>
      <c r="R1857" s="331"/>
      <c r="S1857" s="344" t="str">
        <f t="shared" si="312"/>
        <v/>
      </c>
      <c r="T1857" s="345"/>
      <c r="U1857" s="345"/>
      <c r="V1857" s="345"/>
      <c r="W1857" s="345"/>
      <c r="X1857" s="346"/>
      <c r="Y1857" s="332"/>
      <c r="Z1857" s="333"/>
      <c r="AA1857" s="333"/>
      <c r="AB1857" s="333"/>
      <c r="AC1857" s="333"/>
      <c r="AD1857" s="334"/>
      <c r="AG1857" s="86">
        <f t="shared" si="313"/>
        <v>0</v>
      </c>
      <c r="AH1857" s="86" t="str">
        <f t="shared" si="314"/>
        <v/>
      </c>
      <c r="AI1857" s="86">
        <f t="shared" si="315"/>
        <v>0</v>
      </c>
    </row>
    <row r="1858" spans="1:35" ht="15" customHeight="1">
      <c r="A1858" s="107"/>
      <c r="B1858" s="93"/>
      <c r="C1858" s="110" t="s">
        <v>119</v>
      </c>
      <c r="D1858" s="329" t="str">
        <f t="shared" si="311"/>
        <v/>
      </c>
      <c r="E1858" s="330"/>
      <c r="F1858" s="330"/>
      <c r="G1858" s="330"/>
      <c r="H1858" s="330"/>
      <c r="I1858" s="330"/>
      <c r="J1858" s="330"/>
      <c r="K1858" s="330"/>
      <c r="L1858" s="330"/>
      <c r="M1858" s="330"/>
      <c r="N1858" s="330"/>
      <c r="O1858" s="330"/>
      <c r="P1858" s="330"/>
      <c r="Q1858" s="330"/>
      <c r="R1858" s="331"/>
      <c r="S1858" s="344" t="str">
        <f t="shared" si="312"/>
        <v/>
      </c>
      <c r="T1858" s="345"/>
      <c r="U1858" s="345"/>
      <c r="V1858" s="345"/>
      <c r="W1858" s="345"/>
      <c r="X1858" s="346"/>
      <c r="Y1858" s="332"/>
      <c r="Z1858" s="333"/>
      <c r="AA1858" s="333"/>
      <c r="AB1858" s="333"/>
      <c r="AC1858" s="333"/>
      <c r="AD1858" s="334"/>
      <c r="AG1858" s="86">
        <f t="shared" si="313"/>
        <v>0</v>
      </c>
      <c r="AH1858" s="86" t="str">
        <f t="shared" si="314"/>
        <v/>
      </c>
      <c r="AI1858" s="86">
        <f t="shared" si="315"/>
        <v>0</v>
      </c>
    </row>
    <row r="1859" spans="1:35" ht="15" customHeight="1">
      <c r="A1859" s="107"/>
      <c r="B1859" s="93"/>
      <c r="C1859" s="110" t="s">
        <v>120</v>
      </c>
      <c r="D1859" s="329" t="str">
        <f t="shared" si="311"/>
        <v/>
      </c>
      <c r="E1859" s="330"/>
      <c r="F1859" s="330"/>
      <c r="G1859" s="330"/>
      <c r="H1859" s="330"/>
      <c r="I1859" s="330"/>
      <c r="J1859" s="330"/>
      <c r="K1859" s="330"/>
      <c r="L1859" s="330"/>
      <c r="M1859" s="330"/>
      <c r="N1859" s="330"/>
      <c r="O1859" s="330"/>
      <c r="P1859" s="330"/>
      <c r="Q1859" s="330"/>
      <c r="R1859" s="331"/>
      <c r="S1859" s="344" t="str">
        <f t="shared" si="312"/>
        <v/>
      </c>
      <c r="T1859" s="345"/>
      <c r="U1859" s="345"/>
      <c r="V1859" s="345"/>
      <c r="W1859" s="345"/>
      <c r="X1859" s="346"/>
      <c r="Y1859" s="332"/>
      <c r="Z1859" s="333"/>
      <c r="AA1859" s="333"/>
      <c r="AB1859" s="333"/>
      <c r="AC1859" s="333"/>
      <c r="AD1859" s="334"/>
      <c r="AG1859" s="86">
        <f t="shared" si="313"/>
        <v>0</v>
      </c>
      <c r="AH1859" s="86" t="str">
        <f t="shared" si="314"/>
        <v/>
      </c>
      <c r="AI1859" s="86">
        <f t="shared" si="315"/>
        <v>0</v>
      </c>
    </row>
    <row r="1860" spans="1:35" ht="15" customHeight="1">
      <c r="A1860" s="107"/>
      <c r="B1860" s="93"/>
      <c r="C1860" s="110" t="s">
        <v>168</v>
      </c>
      <c r="D1860" s="329" t="str">
        <f t="shared" si="311"/>
        <v/>
      </c>
      <c r="E1860" s="330"/>
      <c r="F1860" s="330"/>
      <c r="G1860" s="330"/>
      <c r="H1860" s="330"/>
      <c r="I1860" s="330"/>
      <c r="J1860" s="330"/>
      <c r="K1860" s="330"/>
      <c r="L1860" s="330"/>
      <c r="M1860" s="330"/>
      <c r="N1860" s="330"/>
      <c r="O1860" s="330"/>
      <c r="P1860" s="330"/>
      <c r="Q1860" s="330"/>
      <c r="R1860" s="331"/>
      <c r="S1860" s="344" t="str">
        <f t="shared" si="312"/>
        <v/>
      </c>
      <c r="T1860" s="345"/>
      <c r="U1860" s="345"/>
      <c r="V1860" s="345"/>
      <c r="W1860" s="345"/>
      <c r="X1860" s="346"/>
      <c r="Y1860" s="332"/>
      <c r="Z1860" s="333"/>
      <c r="AA1860" s="333"/>
      <c r="AB1860" s="333"/>
      <c r="AC1860" s="333"/>
      <c r="AD1860" s="334"/>
      <c r="AG1860" s="86">
        <f t="shared" si="313"/>
        <v>0</v>
      </c>
      <c r="AH1860" s="86" t="str">
        <f t="shared" si="314"/>
        <v/>
      </c>
      <c r="AI1860" s="86">
        <f t="shared" si="315"/>
        <v>0</v>
      </c>
    </row>
    <row r="1861" spans="1:35" ht="15" customHeight="1">
      <c r="A1861" s="107"/>
      <c r="B1861" s="93"/>
      <c r="C1861" s="110" t="s">
        <v>169</v>
      </c>
      <c r="D1861" s="329" t="str">
        <f t="shared" si="311"/>
        <v/>
      </c>
      <c r="E1861" s="330"/>
      <c r="F1861" s="330"/>
      <c r="G1861" s="330"/>
      <c r="H1861" s="330"/>
      <c r="I1861" s="330"/>
      <c r="J1861" s="330"/>
      <c r="K1861" s="330"/>
      <c r="L1861" s="330"/>
      <c r="M1861" s="330"/>
      <c r="N1861" s="330"/>
      <c r="O1861" s="330"/>
      <c r="P1861" s="330"/>
      <c r="Q1861" s="330"/>
      <c r="R1861" s="331"/>
      <c r="S1861" s="344" t="str">
        <f t="shared" si="312"/>
        <v/>
      </c>
      <c r="T1861" s="345"/>
      <c r="U1861" s="345"/>
      <c r="V1861" s="345"/>
      <c r="W1861" s="345"/>
      <c r="X1861" s="346"/>
      <c r="Y1861" s="332"/>
      <c r="Z1861" s="333"/>
      <c r="AA1861" s="333"/>
      <c r="AB1861" s="333"/>
      <c r="AC1861" s="333"/>
      <c r="AD1861" s="334"/>
      <c r="AG1861" s="86">
        <f t="shared" si="313"/>
        <v>0</v>
      </c>
      <c r="AH1861" s="86" t="str">
        <f t="shared" si="314"/>
        <v/>
      </c>
      <c r="AI1861" s="86">
        <f t="shared" si="315"/>
        <v>0</v>
      </c>
    </row>
    <row r="1862" spans="1:35" ht="15" customHeight="1">
      <c r="A1862" s="107"/>
      <c r="B1862" s="93"/>
      <c r="C1862" s="110" t="s">
        <v>170</v>
      </c>
      <c r="D1862" s="329" t="str">
        <f t="shared" si="311"/>
        <v/>
      </c>
      <c r="E1862" s="330"/>
      <c r="F1862" s="330"/>
      <c r="G1862" s="330"/>
      <c r="H1862" s="330"/>
      <c r="I1862" s="330"/>
      <c r="J1862" s="330"/>
      <c r="K1862" s="330"/>
      <c r="L1862" s="330"/>
      <c r="M1862" s="330"/>
      <c r="N1862" s="330"/>
      <c r="O1862" s="330"/>
      <c r="P1862" s="330"/>
      <c r="Q1862" s="330"/>
      <c r="R1862" s="331"/>
      <c r="S1862" s="344" t="str">
        <f t="shared" si="312"/>
        <v/>
      </c>
      <c r="T1862" s="345"/>
      <c r="U1862" s="345"/>
      <c r="V1862" s="345"/>
      <c r="W1862" s="345"/>
      <c r="X1862" s="346"/>
      <c r="Y1862" s="332"/>
      <c r="Z1862" s="333"/>
      <c r="AA1862" s="333"/>
      <c r="AB1862" s="333"/>
      <c r="AC1862" s="333"/>
      <c r="AD1862" s="334"/>
      <c r="AG1862" s="86">
        <f t="shared" si="313"/>
        <v>0</v>
      </c>
      <c r="AH1862" s="86" t="str">
        <f t="shared" si="314"/>
        <v/>
      </c>
      <c r="AI1862" s="86">
        <f t="shared" si="315"/>
        <v>0</v>
      </c>
    </row>
    <row r="1863" spans="1:35" ht="15" customHeight="1">
      <c r="A1863" s="107"/>
      <c r="B1863" s="93"/>
      <c r="C1863" s="110" t="s">
        <v>171</v>
      </c>
      <c r="D1863" s="329" t="str">
        <f t="shared" si="311"/>
        <v/>
      </c>
      <c r="E1863" s="330"/>
      <c r="F1863" s="330"/>
      <c r="G1863" s="330"/>
      <c r="H1863" s="330"/>
      <c r="I1863" s="330"/>
      <c r="J1863" s="330"/>
      <c r="K1863" s="330"/>
      <c r="L1863" s="330"/>
      <c r="M1863" s="330"/>
      <c r="N1863" s="330"/>
      <c r="O1863" s="330"/>
      <c r="P1863" s="330"/>
      <c r="Q1863" s="330"/>
      <c r="R1863" s="331"/>
      <c r="S1863" s="344" t="str">
        <f t="shared" si="312"/>
        <v/>
      </c>
      <c r="T1863" s="345"/>
      <c r="U1863" s="345"/>
      <c r="V1863" s="345"/>
      <c r="W1863" s="345"/>
      <c r="X1863" s="346"/>
      <c r="Y1863" s="332"/>
      <c r="Z1863" s="333"/>
      <c r="AA1863" s="333"/>
      <c r="AB1863" s="333"/>
      <c r="AC1863" s="333"/>
      <c r="AD1863" s="334"/>
      <c r="AG1863" s="86">
        <f t="shared" si="313"/>
        <v>0</v>
      </c>
      <c r="AH1863" s="86" t="str">
        <f t="shared" si="314"/>
        <v/>
      </c>
      <c r="AI1863" s="86">
        <f t="shared" si="315"/>
        <v>0</v>
      </c>
    </row>
    <row r="1864" spans="1:35" ht="15" customHeight="1">
      <c r="A1864" s="107"/>
      <c r="B1864" s="93"/>
      <c r="C1864" s="110" t="s">
        <v>172</v>
      </c>
      <c r="D1864" s="329" t="str">
        <f t="shared" si="311"/>
        <v/>
      </c>
      <c r="E1864" s="330"/>
      <c r="F1864" s="330"/>
      <c r="G1864" s="330"/>
      <c r="H1864" s="330"/>
      <c r="I1864" s="330"/>
      <c r="J1864" s="330"/>
      <c r="K1864" s="330"/>
      <c r="L1864" s="330"/>
      <c r="M1864" s="330"/>
      <c r="N1864" s="330"/>
      <c r="O1864" s="330"/>
      <c r="P1864" s="330"/>
      <c r="Q1864" s="330"/>
      <c r="R1864" s="331"/>
      <c r="S1864" s="344" t="str">
        <f t="shared" si="312"/>
        <v/>
      </c>
      <c r="T1864" s="345"/>
      <c r="U1864" s="345"/>
      <c r="V1864" s="345"/>
      <c r="W1864" s="345"/>
      <c r="X1864" s="346"/>
      <c r="Y1864" s="332"/>
      <c r="Z1864" s="333"/>
      <c r="AA1864" s="333"/>
      <c r="AB1864" s="333"/>
      <c r="AC1864" s="333"/>
      <c r="AD1864" s="334"/>
      <c r="AG1864" s="86">
        <f t="shared" si="313"/>
        <v>0</v>
      </c>
      <c r="AH1864" s="86" t="str">
        <f t="shared" si="314"/>
        <v/>
      </c>
      <c r="AI1864" s="86">
        <f t="shared" si="315"/>
        <v>0</v>
      </c>
    </row>
    <row r="1865" spans="1:35" ht="15" customHeight="1">
      <c r="A1865" s="107"/>
      <c r="B1865" s="93"/>
      <c r="C1865" s="110" t="s">
        <v>173</v>
      </c>
      <c r="D1865" s="329" t="str">
        <f t="shared" si="311"/>
        <v/>
      </c>
      <c r="E1865" s="330"/>
      <c r="F1865" s="330"/>
      <c r="G1865" s="330"/>
      <c r="H1865" s="330"/>
      <c r="I1865" s="330"/>
      <c r="J1865" s="330"/>
      <c r="K1865" s="330"/>
      <c r="L1865" s="330"/>
      <c r="M1865" s="330"/>
      <c r="N1865" s="330"/>
      <c r="O1865" s="330"/>
      <c r="P1865" s="330"/>
      <c r="Q1865" s="330"/>
      <c r="R1865" s="331"/>
      <c r="S1865" s="344" t="str">
        <f t="shared" si="312"/>
        <v/>
      </c>
      <c r="T1865" s="345"/>
      <c r="U1865" s="345"/>
      <c r="V1865" s="345"/>
      <c r="W1865" s="345"/>
      <c r="X1865" s="346"/>
      <c r="Y1865" s="332"/>
      <c r="Z1865" s="333"/>
      <c r="AA1865" s="333"/>
      <c r="AB1865" s="333"/>
      <c r="AC1865" s="333"/>
      <c r="AD1865" s="334"/>
      <c r="AG1865" s="86">
        <f t="shared" si="313"/>
        <v>0</v>
      </c>
      <c r="AH1865" s="86" t="str">
        <f t="shared" si="314"/>
        <v/>
      </c>
      <c r="AI1865" s="86">
        <f t="shared" si="315"/>
        <v>0</v>
      </c>
    </row>
    <row r="1866" spans="1:35" ht="15" customHeight="1">
      <c r="A1866" s="107"/>
      <c r="B1866" s="93"/>
      <c r="C1866" s="110" t="s">
        <v>174</v>
      </c>
      <c r="D1866" s="329" t="str">
        <f t="shared" si="311"/>
        <v/>
      </c>
      <c r="E1866" s="330"/>
      <c r="F1866" s="330"/>
      <c r="G1866" s="330"/>
      <c r="H1866" s="330"/>
      <c r="I1866" s="330"/>
      <c r="J1866" s="330"/>
      <c r="K1866" s="330"/>
      <c r="L1866" s="330"/>
      <c r="M1866" s="330"/>
      <c r="N1866" s="330"/>
      <c r="O1866" s="330"/>
      <c r="P1866" s="330"/>
      <c r="Q1866" s="330"/>
      <c r="R1866" s="331"/>
      <c r="S1866" s="344" t="str">
        <f t="shared" si="312"/>
        <v/>
      </c>
      <c r="T1866" s="345"/>
      <c r="U1866" s="345"/>
      <c r="V1866" s="345"/>
      <c r="W1866" s="345"/>
      <c r="X1866" s="346"/>
      <c r="Y1866" s="332"/>
      <c r="Z1866" s="333"/>
      <c r="AA1866" s="333"/>
      <c r="AB1866" s="333"/>
      <c r="AC1866" s="333"/>
      <c r="AD1866" s="334"/>
      <c r="AG1866" s="86">
        <f t="shared" si="313"/>
        <v>0</v>
      </c>
      <c r="AH1866" s="86" t="str">
        <f t="shared" si="314"/>
        <v/>
      </c>
      <c r="AI1866" s="86">
        <f t="shared" si="315"/>
        <v>0</v>
      </c>
    </row>
    <row r="1867" spans="1:35" ht="15" customHeight="1">
      <c r="A1867" s="107"/>
      <c r="B1867" s="93"/>
      <c r="C1867" s="110" t="s">
        <v>175</v>
      </c>
      <c r="D1867" s="329" t="str">
        <f t="shared" si="311"/>
        <v/>
      </c>
      <c r="E1867" s="330"/>
      <c r="F1867" s="330"/>
      <c r="G1867" s="330"/>
      <c r="H1867" s="330"/>
      <c r="I1867" s="330"/>
      <c r="J1867" s="330"/>
      <c r="K1867" s="330"/>
      <c r="L1867" s="330"/>
      <c r="M1867" s="330"/>
      <c r="N1867" s="330"/>
      <c r="O1867" s="330"/>
      <c r="P1867" s="330"/>
      <c r="Q1867" s="330"/>
      <c r="R1867" s="331"/>
      <c r="S1867" s="344" t="str">
        <f t="shared" si="312"/>
        <v/>
      </c>
      <c r="T1867" s="345"/>
      <c r="U1867" s="345"/>
      <c r="V1867" s="345"/>
      <c r="W1867" s="345"/>
      <c r="X1867" s="346"/>
      <c r="Y1867" s="332"/>
      <c r="Z1867" s="333"/>
      <c r="AA1867" s="333"/>
      <c r="AB1867" s="333"/>
      <c r="AC1867" s="333"/>
      <c r="AD1867" s="334"/>
      <c r="AG1867" s="86">
        <f t="shared" si="313"/>
        <v>0</v>
      </c>
      <c r="AH1867" s="86" t="str">
        <f t="shared" si="314"/>
        <v/>
      </c>
      <c r="AI1867" s="86">
        <f t="shared" si="315"/>
        <v>0</v>
      </c>
    </row>
    <row r="1868" spans="1:35" ht="15" customHeight="1">
      <c r="A1868" s="107"/>
      <c r="B1868" s="93"/>
      <c r="C1868" s="110" t="s">
        <v>176</v>
      </c>
      <c r="D1868" s="329" t="str">
        <f t="shared" si="311"/>
        <v/>
      </c>
      <c r="E1868" s="330"/>
      <c r="F1868" s="330"/>
      <c r="G1868" s="330"/>
      <c r="H1868" s="330"/>
      <c r="I1868" s="330"/>
      <c r="J1868" s="330"/>
      <c r="K1868" s="330"/>
      <c r="L1868" s="330"/>
      <c r="M1868" s="330"/>
      <c r="N1868" s="330"/>
      <c r="O1868" s="330"/>
      <c r="P1868" s="330"/>
      <c r="Q1868" s="330"/>
      <c r="R1868" s="331"/>
      <c r="S1868" s="344" t="str">
        <f t="shared" si="312"/>
        <v/>
      </c>
      <c r="T1868" s="345"/>
      <c r="U1868" s="345"/>
      <c r="V1868" s="345"/>
      <c r="W1868" s="345"/>
      <c r="X1868" s="346"/>
      <c r="Y1868" s="332"/>
      <c r="Z1868" s="333"/>
      <c r="AA1868" s="333"/>
      <c r="AB1868" s="333"/>
      <c r="AC1868" s="333"/>
      <c r="AD1868" s="334"/>
      <c r="AG1868" s="86">
        <f t="shared" si="313"/>
        <v>0</v>
      </c>
      <c r="AH1868" s="86" t="str">
        <f t="shared" si="314"/>
        <v/>
      </c>
      <c r="AI1868" s="86">
        <f t="shared" si="315"/>
        <v>0</v>
      </c>
    </row>
    <row r="1869" spans="1:35" ht="15" customHeight="1">
      <c r="A1869" s="107"/>
      <c r="B1869" s="93"/>
      <c r="C1869" s="110" t="s">
        <v>177</v>
      </c>
      <c r="D1869" s="329" t="str">
        <f t="shared" si="311"/>
        <v/>
      </c>
      <c r="E1869" s="330"/>
      <c r="F1869" s="330"/>
      <c r="G1869" s="330"/>
      <c r="H1869" s="330"/>
      <c r="I1869" s="330"/>
      <c r="J1869" s="330"/>
      <c r="K1869" s="330"/>
      <c r="L1869" s="330"/>
      <c r="M1869" s="330"/>
      <c r="N1869" s="330"/>
      <c r="O1869" s="330"/>
      <c r="P1869" s="330"/>
      <c r="Q1869" s="330"/>
      <c r="R1869" s="331"/>
      <c r="S1869" s="344" t="str">
        <f t="shared" si="312"/>
        <v/>
      </c>
      <c r="T1869" s="345"/>
      <c r="U1869" s="345"/>
      <c r="V1869" s="345"/>
      <c r="W1869" s="345"/>
      <c r="X1869" s="346"/>
      <c r="Y1869" s="332"/>
      <c r="Z1869" s="333"/>
      <c r="AA1869" s="333"/>
      <c r="AB1869" s="333"/>
      <c r="AC1869" s="333"/>
      <c r="AD1869" s="334"/>
      <c r="AG1869" s="86">
        <f t="shared" si="313"/>
        <v>0</v>
      </c>
      <c r="AH1869" s="86" t="str">
        <f t="shared" si="314"/>
        <v/>
      </c>
      <c r="AI1869" s="86">
        <f t="shared" si="315"/>
        <v>0</v>
      </c>
    </row>
    <row r="1870" spans="1:35" ht="15" customHeight="1">
      <c r="A1870" s="107"/>
      <c r="B1870" s="93"/>
      <c r="C1870" s="110" t="s">
        <v>178</v>
      </c>
      <c r="D1870" s="329" t="str">
        <f t="shared" si="311"/>
        <v/>
      </c>
      <c r="E1870" s="330"/>
      <c r="F1870" s="330"/>
      <c r="G1870" s="330"/>
      <c r="H1870" s="330"/>
      <c r="I1870" s="330"/>
      <c r="J1870" s="330"/>
      <c r="K1870" s="330"/>
      <c r="L1870" s="330"/>
      <c r="M1870" s="330"/>
      <c r="N1870" s="330"/>
      <c r="O1870" s="330"/>
      <c r="P1870" s="330"/>
      <c r="Q1870" s="330"/>
      <c r="R1870" s="331"/>
      <c r="S1870" s="344" t="str">
        <f t="shared" si="312"/>
        <v/>
      </c>
      <c r="T1870" s="345"/>
      <c r="U1870" s="345"/>
      <c r="V1870" s="345"/>
      <c r="W1870" s="345"/>
      <c r="X1870" s="346"/>
      <c r="Y1870" s="332"/>
      <c r="Z1870" s="333"/>
      <c r="AA1870" s="333"/>
      <c r="AB1870" s="333"/>
      <c r="AC1870" s="333"/>
      <c r="AD1870" s="334"/>
      <c r="AG1870" s="86">
        <f t="shared" si="313"/>
        <v>0</v>
      </c>
      <c r="AH1870" s="86" t="str">
        <f t="shared" si="314"/>
        <v/>
      </c>
      <c r="AI1870" s="86">
        <f t="shared" si="315"/>
        <v>0</v>
      </c>
    </row>
    <row r="1871" spans="1:35" ht="15" customHeight="1">
      <c r="A1871" s="107"/>
      <c r="B1871" s="93"/>
      <c r="C1871" s="110" t="s">
        <v>179</v>
      </c>
      <c r="D1871" s="329" t="str">
        <f t="shared" si="311"/>
        <v/>
      </c>
      <c r="E1871" s="330"/>
      <c r="F1871" s="330"/>
      <c r="G1871" s="330"/>
      <c r="H1871" s="330"/>
      <c r="I1871" s="330"/>
      <c r="J1871" s="330"/>
      <c r="K1871" s="330"/>
      <c r="L1871" s="330"/>
      <c r="M1871" s="330"/>
      <c r="N1871" s="330"/>
      <c r="O1871" s="330"/>
      <c r="P1871" s="330"/>
      <c r="Q1871" s="330"/>
      <c r="R1871" s="331"/>
      <c r="S1871" s="344" t="str">
        <f t="shared" si="312"/>
        <v/>
      </c>
      <c r="T1871" s="345"/>
      <c r="U1871" s="345"/>
      <c r="V1871" s="345"/>
      <c r="W1871" s="345"/>
      <c r="X1871" s="346"/>
      <c r="Y1871" s="332"/>
      <c r="Z1871" s="333"/>
      <c r="AA1871" s="333"/>
      <c r="AB1871" s="333"/>
      <c r="AC1871" s="333"/>
      <c r="AD1871" s="334"/>
      <c r="AG1871" s="86">
        <f t="shared" si="313"/>
        <v>0</v>
      </c>
      <c r="AH1871" s="86" t="str">
        <f t="shared" si="314"/>
        <v/>
      </c>
      <c r="AI1871" s="86">
        <f t="shared" si="315"/>
        <v>0</v>
      </c>
    </row>
    <row r="1872" spans="1:35" ht="15" customHeight="1">
      <c r="A1872" s="107"/>
      <c r="B1872" s="93"/>
      <c r="C1872" s="110" t="s">
        <v>180</v>
      </c>
      <c r="D1872" s="329" t="str">
        <f t="shared" si="311"/>
        <v/>
      </c>
      <c r="E1872" s="330"/>
      <c r="F1872" s="330"/>
      <c r="G1872" s="330"/>
      <c r="H1872" s="330"/>
      <c r="I1872" s="330"/>
      <c r="J1872" s="330"/>
      <c r="K1872" s="330"/>
      <c r="L1872" s="330"/>
      <c r="M1872" s="330"/>
      <c r="N1872" s="330"/>
      <c r="O1872" s="330"/>
      <c r="P1872" s="330"/>
      <c r="Q1872" s="330"/>
      <c r="R1872" s="331"/>
      <c r="S1872" s="344" t="str">
        <f t="shared" si="312"/>
        <v/>
      </c>
      <c r="T1872" s="345"/>
      <c r="U1872" s="345"/>
      <c r="V1872" s="345"/>
      <c r="W1872" s="345"/>
      <c r="X1872" s="346"/>
      <c r="Y1872" s="332"/>
      <c r="Z1872" s="333"/>
      <c r="AA1872" s="333"/>
      <c r="AB1872" s="333"/>
      <c r="AC1872" s="333"/>
      <c r="AD1872" s="334"/>
      <c r="AG1872" s="86">
        <f t="shared" si="313"/>
        <v>0</v>
      </c>
      <c r="AH1872" s="86" t="str">
        <f t="shared" si="314"/>
        <v/>
      </c>
      <c r="AI1872" s="86">
        <f t="shared" si="315"/>
        <v>0</v>
      </c>
    </row>
    <row r="1873" spans="1:35" ht="15" customHeight="1">
      <c r="A1873" s="107"/>
      <c r="B1873" s="93"/>
      <c r="C1873" s="110" t="s">
        <v>181</v>
      </c>
      <c r="D1873" s="329" t="str">
        <f t="shared" si="311"/>
        <v/>
      </c>
      <c r="E1873" s="330"/>
      <c r="F1873" s="330"/>
      <c r="G1873" s="330"/>
      <c r="H1873" s="330"/>
      <c r="I1873" s="330"/>
      <c r="J1873" s="330"/>
      <c r="K1873" s="330"/>
      <c r="L1873" s="330"/>
      <c r="M1873" s="330"/>
      <c r="N1873" s="330"/>
      <c r="O1873" s="330"/>
      <c r="P1873" s="330"/>
      <c r="Q1873" s="330"/>
      <c r="R1873" s="331"/>
      <c r="S1873" s="344" t="str">
        <f t="shared" si="312"/>
        <v/>
      </c>
      <c r="T1873" s="345"/>
      <c r="U1873" s="345"/>
      <c r="V1873" s="345"/>
      <c r="W1873" s="345"/>
      <c r="X1873" s="346"/>
      <c r="Y1873" s="332"/>
      <c r="Z1873" s="333"/>
      <c r="AA1873" s="333"/>
      <c r="AB1873" s="333"/>
      <c r="AC1873" s="333"/>
      <c r="AD1873" s="334"/>
      <c r="AG1873" s="86">
        <f t="shared" si="313"/>
        <v>0</v>
      </c>
      <c r="AH1873" s="86" t="str">
        <f t="shared" si="314"/>
        <v/>
      </c>
      <c r="AI1873" s="86">
        <f t="shared" si="315"/>
        <v>0</v>
      </c>
    </row>
    <row r="1874" spans="1:35" ht="15" customHeight="1">
      <c r="A1874" s="107"/>
      <c r="B1874" s="93"/>
      <c r="C1874" s="110" t="s">
        <v>182</v>
      </c>
      <c r="D1874" s="329" t="str">
        <f t="shared" si="311"/>
        <v/>
      </c>
      <c r="E1874" s="330"/>
      <c r="F1874" s="330"/>
      <c r="G1874" s="330"/>
      <c r="H1874" s="330"/>
      <c r="I1874" s="330"/>
      <c r="J1874" s="330"/>
      <c r="K1874" s="330"/>
      <c r="L1874" s="330"/>
      <c r="M1874" s="330"/>
      <c r="N1874" s="330"/>
      <c r="O1874" s="330"/>
      <c r="P1874" s="330"/>
      <c r="Q1874" s="330"/>
      <c r="R1874" s="331"/>
      <c r="S1874" s="344" t="str">
        <f t="shared" si="312"/>
        <v/>
      </c>
      <c r="T1874" s="345"/>
      <c r="U1874" s="345"/>
      <c r="V1874" s="345"/>
      <c r="W1874" s="345"/>
      <c r="X1874" s="346"/>
      <c r="Y1874" s="332"/>
      <c r="Z1874" s="333"/>
      <c r="AA1874" s="333"/>
      <c r="AB1874" s="333"/>
      <c r="AC1874" s="333"/>
      <c r="AD1874" s="334"/>
      <c r="AG1874" s="86">
        <f t="shared" si="313"/>
        <v>0</v>
      </c>
      <c r="AH1874" s="86" t="str">
        <f t="shared" si="314"/>
        <v/>
      </c>
      <c r="AI1874" s="86">
        <f t="shared" si="315"/>
        <v>0</v>
      </c>
    </row>
    <row r="1875" spans="1:35" ht="15" customHeight="1">
      <c r="A1875" s="107"/>
      <c r="B1875" s="93"/>
      <c r="C1875" s="110" t="s">
        <v>183</v>
      </c>
      <c r="D1875" s="329" t="str">
        <f t="shared" si="311"/>
        <v/>
      </c>
      <c r="E1875" s="330"/>
      <c r="F1875" s="330"/>
      <c r="G1875" s="330"/>
      <c r="H1875" s="330"/>
      <c r="I1875" s="330"/>
      <c r="J1875" s="330"/>
      <c r="K1875" s="330"/>
      <c r="L1875" s="330"/>
      <c r="M1875" s="330"/>
      <c r="N1875" s="330"/>
      <c r="O1875" s="330"/>
      <c r="P1875" s="330"/>
      <c r="Q1875" s="330"/>
      <c r="R1875" s="331"/>
      <c r="S1875" s="344" t="str">
        <f t="shared" si="312"/>
        <v/>
      </c>
      <c r="T1875" s="345"/>
      <c r="U1875" s="345"/>
      <c r="V1875" s="345"/>
      <c r="W1875" s="345"/>
      <c r="X1875" s="346"/>
      <c r="Y1875" s="332"/>
      <c r="Z1875" s="333"/>
      <c r="AA1875" s="333"/>
      <c r="AB1875" s="333"/>
      <c r="AC1875" s="333"/>
      <c r="AD1875" s="334"/>
      <c r="AG1875" s="86">
        <f t="shared" si="313"/>
        <v>0</v>
      </c>
      <c r="AH1875" s="86" t="str">
        <f t="shared" si="314"/>
        <v/>
      </c>
      <c r="AI1875" s="86">
        <f t="shared" si="315"/>
        <v>0</v>
      </c>
    </row>
    <row r="1876" spans="1:35" ht="15" customHeight="1">
      <c r="A1876" s="107"/>
      <c r="B1876" s="93"/>
      <c r="C1876" s="110" t="s">
        <v>184</v>
      </c>
      <c r="D1876" s="329" t="str">
        <f t="shared" si="311"/>
        <v/>
      </c>
      <c r="E1876" s="330"/>
      <c r="F1876" s="330"/>
      <c r="G1876" s="330"/>
      <c r="H1876" s="330"/>
      <c r="I1876" s="330"/>
      <c r="J1876" s="330"/>
      <c r="K1876" s="330"/>
      <c r="L1876" s="330"/>
      <c r="M1876" s="330"/>
      <c r="N1876" s="330"/>
      <c r="O1876" s="330"/>
      <c r="P1876" s="330"/>
      <c r="Q1876" s="330"/>
      <c r="R1876" s="331"/>
      <c r="S1876" s="344" t="str">
        <f t="shared" si="312"/>
        <v/>
      </c>
      <c r="T1876" s="345"/>
      <c r="U1876" s="345"/>
      <c r="V1876" s="345"/>
      <c r="W1876" s="345"/>
      <c r="X1876" s="346"/>
      <c r="Y1876" s="332"/>
      <c r="Z1876" s="333"/>
      <c r="AA1876" s="333"/>
      <c r="AB1876" s="333"/>
      <c r="AC1876" s="333"/>
      <c r="AD1876" s="334"/>
      <c r="AG1876" s="86">
        <f t="shared" si="313"/>
        <v>0</v>
      </c>
      <c r="AH1876" s="86" t="str">
        <f t="shared" si="314"/>
        <v/>
      </c>
      <c r="AI1876" s="86">
        <f t="shared" si="315"/>
        <v>0</v>
      </c>
    </row>
    <row r="1877" spans="1:35" ht="15" customHeight="1">
      <c r="A1877" s="107"/>
      <c r="B1877" s="93"/>
      <c r="C1877" s="110" t="s">
        <v>185</v>
      </c>
      <c r="D1877" s="329" t="str">
        <f t="shared" si="311"/>
        <v/>
      </c>
      <c r="E1877" s="330"/>
      <c r="F1877" s="330"/>
      <c r="G1877" s="330"/>
      <c r="H1877" s="330"/>
      <c r="I1877" s="330"/>
      <c r="J1877" s="330"/>
      <c r="K1877" s="330"/>
      <c r="L1877" s="330"/>
      <c r="M1877" s="330"/>
      <c r="N1877" s="330"/>
      <c r="O1877" s="330"/>
      <c r="P1877" s="330"/>
      <c r="Q1877" s="330"/>
      <c r="R1877" s="331"/>
      <c r="S1877" s="344" t="str">
        <f t="shared" si="312"/>
        <v/>
      </c>
      <c r="T1877" s="345"/>
      <c r="U1877" s="345"/>
      <c r="V1877" s="345"/>
      <c r="W1877" s="345"/>
      <c r="X1877" s="346"/>
      <c r="Y1877" s="332"/>
      <c r="Z1877" s="333"/>
      <c r="AA1877" s="333"/>
      <c r="AB1877" s="333"/>
      <c r="AC1877" s="333"/>
      <c r="AD1877" s="334"/>
      <c r="AG1877" s="86">
        <f t="shared" si="313"/>
        <v>0</v>
      </c>
      <c r="AH1877" s="86" t="str">
        <f t="shared" si="314"/>
        <v/>
      </c>
      <c r="AI1877" s="86">
        <f t="shared" si="315"/>
        <v>0</v>
      </c>
    </row>
    <row r="1878" spans="1:35" ht="15" customHeight="1">
      <c r="A1878" s="107"/>
      <c r="B1878" s="93"/>
      <c r="C1878" s="110" t="s">
        <v>186</v>
      </c>
      <c r="D1878" s="329" t="str">
        <f t="shared" si="311"/>
        <v/>
      </c>
      <c r="E1878" s="330"/>
      <c r="F1878" s="330"/>
      <c r="G1878" s="330"/>
      <c r="H1878" s="330"/>
      <c r="I1878" s="330"/>
      <c r="J1878" s="330"/>
      <c r="K1878" s="330"/>
      <c r="L1878" s="330"/>
      <c r="M1878" s="330"/>
      <c r="N1878" s="330"/>
      <c r="O1878" s="330"/>
      <c r="P1878" s="330"/>
      <c r="Q1878" s="330"/>
      <c r="R1878" s="331"/>
      <c r="S1878" s="344" t="str">
        <f t="shared" si="312"/>
        <v/>
      </c>
      <c r="T1878" s="345"/>
      <c r="U1878" s="345"/>
      <c r="V1878" s="345"/>
      <c r="W1878" s="345"/>
      <c r="X1878" s="346"/>
      <c r="Y1878" s="332"/>
      <c r="Z1878" s="333"/>
      <c r="AA1878" s="333"/>
      <c r="AB1878" s="333"/>
      <c r="AC1878" s="333"/>
      <c r="AD1878" s="334"/>
      <c r="AG1878" s="86">
        <f t="shared" si="313"/>
        <v>0</v>
      </c>
      <c r="AH1878" s="86" t="str">
        <f t="shared" si="314"/>
        <v/>
      </c>
      <c r="AI1878" s="86">
        <f t="shared" si="315"/>
        <v>0</v>
      </c>
    </row>
    <row r="1879" spans="1:35" ht="15" customHeight="1">
      <c r="A1879" s="107"/>
      <c r="B1879" s="93"/>
      <c r="C1879" s="110" t="s">
        <v>187</v>
      </c>
      <c r="D1879" s="329" t="str">
        <f t="shared" si="311"/>
        <v/>
      </c>
      <c r="E1879" s="330"/>
      <c r="F1879" s="330"/>
      <c r="G1879" s="330"/>
      <c r="H1879" s="330"/>
      <c r="I1879" s="330"/>
      <c r="J1879" s="330"/>
      <c r="K1879" s="330"/>
      <c r="L1879" s="330"/>
      <c r="M1879" s="330"/>
      <c r="N1879" s="330"/>
      <c r="O1879" s="330"/>
      <c r="P1879" s="330"/>
      <c r="Q1879" s="330"/>
      <c r="R1879" s="331"/>
      <c r="S1879" s="344" t="str">
        <f t="shared" si="312"/>
        <v/>
      </c>
      <c r="T1879" s="345"/>
      <c r="U1879" s="345"/>
      <c r="V1879" s="345"/>
      <c r="W1879" s="345"/>
      <c r="X1879" s="346"/>
      <c r="Y1879" s="332"/>
      <c r="Z1879" s="333"/>
      <c r="AA1879" s="333"/>
      <c r="AB1879" s="333"/>
      <c r="AC1879" s="333"/>
      <c r="AD1879" s="334"/>
      <c r="AG1879" s="86">
        <f t="shared" si="313"/>
        <v>0</v>
      </c>
      <c r="AH1879" s="86" t="str">
        <f t="shared" si="314"/>
        <v/>
      </c>
      <c r="AI1879" s="86">
        <f t="shared" si="315"/>
        <v>0</v>
      </c>
    </row>
    <row r="1880" spans="1:35" ht="15" customHeight="1">
      <c r="A1880" s="107"/>
      <c r="B1880" s="93"/>
      <c r="C1880" s="110" t="s">
        <v>188</v>
      </c>
      <c r="D1880" s="329" t="str">
        <f t="shared" si="311"/>
        <v/>
      </c>
      <c r="E1880" s="330"/>
      <c r="F1880" s="330"/>
      <c r="G1880" s="330"/>
      <c r="H1880" s="330"/>
      <c r="I1880" s="330"/>
      <c r="J1880" s="330"/>
      <c r="K1880" s="330"/>
      <c r="L1880" s="330"/>
      <c r="M1880" s="330"/>
      <c r="N1880" s="330"/>
      <c r="O1880" s="330"/>
      <c r="P1880" s="330"/>
      <c r="Q1880" s="330"/>
      <c r="R1880" s="331"/>
      <c r="S1880" s="344" t="str">
        <f t="shared" si="312"/>
        <v/>
      </c>
      <c r="T1880" s="345"/>
      <c r="U1880" s="345"/>
      <c r="V1880" s="345"/>
      <c r="W1880" s="345"/>
      <c r="X1880" s="346"/>
      <c r="Y1880" s="332"/>
      <c r="Z1880" s="333"/>
      <c r="AA1880" s="333"/>
      <c r="AB1880" s="333"/>
      <c r="AC1880" s="333"/>
      <c r="AD1880" s="334"/>
      <c r="AG1880" s="86">
        <f t="shared" si="313"/>
        <v>0</v>
      </c>
      <c r="AH1880" s="86" t="str">
        <f t="shared" si="314"/>
        <v/>
      </c>
      <c r="AI1880" s="86">
        <f t="shared" si="315"/>
        <v>0</v>
      </c>
    </row>
    <row r="1881" spans="1:35" ht="15" customHeight="1">
      <c r="A1881" s="107"/>
      <c r="B1881" s="93"/>
      <c r="C1881" s="110" t="s">
        <v>189</v>
      </c>
      <c r="D1881" s="329" t="str">
        <f t="shared" si="311"/>
        <v/>
      </c>
      <c r="E1881" s="330"/>
      <c r="F1881" s="330"/>
      <c r="G1881" s="330"/>
      <c r="H1881" s="330"/>
      <c r="I1881" s="330"/>
      <c r="J1881" s="330"/>
      <c r="K1881" s="330"/>
      <c r="L1881" s="330"/>
      <c r="M1881" s="330"/>
      <c r="N1881" s="330"/>
      <c r="O1881" s="330"/>
      <c r="P1881" s="330"/>
      <c r="Q1881" s="330"/>
      <c r="R1881" s="331"/>
      <c r="S1881" s="344" t="str">
        <f t="shared" si="312"/>
        <v/>
      </c>
      <c r="T1881" s="345"/>
      <c r="U1881" s="345"/>
      <c r="V1881" s="345"/>
      <c r="W1881" s="345"/>
      <c r="X1881" s="346"/>
      <c r="Y1881" s="332"/>
      <c r="Z1881" s="333"/>
      <c r="AA1881" s="333"/>
      <c r="AB1881" s="333"/>
      <c r="AC1881" s="333"/>
      <c r="AD1881" s="334"/>
      <c r="AG1881" s="86">
        <f t="shared" si="313"/>
        <v>0</v>
      </c>
      <c r="AH1881" s="86" t="str">
        <f t="shared" si="314"/>
        <v/>
      </c>
      <c r="AI1881" s="86">
        <f t="shared" si="315"/>
        <v>0</v>
      </c>
    </row>
    <row r="1882" spans="1:35" ht="15" customHeight="1">
      <c r="A1882" s="107"/>
      <c r="B1882" s="93"/>
      <c r="C1882" s="110" t="s">
        <v>190</v>
      </c>
      <c r="D1882" s="329" t="str">
        <f t="shared" si="311"/>
        <v/>
      </c>
      <c r="E1882" s="330"/>
      <c r="F1882" s="330"/>
      <c r="G1882" s="330"/>
      <c r="H1882" s="330"/>
      <c r="I1882" s="330"/>
      <c r="J1882" s="330"/>
      <c r="K1882" s="330"/>
      <c r="L1882" s="330"/>
      <c r="M1882" s="330"/>
      <c r="N1882" s="330"/>
      <c r="O1882" s="330"/>
      <c r="P1882" s="330"/>
      <c r="Q1882" s="330"/>
      <c r="R1882" s="331"/>
      <c r="S1882" s="344" t="str">
        <f t="shared" si="312"/>
        <v/>
      </c>
      <c r="T1882" s="345"/>
      <c r="U1882" s="345"/>
      <c r="V1882" s="345"/>
      <c r="W1882" s="345"/>
      <c r="X1882" s="346"/>
      <c r="Y1882" s="332"/>
      <c r="Z1882" s="333"/>
      <c r="AA1882" s="333"/>
      <c r="AB1882" s="333"/>
      <c r="AC1882" s="333"/>
      <c r="AD1882" s="334"/>
      <c r="AG1882" s="86">
        <f t="shared" si="313"/>
        <v>0</v>
      </c>
      <c r="AH1882" s="86" t="str">
        <f t="shared" si="314"/>
        <v/>
      </c>
      <c r="AI1882" s="86">
        <f t="shared" si="315"/>
        <v>0</v>
      </c>
    </row>
    <row r="1883" spans="1:35" ht="15" customHeight="1">
      <c r="A1883" s="107"/>
      <c r="B1883" s="93"/>
      <c r="C1883" s="110" t="s">
        <v>191</v>
      </c>
      <c r="D1883" s="329" t="str">
        <f t="shared" si="311"/>
        <v/>
      </c>
      <c r="E1883" s="330"/>
      <c r="F1883" s="330"/>
      <c r="G1883" s="330"/>
      <c r="H1883" s="330"/>
      <c r="I1883" s="330"/>
      <c r="J1883" s="330"/>
      <c r="K1883" s="330"/>
      <c r="L1883" s="330"/>
      <c r="M1883" s="330"/>
      <c r="N1883" s="330"/>
      <c r="O1883" s="330"/>
      <c r="P1883" s="330"/>
      <c r="Q1883" s="330"/>
      <c r="R1883" s="331"/>
      <c r="S1883" s="344" t="str">
        <f t="shared" si="312"/>
        <v/>
      </c>
      <c r="T1883" s="345"/>
      <c r="U1883" s="345"/>
      <c r="V1883" s="345"/>
      <c r="W1883" s="345"/>
      <c r="X1883" s="346"/>
      <c r="Y1883" s="332"/>
      <c r="Z1883" s="333"/>
      <c r="AA1883" s="333"/>
      <c r="AB1883" s="333"/>
      <c r="AC1883" s="333"/>
      <c r="AD1883" s="334"/>
      <c r="AG1883" s="86">
        <f t="shared" si="313"/>
        <v>0</v>
      </c>
      <c r="AH1883" s="86" t="str">
        <f t="shared" si="314"/>
        <v/>
      </c>
      <c r="AI1883" s="86">
        <f t="shared" si="315"/>
        <v>0</v>
      </c>
    </row>
    <row r="1884" spans="1:35" ht="15" customHeight="1">
      <c r="A1884" s="107"/>
      <c r="B1884" s="93"/>
      <c r="C1884" s="110" t="s">
        <v>192</v>
      </c>
      <c r="D1884" s="329" t="str">
        <f t="shared" si="311"/>
        <v/>
      </c>
      <c r="E1884" s="330"/>
      <c r="F1884" s="330"/>
      <c r="G1884" s="330"/>
      <c r="H1884" s="330"/>
      <c r="I1884" s="330"/>
      <c r="J1884" s="330"/>
      <c r="K1884" s="330"/>
      <c r="L1884" s="330"/>
      <c r="M1884" s="330"/>
      <c r="N1884" s="330"/>
      <c r="O1884" s="330"/>
      <c r="P1884" s="330"/>
      <c r="Q1884" s="330"/>
      <c r="R1884" s="331"/>
      <c r="S1884" s="344" t="str">
        <f t="shared" si="312"/>
        <v/>
      </c>
      <c r="T1884" s="345"/>
      <c r="U1884" s="345"/>
      <c r="V1884" s="345"/>
      <c r="W1884" s="345"/>
      <c r="X1884" s="346"/>
      <c r="Y1884" s="332"/>
      <c r="Z1884" s="333"/>
      <c r="AA1884" s="333"/>
      <c r="AB1884" s="333"/>
      <c r="AC1884" s="333"/>
      <c r="AD1884" s="334"/>
      <c r="AG1884" s="86">
        <f t="shared" si="313"/>
        <v>0</v>
      </c>
      <c r="AH1884" s="86" t="str">
        <f t="shared" si="314"/>
        <v/>
      </c>
      <c r="AI1884" s="86">
        <f t="shared" si="315"/>
        <v>0</v>
      </c>
    </row>
    <row r="1885" spans="1:35" ht="15" customHeight="1">
      <c r="A1885" s="107"/>
      <c r="B1885" s="93"/>
      <c r="C1885" s="110" t="s">
        <v>193</v>
      </c>
      <c r="D1885" s="329" t="str">
        <f t="shared" si="311"/>
        <v/>
      </c>
      <c r="E1885" s="330"/>
      <c r="F1885" s="330"/>
      <c r="G1885" s="330"/>
      <c r="H1885" s="330"/>
      <c r="I1885" s="330"/>
      <c r="J1885" s="330"/>
      <c r="K1885" s="330"/>
      <c r="L1885" s="330"/>
      <c r="M1885" s="330"/>
      <c r="N1885" s="330"/>
      <c r="O1885" s="330"/>
      <c r="P1885" s="330"/>
      <c r="Q1885" s="330"/>
      <c r="R1885" s="331"/>
      <c r="S1885" s="344" t="str">
        <f t="shared" si="312"/>
        <v/>
      </c>
      <c r="T1885" s="345"/>
      <c r="U1885" s="345"/>
      <c r="V1885" s="345"/>
      <c r="W1885" s="345"/>
      <c r="X1885" s="346"/>
      <c r="Y1885" s="332"/>
      <c r="Z1885" s="333"/>
      <c r="AA1885" s="333"/>
      <c r="AB1885" s="333"/>
      <c r="AC1885" s="333"/>
      <c r="AD1885" s="334"/>
      <c r="AG1885" s="86">
        <f t="shared" si="313"/>
        <v>0</v>
      </c>
      <c r="AH1885" s="86" t="str">
        <f t="shared" si="314"/>
        <v/>
      </c>
      <c r="AI1885" s="86">
        <f t="shared" si="315"/>
        <v>0</v>
      </c>
    </row>
    <row r="1886" spans="1:35" ht="15" customHeight="1">
      <c r="A1886" s="107"/>
      <c r="B1886" s="93"/>
      <c r="C1886" s="110" t="s">
        <v>194</v>
      </c>
      <c r="D1886" s="329" t="str">
        <f t="shared" si="311"/>
        <v/>
      </c>
      <c r="E1886" s="330"/>
      <c r="F1886" s="330"/>
      <c r="G1886" s="330"/>
      <c r="H1886" s="330"/>
      <c r="I1886" s="330"/>
      <c r="J1886" s="330"/>
      <c r="K1886" s="330"/>
      <c r="L1886" s="330"/>
      <c r="M1886" s="330"/>
      <c r="N1886" s="330"/>
      <c r="O1886" s="330"/>
      <c r="P1886" s="330"/>
      <c r="Q1886" s="330"/>
      <c r="R1886" s="331"/>
      <c r="S1886" s="344" t="str">
        <f t="shared" si="312"/>
        <v/>
      </c>
      <c r="T1886" s="345"/>
      <c r="U1886" s="345"/>
      <c r="V1886" s="345"/>
      <c r="W1886" s="345"/>
      <c r="X1886" s="346"/>
      <c r="Y1886" s="332"/>
      <c r="Z1886" s="333"/>
      <c r="AA1886" s="333"/>
      <c r="AB1886" s="333"/>
      <c r="AC1886" s="333"/>
      <c r="AD1886" s="334"/>
      <c r="AG1886" s="86">
        <f t="shared" si="313"/>
        <v>0</v>
      </c>
      <c r="AH1886" s="86" t="str">
        <f t="shared" si="314"/>
        <v/>
      </c>
      <c r="AI1886" s="86">
        <f t="shared" si="315"/>
        <v>0</v>
      </c>
    </row>
    <row r="1887" spans="1:35" ht="15" customHeight="1">
      <c r="A1887" s="107"/>
      <c r="B1887" s="93"/>
      <c r="C1887" s="110" t="s">
        <v>195</v>
      </c>
      <c r="D1887" s="329" t="str">
        <f t="shared" si="311"/>
        <v/>
      </c>
      <c r="E1887" s="330"/>
      <c r="F1887" s="330"/>
      <c r="G1887" s="330"/>
      <c r="H1887" s="330"/>
      <c r="I1887" s="330"/>
      <c r="J1887" s="330"/>
      <c r="K1887" s="330"/>
      <c r="L1887" s="330"/>
      <c r="M1887" s="330"/>
      <c r="N1887" s="330"/>
      <c r="O1887" s="330"/>
      <c r="P1887" s="330"/>
      <c r="Q1887" s="330"/>
      <c r="R1887" s="331"/>
      <c r="S1887" s="344" t="str">
        <f t="shared" si="312"/>
        <v/>
      </c>
      <c r="T1887" s="345"/>
      <c r="U1887" s="345"/>
      <c r="V1887" s="345"/>
      <c r="W1887" s="345"/>
      <c r="X1887" s="346"/>
      <c r="Y1887" s="332"/>
      <c r="Z1887" s="333"/>
      <c r="AA1887" s="333"/>
      <c r="AB1887" s="333"/>
      <c r="AC1887" s="333"/>
      <c r="AD1887" s="334"/>
      <c r="AG1887" s="86">
        <f t="shared" si="313"/>
        <v>0</v>
      </c>
      <c r="AH1887" s="86" t="str">
        <f t="shared" si="314"/>
        <v/>
      </c>
      <c r="AI1887" s="86">
        <f t="shared" si="315"/>
        <v>0</v>
      </c>
    </row>
    <row r="1888" spans="1:35" ht="15" customHeight="1">
      <c r="A1888" s="107"/>
      <c r="B1888" s="93"/>
      <c r="C1888" s="110" t="s">
        <v>196</v>
      </c>
      <c r="D1888" s="329" t="str">
        <f t="shared" si="311"/>
        <v/>
      </c>
      <c r="E1888" s="330"/>
      <c r="F1888" s="330"/>
      <c r="G1888" s="330"/>
      <c r="H1888" s="330"/>
      <c r="I1888" s="330"/>
      <c r="J1888" s="330"/>
      <c r="K1888" s="330"/>
      <c r="L1888" s="330"/>
      <c r="M1888" s="330"/>
      <c r="N1888" s="330"/>
      <c r="O1888" s="330"/>
      <c r="P1888" s="330"/>
      <c r="Q1888" s="330"/>
      <c r="R1888" s="331"/>
      <c r="S1888" s="344" t="str">
        <f t="shared" si="312"/>
        <v/>
      </c>
      <c r="T1888" s="345"/>
      <c r="U1888" s="345"/>
      <c r="V1888" s="345"/>
      <c r="W1888" s="345"/>
      <c r="X1888" s="346"/>
      <c r="Y1888" s="332"/>
      <c r="Z1888" s="333"/>
      <c r="AA1888" s="333"/>
      <c r="AB1888" s="333"/>
      <c r="AC1888" s="333"/>
      <c r="AD1888" s="334"/>
      <c r="AG1888" s="86">
        <f t="shared" si="313"/>
        <v>0</v>
      </c>
      <c r="AH1888" s="86" t="str">
        <f t="shared" si="314"/>
        <v/>
      </c>
      <c r="AI1888" s="86">
        <f t="shared" si="315"/>
        <v>0</v>
      </c>
    </row>
    <row r="1889" spans="1:35" ht="15" customHeight="1">
      <c r="A1889" s="107"/>
      <c r="B1889" s="93"/>
      <c r="C1889" s="110" t="s">
        <v>197</v>
      </c>
      <c r="D1889" s="329" t="str">
        <f t="shared" si="311"/>
        <v/>
      </c>
      <c r="E1889" s="330"/>
      <c r="F1889" s="330"/>
      <c r="G1889" s="330"/>
      <c r="H1889" s="330"/>
      <c r="I1889" s="330"/>
      <c r="J1889" s="330"/>
      <c r="K1889" s="330"/>
      <c r="L1889" s="330"/>
      <c r="M1889" s="330"/>
      <c r="N1889" s="330"/>
      <c r="O1889" s="330"/>
      <c r="P1889" s="330"/>
      <c r="Q1889" s="330"/>
      <c r="R1889" s="331"/>
      <c r="S1889" s="344" t="str">
        <f t="shared" si="312"/>
        <v/>
      </c>
      <c r="T1889" s="345"/>
      <c r="U1889" s="345"/>
      <c r="V1889" s="345"/>
      <c r="W1889" s="345"/>
      <c r="X1889" s="346"/>
      <c r="Y1889" s="332"/>
      <c r="Z1889" s="333"/>
      <c r="AA1889" s="333"/>
      <c r="AB1889" s="333"/>
      <c r="AC1889" s="333"/>
      <c r="AD1889" s="334"/>
      <c r="AG1889" s="86">
        <f t="shared" si="313"/>
        <v>0</v>
      </c>
      <c r="AH1889" s="86" t="str">
        <f t="shared" si="314"/>
        <v/>
      </c>
      <c r="AI1889" s="86">
        <f t="shared" si="315"/>
        <v>0</v>
      </c>
    </row>
    <row r="1890" spans="1:35" ht="15" customHeight="1">
      <c r="A1890" s="107"/>
      <c r="B1890" s="93"/>
      <c r="C1890" s="110" t="s">
        <v>198</v>
      </c>
      <c r="D1890" s="329" t="str">
        <f t="shared" ref="D1890:D1944" si="316">IF(D103="","",D103)</f>
        <v/>
      </c>
      <c r="E1890" s="330"/>
      <c r="F1890" s="330"/>
      <c r="G1890" s="330"/>
      <c r="H1890" s="330"/>
      <c r="I1890" s="330"/>
      <c r="J1890" s="330"/>
      <c r="K1890" s="330"/>
      <c r="L1890" s="330"/>
      <c r="M1890" s="330"/>
      <c r="N1890" s="330"/>
      <c r="O1890" s="330"/>
      <c r="P1890" s="330"/>
      <c r="Q1890" s="330"/>
      <c r="R1890" s="331"/>
      <c r="S1890" s="344" t="str">
        <f t="shared" ref="S1890:S1944" si="317">IF(M1754="","",M1754)</f>
        <v/>
      </c>
      <c r="T1890" s="345"/>
      <c r="U1890" s="345"/>
      <c r="V1890" s="345"/>
      <c r="W1890" s="345"/>
      <c r="X1890" s="346"/>
      <c r="Y1890" s="332"/>
      <c r="Z1890" s="333"/>
      <c r="AA1890" s="333"/>
      <c r="AB1890" s="333"/>
      <c r="AC1890" s="333"/>
      <c r="AD1890" s="334"/>
      <c r="AG1890" s="86">
        <f t="shared" ref="AG1890:AG1944" si="318">IF(OR(AND(D1890="", OR(S1890&lt;&gt;"", Y1890&lt;&gt;"")),AND(D1890&lt;&gt;"", OR(S1890="", Y1890=""))), 1, 0)</f>
        <v>0</v>
      </c>
      <c r="AH1890" s="86" t="str">
        <f t="shared" ref="AH1890:AH1944" si="319">IF(M1754="","",M1754)</f>
        <v/>
      </c>
      <c r="AI1890" s="86">
        <f t="shared" ref="AI1890:AI1944" si="320">IF(S1890&lt;&gt;AH1890, 1, 0)</f>
        <v>0</v>
      </c>
    </row>
    <row r="1891" spans="1:35" ht="15" customHeight="1">
      <c r="A1891" s="107"/>
      <c r="B1891" s="93"/>
      <c r="C1891" s="110" t="s">
        <v>199</v>
      </c>
      <c r="D1891" s="329" t="str">
        <f t="shared" si="316"/>
        <v/>
      </c>
      <c r="E1891" s="330"/>
      <c r="F1891" s="330"/>
      <c r="G1891" s="330"/>
      <c r="H1891" s="330"/>
      <c r="I1891" s="330"/>
      <c r="J1891" s="330"/>
      <c r="K1891" s="330"/>
      <c r="L1891" s="330"/>
      <c r="M1891" s="330"/>
      <c r="N1891" s="330"/>
      <c r="O1891" s="330"/>
      <c r="P1891" s="330"/>
      <c r="Q1891" s="330"/>
      <c r="R1891" s="331"/>
      <c r="S1891" s="344" t="str">
        <f t="shared" si="317"/>
        <v/>
      </c>
      <c r="T1891" s="345"/>
      <c r="U1891" s="345"/>
      <c r="V1891" s="345"/>
      <c r="W1891" s="345"/>
      <c r="X1891" s="346"/>
      <c r="Y1891" s="332"/>
      <c r="Z1891" s="333"/>
      <c r="AA1891" s="333"/>
      <c r="AB1891" s="333"/>
      <c r="AC1891" s="333"/>
      <c r="AD1891" s="334"/>
      <c r="AG1891" s="86">
        <f t="shared" si="318"/>
        <v>0</v>
      </c>
      <c r="AH1891" s="86" t="str">
        <f t="shared" si="319"/>
        <v/>
      </c>
      <c r="AI1891" s="86">
        <f t="shared" si="320"/>
        <v>0</v>
      </c>
    </row>
    <row r="1892" spans="1:35" ht="15" customHeight="1">
      <c r="A1892" s="107"/>
      <c r="B1892" s="93"/>
      <c r="C1892" s="110" t="s">
        <v>200</v>
      </c>
      <c r="D1892" s="329" t="str">
        <f t="shared" si="316"/>
        <v/>
      </c>
      <c r="E1892" s="330"/>
      <c r="F1892" s="330"/>
      <c r="G1892" s="330"/>
      <c r="H1892" s="330"/>
      <c r="I1892" s="330"/>
      <c r="J1892" s="330"/>
      <c r="K1892" s="330"/>
      <c r="L1892" s="330"/>
      <c r="M1892" s="330"/>
      <c r="N1892" s="330"/>
      <c r="O1892" s="330"/>
      <c r="P1892" s="330"/>
      <c r="Q1892" s="330"/>
      <c r="R1892" s="331"/>
      <c r="S1892" s="344" t="str">
        <f t="shared" si="317"/>
        <v/>
      </c>
      <c r="T1892" s="345"/>
      <c r="U1892" s="345"/>
      <c r="V1892" s="345"/>
      <c r="W1892" s="345"/>
      <c r="X1892" s="346"/>
      <c r="Y1892" s="332"/>
      <c r="Z1892" s="333"/>
      <c r="AA1892" s="333"/>
      <c r="AB1892" s="333"/>
      <c r="AC1892" s="333"/>
      <c r="AD1892" s="334"/>
      <c r="AG1892" s="86">
        <f t="shared" si="318"/>
        <v>0</v>
      </c>
      <c r="AH1892" s="86" t="str">
        <f t="shared" si="319"/>
        <v/>
      </c>
      <c r="AI1892" s="86">
        <f t="shared" si="320"/>
        <v>0</v>
      </c>
    </row>
    <row r="1893" spans="1:35" ht="15" customHeight="1">
      <c r="A1893" s="107"/>
      <c r="B1893" s="93"/>
      <c r="C1893" s="110" t="s">
        <v>201</v>
      </c>
      <c r="D1893" s="329" t="str">
        <f t="shared" si="316"/>
        <v/>
      </c>
      <c r="E1893" s="330"/>
      <c r="F1893" s="330"/>
      <c r="G1893" s="330"/>
      <c r="H1893" s="330"/>
      <c r="I1893" s="330"/>
      <c r="J1893" s="330"/>
      <c r="K1893" s="330"/>
      <c r="L1893" s="330"/>
      <c r="M1893" s="330"/>
      <c r="N1893" s="330"/>
      <c r="O1893" s="330"/>
      <c r="P1893" s="330"/>
      <c r="Q1893" s="330"/>
      <c r="R1893" s="331"/>
      <c r="S1893" s="344" t="str">
        <f t="shared" si="317"/>
        <v/>
      </c>
      <c r="T1893" s="345"/>
      <c r="U1893" s="345"/>
      <c r="V1893" s="345"/>
      <c r="W1893" s="345"/>
      <c r="X1893" s="346"/>
      <c r="Y1893" s="332"/>
      <c r="Z1893" s="333"/>
      <c r="AA1893" s="333"/>
      <c r="AB1893" s="333"/>
      <c r="AC1893" s="333"/>
      <c r="AD1893" s="334"/>
      <c r="AG1893" s="86">
        <f t="shared" si="318"/>
        <v>0</v>
      </c>
      <c r="AH1893" s="86" t="str">
        <f t="shared" si="319"/>
        <v/>
      </c>
      <c r="AI1893" s="86">
        <f t="shared" si="320"/>
        <v>0</v>
      </c>
    </row>
    <row r="1894" spans="1:35" ht="15" customHeight="1">
      <c r="A1894" s="107"/>
      <c r="B1894" s="93"/>
      <c r="C1894" s="110" t="s">
        <v>202</v>
      </c>
      <c r="D1894" s="329" t="str">
        <f t="shared" si="316"/>
        <v/>
      </c>
      <c r="E1894" s="330"/>
      <c r="F1894" s="330"/>
      <c r="G1894" s="330"/>
      <c r="H1894" s="330"/>
      <c r="I1894" s="330"/>
      <c r="J1894" s="330"/>
      <c r="K1894" s="330"/>
      <c r="L1894" s="330"/>
      <c r="M1894" s="330"/>
      <c r="N1894" s="330"/>
      <c r="O1894" s="330"/>
      <c r="P1894" s="330"/>
      <c r="Q1894" s="330"/>
      <c r="R1894" s="331"/>
      <c r="S1894" s="344" t="str">
        <f t="shared" si="317"/>
        <v/>
      </c>
      <c r="T1894" s="345"/>
      <c r="U1894" s="345"/>
      <c r="V1894" s="345"/>
      <c r="W1894" s="345"/>
      <c r="X1894" s="346"/>
      <c r="Y1894" s="332"/>
      <c r="Z1894" s="333"/>
      <c r="AA1894" s="333"/>
      <c r="AB1894" s="333"/>
      <c r="AC1894" s="333"/>
      <c r="AD1894" s="334"/>
      <c r="AG1894" s="86">
        <f t="shared" si="318"/>
        <v>0</v>
      </c>
      <c r="AH1894" s="86" t="str">
        <f t="shared" si="319"/>
        <v/>
      </c>
      <c r="AI1894" s="86">
        <f t="shared" si="320"/>
        <v>0</v>
      </c>
    </row>
    <row r="1895" spans="1:35" ht="15" customHeight="1">
      <c r="A1895" s="107"/>
      <c r="B1895" s="93"/>
      <c r="C1895" s="110" t="s">
        <v>203</v>
      </c>
      <c r="D1895" s="329" t="str">
        <f t="shared" si="316"/>
        <v/>
      </c>
      <c r="E1895" s="330"/>
      <c r="F1895" s="330"/>
      <c r="G1895" s="330"/>
      <c r="H1895" s="330"/>
      <c r="I1895" s="330"/>
      <c r="J1895" s="330"/>
      <c r="K1895" s="330"/>
      <c r="L1895" s="330"/>
      <c r="M1895" s="330"/>
      <c r="N1895" s="330"/>
      <c r="O1895" s="330"/>
      <c r="P1895" s="330"/>
      <c r="Q1895" s="330"/>
      <c r="R1895" s="331"/>
      <c r="S1895" s="344" t="str">
        <f t="shared" si="317"/>
        <v/>
      </c>
      <c r="T1895" s="345"/>
      <c r="U1895" s="345"/>
      <c r="V1895" s="345"/>
      <c r="W1895" s="345"/>
      <c r="X1895" s="346"/>
      <c r="Y1895" s="332"/>
      <c r="Z1895" s="333"/>
      <c r="AA1895" s="333"/>
      <c r="AB1895" s="333"/>
      <c r="AC1895" s="333"/>
      <c r="AD1895" s="334"/>
      <c r="AG1895" s="86">
        <f t="shared" si="318"/>
        <v>0</v>
      </c>
      <c r="AH1895" s="86" t="str">
        <f t="shared" si="319"/>
        <v/>
      </c>
      <c r="AI1895" s="86">
        <f t="shared" si="320"/>
        <v>0</v>
      </c>
    </row>
    <row r="1896" spans="1:35" ht="15" customHeight="1">
      <c r="A1896" s="107"/>
      <c r="B1896" s="93"/>
      <c r="C1896" s="110" t="s">
        <v>204</v>
      </c>
      <c r="D1896" s="329" t="str">
        <f t="shared" si="316"/>
        <v/>
      </c>
      <c r="E1896" s="330"/>
      <c r="F1896" s="330"/>
      <c r="G1896" s="330"/>
      <c r="H1896" s="330"/>
      <c r="I1896" s="330"/>
      <c r="J1896" s="330"/>
      <c r="K1896" s="330"/>
      <c r="L1896" s="330"/>
      <c r="M1896" s="330"/>
      <c r="N1896" s="330"/>
      <c r="O1896" s="330"/>
      <c r="P1896" s="330"/>
      <c r="Q1896" s="330"/>
      <c r="R1896" s="331"/>
      <c r="S1896" s="344" t="str">
        <f t="shared" si="317"/>
        <v/>
      </c>
      <c r="T1896" s="345"/>
      <c r="U1896" s="345"/>
      <c r="V1896" s="345"/>
      <c r="W1896" s="345"/>
      <c r="X1896" s="346"/>
      <c r="Y1896" s="332"/>
      <c r="Z1896" s="333"/>
      <c r="AA1896" s="333"/>
      <c r="AB1896" s="333"/>
      <c r="AC1896" s="333"/>
      <c r="AD1896" s="334"/>
      <c r="AG1896" s="86">
        <f t="shared" si="318"/>
        <v>0</v>
      </c>
      <c r="AH1896" s="86" t="str">
        <f t="shared" si="319"/>
        <v/>
      </c>
      <c r="AI1896" s="86">
        <f t="shared" si="320"/>
        <v>0</v>
      </c>
    </row>
    <row r="1897" spans="1:35" ht="15" customHeight="1">
      <c r="A1897" s="107"/>
      <c r="B1897" s="93"/>
      <c r="C1897" s="110" t="s">
        <v>205</v>
      </c>
      <c r="D1897" s="329" t="str">
        <f t="shared" si="316"/>
        <v/>
      </c>
      <c r="E1897" s="330"/>
      <c r="F1897" s="330"/>
      <c r="G1897" s="330"/>
      <c r="H1897" s="330"/>
      <c r="I1897" s="330"/>
      <c r="J1897" s="330"/>
      <c r="K1897" s="330"/>
      <c r="L1897" s="330"/>
      <c r="M1897" s="330"/>
      <c r="N1897" s="330"/>
      <c r="O1897" s="330"/>
      <c r="P1897" s="330"/>
      <c r="Q1897" s="330"/>
      <c r="R1897" s="331"/>
      <c r="S1897" s="344" t="str">
        <f t="shared" si="317"/>
        <v/>
      </c>
      <c r="T1897" s="345"/>
      <c r="U1897" s="345"/>
      <c r="V1897" s="345"/>
      <c r="W1897" s="345"/>
      <c r="X1897" s="346"/>
      <c r="Y1897" s="332"/>
      <c r="Z1897" s="333"/>
      <c r="AA1897" s="333"/>
      <c r="AB1897" s="333"/>
      <c r="AC1897" s="333"/>
      <c r="AD1897" s="334"/>
      <c r="AG1897" s="86">
        <f t="shared" si="318"/>
        <v>0</v>
      </c>
      <c r="AH1897" s="86" t="str">
        <f t="shared" si="319"/>
        <v/>
      </c>
      <c r="AI1897" s="86">
        <f t="shared" si="320"/>
        <v>0</v>
      </c>
    </row>
    <row r="1898" spans="1:35" ht="15" customHeight="1">
      <c r="A1898" s="107"/>
      <c r="B1898" s="93"/>
      <c r="C1898" s="110" t="s">
        <v>206</v>
      </c>
      <c r="D1898" s="329" t="str">
        <f t="shared" si="316"/>
        <v/>
      </c>
      <c r="E1898" s="330"/>
      <c r="F1898" s="330"/>
      <c r="G1898" s="330"/>
      <c r="H1898" s="330"/>
      <c r="I1898" s="330"/>
      <c r="J1898" s="330"/>
      <c r="K1898" s="330"/>
      <c r="L1898" s="330"/>
      <c r="M1898" s="330"/>
      <c r="N1898" s="330"/>
      <c r="O1898" s="330"/>
      <c r="P1898" s="330"/>
      <c r="Q1898" s="330"/>
      <c r="R1898" s="331"/>
      <c r="S1898" s="344" t="str">
        <f t="shared" si="317"/>
        <v/>
      </c>
      <c r="T1898" s="345"/>
      <c r="U1898" s="345"/>
      <c r="V1898" s="345"/>
      <c r="W1898" s="345"/>
      <c r="X1898" s="346"/>
      <c r="Y1898" s="332"/>
      <c r="Z1898" s="333"/>
      <c r="AA1898" s="333"/>
      <c r="AB1898" s="333"/>
      <c r="AC1898" s="333"/>
      <c r="AD1898" s="334"/>
      <c r="AG1898" s="86">
        <f t="shared" si="318"/>
        <v>0</v>
      </c>
      <c r="AH1898" s="86" t="str">
        <f t="shared" si="319"/>
        <v/>
      </c>
      <c r="AI1898" s="86">
        <f t="shared" si="320"/>
        <v>0</v>
      </c>
    </row>
    <row r="1899" spans="1:35" ht="15" customHeight="1">
      <c r="A1899" s="107"/>
      <c r="B1899" s="93"/>
      <c r="C1899" s="110" t="s">
        <v>207</v>
      </c>
      <c r="D1899" s="329" t="str">
        <f t="shared" si="316"/>
        <v/>
      </c>
      <c r="E1899" s="330"/>
      <c r="F1899" s="330"/>
      <c r="G1899" s="330"/>
      <c r="H1899" s="330"/>
      <c r="I1899" s="330"/>
      <c r="J1899" s="330"/>
      <c r="K1899" s="330"/>
      <c r="L1899" s="330"/>
      <c r="M1899" s="330"/>
      <c r="N1899" s="330"/>
      <c r="O1899" s="330"/>
      <c r="P1899" s="330"/>
      <c r="Q1899" s="330"/>
      <c r="R1899" s="331"/>
      <c r="S1899" s="344" t="str">
        <f t="shared" si="317"/>
        <v/>
      </c>
      <c r="T1899" s="345"/>
      <c r="U1899" s="345"/>
      <c r="V1899" s="345"/>
      <c r="W1899" s="345"/>
      <c r="X1899" s="346"/>
      <c r="Y1899" s="332"/>
      <c r="Z1899" s="333"/>
      <c r="AA1899" s="333"/>
      <c r="AB1899" s="333"/>
      <c r="AC1899" s="333"/>
      <c r="AD1899" s="334"/>
      <c r="AG1899" s="86">
        <f t="shared" si="318"/>
        <v>0</v>
      </c>
      <c r="AH1899" s="86" t="str">
        <f t="shared" si="319"/>
        <v/>
      </c>
      <c r="AI1899" s="86">
        <f t="shared" si="320"/>
        <v>0</v>
      </c>
    </row>
    <row r="1900" spans="1:35" ht="15" customHeight="1">
      <c r="A1900" s="107"/>
      <c r="B1900" s="93"/>
      <c r="C1900" s="110" t="s">
        <v>208</v>
      </c>
      <c r="D1900" s="329" t="str">
        <f t="shared" si="316"/>
        <v/>
      </c>
      <c r="E1900" s="330"/>
      <c r="F1900" s="330"/>
      <c r="G1900" s="330"/>
      <c r="H1900" s="330"/>
      <c r="I1900" s="330"/>
      <c r="J1900" s="330"/>
      <c r="K1900" s="330"/>
      <c r="L1900" s="330"/>
      <c r="M1900" s="330"/>
      <c r="N1900" s="330"/>
      <c r="O1900" s="330"/>
      <c r="P1900" s="330"/>
      <c r="Q1900" s="330"/>
      <c r="R1900" s="331"/>
      <c r="S1900" s="344" t="str">
        <f t="shared" si="317"/>
        <v/>
      </c>
      <c r="T1900" s="345"/>
      <c r="U1900" s="345"/>
      <c r="V1900" s="345"/>
      <c r="W1900" s="345"/>
      <c r="X1900" s="346"/>
      <c r="Y1900" s="332"/>
      <c r="Z1900" s="333"/>
      <c r="AA1900" s="333"/>
      <c r="AB1900" s="333"/>
      <c r="AC1900" s="333"/>
      <c r="AD1900" s="334"/>
      <c r="AG1900" s="86">
        <f t="shared" si="318"/>
        <v>0</v>
      </c>
      <c r="AH1900" s="86" t="str">
        <f t="shared" si="319"/>
        <v/>
      </c>
      <c r="AI1900" s="86">
        <f t="shared" si="320"/>
        <v>0</v>
      </c>
    </row>
    <row r="1901" spans="1:35" ht="15" customHeight="1">
      <c r="A1901" s="107"/>
      <c r="B1901" s="93"/>
      <c r="C1901" s="110" t="s">
        <v>209</v>
      </c>
      <c r="D1901" s="329" t="str">
        <f t="shared" si="316"/>
        <v/>
      </c>
      <c r="E1901" s="330"/>
      <c r="F1901" s="330"/>
      <c r="G1901" s="330"/>
      <c r="H1901" s="330"/>
      <c r="I1901" s="330"/>
      <c r="J1901" s="330"/>
      <c r="K1901" s="330"/>
      <c r="L1901" s="330"/>
      <c r="M1901" s="330"/>
      <c r="N1901" s="330"/>
      <c r="O1901" s="330"/>
      <c r="P1901" s="330"/>
      <c r="Q1901" s="330"/>
      <c r="R1901" s="331"/>
      <c r="S1901" s="344" t="str">
        <f t="shared" si="317"/>
        <v/>
      </c>
      <c r="T1901" s="345"/>
      <c r="U1901" s="345"/>
      <c r="V1901" s="345"/>
      <c r="W1901" s="345"/>
      <c r="X1901" s="346"/>
      <c r="Y1901" s="332"/>
      <c r="Z1901" s="333"/>
      <c r="AA1901" s="333"/>
      <c r="AB1901" s="333"/>
      <c r="AC1901" s="333"/>
      <c r="AD1901" s="334"/>
      <c r="AG1901" s="86">
        <f t="shared" si="318"/>
        <v>0</v>
      </c>
      <c r="AH1901" s="86" t="str">
        <f t="shared" si="319"/>
        <v/>
      </c>
      <c r="AI1901" s="86">
        <f t="shared" si="320"/>
        <v>0</v>
      </c>
    </row>
    <row r="1902" spans="1:35" ht="15" customHeight="1">
      <c r="A1902" s="107"/>
      <c r="B1902" s="93"/>
      <c r="C1902" s="110" t="s">
        <v>210</v>
      </c>
      <c r="D1902" s="329" t="str">
        <f t="shared" si="316"/>
        <v/>
      </c>
      <c r="E1902" s="330"/>
      <c r="F1902" s="330"/>
      <c r="G1902" s="330"/>
      <c r="H1902" s="330"/>
      <c r="I1902" s="330"/>
      <c r="J1902" s="330"/>
      <c r="K1902" s="330"/>
      <c r="L1902" s="330"/>
      <c r="M1902" s="330"/>
      <c r="N1902" s="330"/>
      <c r="O1902" s="330"/>
      <c r="P1902" s="330"/>
      <c r="Q1902" s="330"/>
      <c r="R1902" s="331"/>
      <c r="S1902" s="344" t="str">
        <f t="shared" si="317"/>
        <v/>
      </c>
      <c r="T1902" s="345"/>
      <c r="U1902" s="345"/>
      <c r="V1902" s="345"/>
      <c r="W1902" s="345"/>
      <c r="X1902" s="346"/>
      <c r="Y1902" s="332"/>
      <c r="Z1902" s="333"/>
      <c r="AA1902" s="333"/>
      <c r="AB1902" s="333"/>
      <c r="AC1902" s="333"/>
      <c r="AD1902" s="334"/>
      <c r="AG1902" s="86">
        <f t="shared" si="318"/>
        <v>0</v>
      </c>
      <c r="AH1902" s="86" t="str">
        <f t="shared" si="319"/>
        <v/>
      </c>
      <c r="AI1902" s="86">
        <f t="shared" si="320"/>
        <v>0</v>
      </c>
    </row>
    <row r="1903" spans="1:35" ht="15" customHeight="1">
      <c r="A1903" s="107"/>
      <c r="B1903" s="93"/>
      <c r="C1903" s="111" t="s">
        <v>211</v>
      </c>
      <c r="D1903" s="329" t="str">
        <f t="shared" si="316"/>
        <v/>
      </c>
      <c r="E1903" s="330"/>
      <c r="F1903" s="330"/>
      <c r="G1903" s="330"/>
      <c r="H1903" s="330"/>
      <c r="I1903" s="330"/>
      <c r="J1903" s="330"/>
      <c r="K1903" s="330"/>
      <c r="L1903" s="330"/>
      <c r="M1903" s="330"/>
      <c r="N1903" s="330"/>
      <c r="O1903" s="330"/>
      <c r="P1903" s="330"/>
      <c r="Q1903" s="330"/>
      <c r="R1903" s="331"/>
      <c r="S1903" s="344" t="str">
        <f t="shared" si="317"/>
        <v/>
      </c>
      <c r="T1903" s="345"/>
      <c r="U1903" s="345"/>
      <c r="V1903" s="345"/>
      <c r="W1903" s="345"/>
      <c r="X1903" s="346"/>
      <c r="Y1903" s="332"/>
      <c r="Z1903" s="333"/>
      <c r="AA1903" s="333"/>
      <c r="AB1903" s="333"/>
      <c r="AC1903" s="333"/>
      <c r="AD1903" s="334"/>
      <c r="AG1903" s="86">
        <f t="shared" si="318"/>
        <v>0</v>
      </c>
      <c r="AH1903" s="86" t="str">
        <f t="shared" si="319"/>
        <v/>
      </c>
      <c r="AI1903" s="86">
        <f t="shared" si="320"/>
        <v>0</v>
      </c>
    </row>
    <row r="1904" spans="1:35" ht="15" customHeight="1">
      <c r="A1904" s="107"/>
      <c r="B1904" s="93"/>
      <c r="C1904" s="110" t="s">
        <v>212</v>
      </c>
      <c r="D1904" s="329" t="str">
        <f t="shared" si="316"/>
        <v/>
      </c>
      <c r="E1904" s="330"/>
      <c r="F1904" s="330"/>
      <c r="G1904" s="330"/>
      <c r="H1904" s="330"/>
      <c r="I1904" s="330"/>
      <c r="J1904" s="330"/>
      <c r="K1904" s="330"/>
      <c r="L1904" s="330"/>
      <c r="M1904" s="330"/>
      <c r="N1904" s="330"/>
      <c r="O1904" s="330"/>
      <c r="P1904" s="330"/>
      <c r="Q1904" s="330"/>
      <c r="R1904" s="331"/>
      <c r="S1904" s="344" t="str">
        <f t="shared" si="317"/>
        <v/>
      </c>
      <c r="T1904" s="345"/>
      <c r="U1904" s="345"/>
      <c r="V1904" s="345"/>
      <c r="W1904" s="345"/>
      <c r="X1904" s="346"/>
      <c r="Y1904" s="332"/>
      <c r="Z1904" s="333"/>
      <c r="AA1904" s="333"/>
      <c r="AB1904" s="333"/>
      <c r="AC1904" s="333"/>
      <c r="AD1904" s="334"/>
      <c r="AG1904" s="86">
        <f t="shared" si="318"/>
        <v>0</v>
      </c>
      <c r="AH1904" s="86" t="str">
        <f t="shared" si="319"/>
        <v/>
      </c>
      <c r="AI1904" s="86">
        <f t="shared" si="320"/>
        <v>0</v>
      </c>
    </row>
    <row r="1905" spans="1:35" ht="15" customHeight="1">
      <c r="A1905" s="107"/>
      <c r="B1905" s="93"/>
      <c r="C1905" s="110" t="s">
        <v>213</v>
      </c>
      <c r="D1905" s="329" t="str">
        <f t="shared" si="316"/>
        <v/>
      </c>
      <c r="E1905" s="330"/>
      <c r="F1905" s="330"/>
      <c r="G1905" s="330"/>
      <c r="H1905" s="330"/>
      <c r="I1905" s="330"/>
      <c r="J1905" s="330"/>
      <c r="K1905" s="330"/>
      <c r="L1905" s="330"/>
      <c r="M1905" s="330"/>
      <c r="N1905" s="330"/>
      <c r="O1905" s="330"/>
      <c r="P1905" s="330"/>
      <c r="Q1905" s="330"/>
      <c r="R1905" s="331"/>
      <c r="S1905" s="344" t="str">
        <f t="shared" si="317"/>
        <v/>
      </c>
      <c r="T1905" s="345"/>
      <c r="U1905" s="345"/>
      <c r="V1905" s="345"/>
      <c r="W1905" s="345"/>
      <c r="X1905" s="346"/>
      <c r="Y1905" s="332"/>
      <c r="Z1905" s="333"/>
      <c r="AA1905" s="333"/>
      <c r="AB1905" s="333"/>
      <c r="AC1905" s="333"/>
      <c r="AD1905" s="334"/>
      <c r="AG1905" s="86">
        <f t="shared" si="318"/>
        <v>0</v>
      </c>
      <c r="AH1905" s="86" t="str">
        <f t="shared" si="319"/>
        <v/>
      </c>
      <c r="AI1905" s="86">
        <f t="shared" si="320"/>
        <v>0</v>
      </c>
    </row>
    <row r="1906" spans="1:35" ht="15" customHeight="1">
      <c r="A1906" s="107"/>
      <c r="B1906" s="93"/>
      <c r="C1906" s="110" t="s">
        <v>214</v>
      </c>
      <c r="D1906" s="329" t="str">
        <f t="shared" si="316"/>
        <v/>
      </c>
      <c r="E1906" s="330"/>
      <c r="F1906" s="330"/>
      <c r="G1906" s="330"/>
      <c r="H1906" s="330"/>
      <c r="I1906" s="330"/>
      <c r="J1906" s="330"/>
      <c r="K1906" s="330"/>
      <c r="L1906" s="330"/>
      <c r="M1906" s="330"/>
      <c r="N1906" s="330"/>
      <c r="O1906" s="330"/>
      <c r="P1906" s="330"/>
      <c r="Q1906" s="330"/>
      <c r="R1906" s="331"/>
      <c r="S1906" s="344" t="str">
        <f t="shared" si="317"/>
        <v/>
      </c>
      <c r="T1906" s="345"/>
      <c r="U1906" s="345"/>
      <c r="V1906" s="345"/>
      <c r="W1906" s="345"/>
      <c r="X1906" s="346"/>
      <c r="Y1906" s="332"/>
      <c r="Z1906" s="333"/>
      <c r="AA1906" s="333"/>
      <c r="AB1906" s="333"/>
      <c r="AC1906" s="333"/>
      <c r="AD1906" s="334"/>
      <c r="AG1906" s="86">
        <f t="shared" si="318"/>
        <v>0</v>
      </c>
      <c r="AH1906" s="86" t="str">
        <f t="shared" si="319"/>
        <v/>
      </c>
      <c r="AI1906" s="86">
        <f t="shared" si="320"/>
        <v>0</v>
      </c>
    </row>
    <row r="1907" spans="1:35" ht="15" customHeight="1">
      <c r="A1907" s="107"/>
      <c r="B1907" s="93"/>
      <c r="C1907" s="110" t="s">
        <v>215</v>
      </c>
      <c r="D1907" s="329" t="str">
        <f t="shared" si="316"/>
        <v/>
      </c>
      <c r="E1907" s="330"/>
      <c r="F1907" s="330"/>
      <c r="G1907" s="330"/>
      <c r="H1907" s="330"/>
      <c r="I1907" s="330"/>
      <c r="J1907" s="330"/>
      <c r="K1907" s="330"/>
      <c r="L1907" s="330"/>
      <c r="M1907" s="330"/>
      <c r="N1907" s="330"/>
      <c r="O1907" s="330"/>
      <c r="P1907" s="330"/>
      <c r="Q1907" s="330"/>
      <c r="R1907" s="331"/>
      <c r="S1907" s="344" t="str">
        <f t="shared" si="317"/>
        <v/>
      </c>
      <c r="T1907" s="345"/>
      <c r="U1907" s="345"/>
      <c r="V1907" s="345"/>
      <c r="W1907" s="345"/>
      <c r="X1907" s="346"/>
      <c r="Y1907" s="332"/>
      <c r="Z1907" s="333"/>
      <c r="AA1907" s="333"/>
      <c r="AB1907" s="333"/>
      <c r="AC1907" s="333"/>
      <c r="AD1907" s="334"/>
      <c r="AG1907" s="86">
        <f t="shared" si="318"/>
        <v>0</v>
      </c>
      <c r="AH1907" s="86" t="str">
        <f t="shared" si="319"/>
        <v/>
      </c>
      <c r="AI1907" s="86">
        <f t="shared" si="320"/>
        <v>0</v>
      </c>
    </row>
    <row r="1908" spans="1:35" ht="15" customHeight="1">
      <c r="A1908" s="107"/>
      <c r="B1908" s="93"/>
      <c r="C1908" s="110" t="s">
        <v>216</v>
      </c>
      <c r="D1908" s="329" t="str">
        <f t="shared" si="316"/>
        <v/>
      </c>
      <c r="E1908" s="330"/>
      <c r="F1908" s="330"/>
      <c r="G1908" s="330"/>
      <c r="H1908" s="330"/>
      <c r="I1908" s="330"/>
      <c r="J1908" s="330"/>
      <c r="K1908" s="330"/>
      <c r="L1908" s="330"/>
      <c r="M1908" s="330"/>
      <c r="N1908" s="330"/>
      <c r="O1908" s="330"/>
      <c r="P1908" s="330"/>
      <c r="Q1908" s="330"/>
      <c r="R1908" s="331"/>
      <c r="S1908" s="344" t="str">
        <f t="shared" si="317"/>
        <v/>
      </c>
      <c r="T1908" s="345"/>
      <c r="U1908" s="345"/>
      <c r="V1908" s="345"/>
      <c r="W1908" s="345"/>
      <c r="X1908" s="346"/>
      <c r="Y1908" s="332"/>
      <c r="Z1908" s="333"/>
      <c r="AA1908" s="333"/>
      <c r="AB1908" s="333"/>
      <c r="AC1908" s="333"/>
      <c r="AD1908" s="334"/>
      <c r="AG1908" s="86">
        <f t="shared" si="318"/>
        <v>0</v>
      </c>
      <c r="AH1908" s="86" t="str">
        <f t="shared" si="319"/>
        <v/>
      </c>
      <c r="AI1908" s="86">
        <f t="shared" si="320"/>
        <v>0</v>
      </c>
    </row>
    <row r="1909" spans="1:35" ht="15" customHeight="1">
      <c r="A1909" s="107"/>
      <c r="B1909" s="93"/>
      <c r="C1909" s="110" t="s">
        <v>217</v>
      </c>
      <c r="D1909" s="329" t="str">
        <f t="shared" si="316"/>
        <v/>
      </c>
      <c r="E1909" s="330"/>
      <c r="F1909" s="330"/>
      <c r="G1909" s="330"/>
      <c r="H1909" s="330"/>
      <c r="I1909" s="330"/>
      <c r="J1909" s="330"/>
      <c r="K1909" s="330"/>
      <c r="L1909" s="330"/>
      <c r="M1909" s="330"/>
      <c r="N1909" s="330"/>
      <c r="O1909" s="330"/>
      <c r="P1909" s="330"/>
      <c r="Q1909" s="330"/>
      <c r="R1909" s="331"/>
      <c r="S1909" s="344" t="str">
        <f t="shared" si="317"/>
        <v/>
      </c>
      <c r="T1909" s="345"/>
      <c r="U1909" s="345"/>
      <c r="V1909" s="345"/>
      <c r="W1909" s="345"/>
      <c r="X1909" s="346"/>
      <c r="Y1909" s="332"/>
      <c r="Z1909" s="333"/>
      <c r="AA1909" s="333"/>
      <c r="AB1909" s="333"/>
      <c r="AC1909" s="333"/>
      <c r="AD1909" s="334"/>
      <c r="AG1909" s="86">
        <f t="shared" si="318"/>
        <v>0</v>
      </c>
      <c r="AH1909" s="86" t="str">
        <f t="shared" si="319"/>
        <v/>
      </c>
      <c r="AI1909" s="86">
        <f t="shared" si="320"/>
        <v>0</v>
      </c>
    </row>
    <row r="1910" spans="1:35" ht="15" customHeight="1">
      <c r="A1910" s="107"/>
      <c r="B1910" s="93"/>
      <c r="C1910" s="110" t="s">
        <v>218</v>
      </c>
      <c r="D1910" s="329" t="str">
        <f t="shared" si="316"/>
        <v/>
      </c>
      <c r="E1910" s="330"/>
      <c r="F1910" s="330"/>
      <c r="G1910" s="330"/>
      <c r="H1910" s="330"/>
      <c r="I1910" s="330"/>
      <c r="J1910" s="330"/>
      <c r="K1910" s="330"/>
      <c r="L1910" s="330"/>
      <c r="M1910" s="330"/>
      <c r="N1910" s="330"/>
      <c r="O1910" s="330"/>
      <c r="P1910" s="330"/>
      <c r="Q1910" s="330"/>
      <c r="R1910" s="331"/>
      <c r="S1910" s="344" t="str">
        <f t="shared" si="317"/>
        <v/>
      </c>
      <c r="T1910" s="345"/>
      <c r="U1910" s="345"/>
      <c r="V1910" s="345"/>
      <c r="W1910" s="345"/>
      <c r="X1910" s="346"/>
      <c r="Y1910" s="332"/>
      <c r="Z1910" s="333"/>
      <c r="AA1910" s="333"/>
      <c r="AB1910" s="333"/>
      <c r="AC1910" s="333"/>
      <c r="AD1910" s="334"/>
      <c r="AG1910" s="86">
        <f t="shared" si="318"/>
        <v>0</v>
      </c>
      <c r="AH1910" s="86" t="str">
        <f t="shared" si="319"/>
        <v/>
      </c>
      <c r="AI1910" s="86">
        <f t="shared" si="320"/>
        <v>0</v>
      </c>
    </row>
    <row r="1911" spans="1:35" ht="15" customHeight="1">
      <c r="A1911" s="107"/>
      <c r="B1911" s="93"/>
      <c r="C1911" s="110" t="s">
        <v>219</v>
      </c>
      <c r="D1911" s="329" t="str">
        <f t="shared" si="316"/>
        <v/>
      </c>
      <c r="E1911" s="330"/>
      <c r="F1911" s="330"/>
      <c r="G1911" s="330"/>
      <c r="H1911" s="330"/>
      <c r="I1911" s="330"/>
      <c r="J1911" s="330"/>
      <c r="K1911" s="330"/>
      <c r="L1911" s="330"/>
      <c r="M1911" s="330"/>
      <c r="N1911" s="330"/>
      <c r="O1911" s="330"/>
      <c r="P1911" s="330"/>
      <c r="Q1911" s="330"/>
      <c r="R1911" s="331"/>
      <c r="S1911" s="344" t="str">
        <f t="shared" si="317"/>
        <v/>
      </c>
      <c r="T1911" s="345"/>
      <c r="U1911" s="345"/>
      <c r="V1911" s="345"/>
      <c r="W1911" s="345"/>
      <c r="X1911" s="346"/>
      <c r="Y1911" s="332"/>
      <c r="Z1911" s="333"/>
      <c r="AA1911" s="333"/>
      <c r="AB1911" s="333"/>
      <c r="AC1911" s="333"/>
      <c r="AD1911" s="334"/>
      <c r="AG1911" s="86">
        <f t="shared" si="318"/>
        <v>0</v>
      </c>
      <c r="AH1911" s="86" t="str">
        <f t="shared" si="319"/>
        <v/>
      </c>
      <c r="AI1911" s="86">
        <f t="shared" si="320"/>
        <v>0</v>
      </c>
    </row>
    <row r="1912" spans="1:35" ht="15" customHeight="1">
      <c r="A1912" s="107"/>
      <c r="B1912" s="93"/>
      <c r="C1912" s="110" t="s">
        <v>220</v>
      </c>
      <c r="D1912" s="329" t="str">
        <f t="shared" si="316"/>
        <v/>
      </c>
      <c r="E1912" s="330"/>
      <c r="F1912" s="330"/>
      <c r="G1912" s="330"/>
      <c r="H1912" s="330"/>
      <c r="I1912" s="330"/>
      <c r="J1912" s="330"/>
      <c r="K1912" s="330"/>
      <c r="L1912" s="330"/>
      <c r="M1912" s="330"/>
      <c r="N1912" s="330"/>
      <c r="O1912" s="330"/>
      <c r="P1912" s="330"/>
      <c r="Q1912" s="330"/>
      <c r="R1912" s="331"/>
      <c r="S1912" s="344" t="str">
        <f t="shared" si="317"/>
        <v/>
      </c>
      <c r="T1912" s="345"/>
      <c r="U1912" s="345"/>
      <c r="V1912" s="345"/>
      <c r="W1912" s="345"/>
      <c r="X1912" s="346"/>
      <c r="Y1912" s="332"/>
      <c r="Z1912" s="333"/>
      <c r="AA1912" s="333"/>
      <c r="AB1912" s="333"/>
      <c r="AC1912" s="333"/>
      <c r="AD1912" s="334"/>
      <c r="AG1912" s="86">
        <f t="shared" si="318"/>
        <v>0</v>
      </c>
      <c r="AH1912" s="86" t="str">
        <f t="shared" si="319"/>
        <v/>
      </c>
      <c r="AI1912" s="86">
        <f t="shared" si="320"/>
        <v>0</v>
      </c>
    </row>
    <row r="1913" spans="1:35" ht="15" customHeight="1">
      <c r="A1913" s="107"/>
      <c r="B1913" s="93"/>
      <c r="C1913" s="110" t="s">
        <v>221</v>
      </c>
      <c r="D1913" s="329" t="str">
        <f t="shared" si="316"/>
        <v/>
      </c>
      <c r="E1913" s="330"/>
      <c r="F1913" s="330"/>
      <c r="G1913" s="330"/>
      <c r="H1913" s="330"/>
      <c r="I1913" s="330"/>
      <c r="J1913" s="330"/>
      <c r="K1913" s="330"/>
      <c r="L1913" s="330"/>
      <c r="M1913" s="330"/>
      <c r="N1913" s="330"/>
      <c r="O1913" s="330"/>
      <c r="P1913" s="330"/>
      <c r="Q1913" s="330"/>
      <c r="R1913" s="331"/>
      <c r="S1913" s="344" t="str">
        <f t="shared" si="317"/>
        <v/>
      </c>
      <c r="T1913" s="345"/>
      <c r="U1913" s="345"/>
      <c r="V1913" s="345"/>
      <c r="W1913" s="345"/>
      <c r="X1913" s="346"/>
      <c r="Y1913" s="332"/>
      <c r="Z1913" s="333"/>
      <c r="AA1913" s="333"/>
      <c r="AB1913" s="333"/>
      <c r="AC1913" s="333"/>
      <c r="AD1913" s="334"/>
      <c r="AG1913" s="86">
        <f t="shared" si="318"/>
        <v>0</v>
      </c>
      <c r="AH1913" s="86" t="str">
        <f t="shared" si="319"/>
        <v/>
      </c>
      <c r="AI1913" s="86">
        <f t="shared" si="320"/>
        <v>0</v>
      </c>
    </row>
    <row r="1914" spans="1:35" ht="15" customHeight="1">
      <c r="A1914" s="107"/>
      <c r="B1914" s="93"/>
      <c r="C1914" s="110" t="s">
        <v>222</v>
      </c>
      <c r="D1914" s="329" t="str">
        <f t="shared" si="316"/>
        <v/>
      </c>
      <c r="E1914" s="330"/>
      <c r="F1914" s="330"/>
      <c r="G1914" s="330"/>
      <c r="H1914" s="330"/>
      <c r="I1914" s="330"/>
      <c r="J1914" s="330"/>
      <c r="K1914" s="330"/>
      <c r="L1914" s="330"/>
      <c r="M1914" s="330"/>
      <c r="N1914" s="330"/>
      <c r="O1914" s="330"/>
      <c r="P1914" s="330"/>
      <c r="Q1914" s="330"/>
      <c r="R1914" s="331"/>
      <c r="S1914" s="344" t="str">
        <f t="shared" si="317"/>
        <v/>
      </c>
      <c r="T1914" s="345"/>
      <c r="U1914" s="345"/>
      <c r="V1914" s="345"/>
      <c r="W1914" s="345"/>
      <c r="X1914" s="346"/>
      <c r="Y1914" s="332"/>
      <c r="Z1914" s="333"/>
      <c r="AA1914" s="333"/>
      <c r="AB1914" s="333"/>
      <c r="AC1914" s="333"/>
      <c r="AD1914" s="334"/>
      <c r="AG1914" s="86">
        <f t="shared" si="318"/>
        <v>0</v>
      </c>
      <c r="AH1914" s="86" t="str">
        <f t="shared" si="319"/>
        <v/>
      </c>
      <c r="AI1914" s="86">
        <f t="shared" si="320"/>
        <v>0</v>
      </c>
    </row>
    <row r="1915" spans="1:35" ht="15" customHeight="1">
      <c r="A1915" s="107"/>
      <c r="B1915" s="93"/>
      <c r="C1915" s="110" t="s">
        <v>223</v>
      </c>
      <c r="D1915" s="329" t="str">
        <f t="shared" si="316"/>
        <v/>
      </c>
      <c r="E1915" s="330"/>
      <c r="F1915" s="330"/>
      <c r="G1915" s="330"/>
      <c r="H1915" s="330"/>
      <c r="I1915" s="330"/>
      <c r="J1915" s="330"/>
      <c r="K1915" s="330"/>
      <c r="L1915" s="330"/>
      <c r="M1915" s="330"/>
      <c r="N1915" s="330"/>
      <c r="O1915" s="330"/>
      <c r="P1915" s="330"/>
      <c r="Q1915" s="330"/>
      <c r="R1915" s="331"/>
      <c r="S1915" s="344" t="str">
        <f t="shared" si="317"/>
        <v/>
      </c>
      <c r="T1915" s="345"/>
      <c r="U1915" s="345"/>
      <c r="V1915" s="345"/>
      <c r="W1915" s="345"/>
      <c r="X1915" s="346"/>
      <c r="Y1915" s="332"/>
      <c r="Z1915" s="333"/>
      <c r="AA1915" s="333"/>
      <c r="AB1915" s="333"/>
      <c r="AC1915" s="333"/>
      <c r="AD1915" s="334"/>
      <c r="AG1915" s="86">
        <f t="shared" si="318"/>
        <v>0</v>
      </c>
      <c r="AH1915" s="86" t="str">
        <f t="shared" si="319"/>
        <v/>
      </c>
      <c r="AI1915" s="86">
        <f t="shared" si="320"/>
        <v>0</v>
      </c>
    </row>
    <row r="1916" spans="1:35" ht="15" customHeight="1">
      <c r="A1916" s="107"/>
      <c r="B1916" s="93"/>
      <c r="C1916" s="110" t="s">
        <v>224</v>
      </c>
      <c r="D1916" s="329" t="str">
        <f t="shared" si="316"/>
        <v/>
      </c>
      <c r="E1916" s="330"/>
      <c r="F1916" s="330"/>
      <c r="G1916" s="330"/>
      <c r="H1916" s="330"/>
      <c r="I1916" s="330"/>
      <c r="J1916" s="330"/>
      <c r="K1916" s="330"/>
      <c r="L1916" s="330"/>
      <c r="M1916" s="330"/>
      <c r="N1916" s="330"/>
      <c r="O1916" s="330"/>
      <c r="P1916" s="330"/>
      <c r="Q1916" s="330"/>
      <c r="R1916" s="331"/>
      <c r="S1916" s="344" t="str">
        <f t="shared" si="317"/>
        <v/>
      </c>
      <c r="T1916" s="345"/>
      <c r="U1916" s="345"/>
      <c r="V1916" s="345"/>
      <c r="W1916" s="345"/>
      <c r="X1916" s="346"/>
      <c r="Y1916" s="332"/>
      <c r="Z1916" s="333"/>
      <c r="AA1916" s="333"/>
      <c r="AB1916" s="333"/>
      <c r="AC1916" s="333"/>
      <c r="AD1916" s="334"/>
      <c r="AG1916" s="86">
        <f t="shared" si="318"/>
        <v>0</v>
      </c>
      <c r="AH1916" s="86" t="str">
        <f t="shared" si="319"/>
        <v/>
      </c>
      <c r="AI1916" s="86">
        <f t="shared" si="320"/>
        <v>0</v>
      </c>
    </row>
    <row r="1917" spans="1:35" ht="15" customHeight="1">
      <c r="A1917" s="107"/>
      <c r="B1917" s="93"/>
      <c r="C1917" s="110" t="s">
        <v>225</v>
      </c>
      <c r="D1917" s="329" t="str">
        <f t="shared" si="316"/>
        <v/>
      </c>
      <c r="E1917" s="330"/>
      <c r="F1917" s="330"/>
      <c r="G1917" s="330"/>
      <c r="H1917" s="330"/>
      <c r="I1917" s="330"/>
      <c r="J1917" s="330"/>
      <c r="K1917" s="330"/>
      <c r="L1917" s="330"/>
      <c r="M1917" s="330"/>
      <c r="N1917" s="330"/>
      <c r="O1917" s="330"/>
      <c r="P1917" s="330"/>
      <c r="Q1917" s="330"/>
      <c r="R1917" s="331"/>
      <c r="S1917" s="344" t="str">
        <f t="shared" si="317"/>
        <v/>
      </c>
      <c r="T1917" s="345"/>
      <c r="U1917" s="345"/>
      <c r="V1917" s="345"/>
      <c r="W1917" s="345"/>
      <c r="X1917" s="346"/>
      <c r="Y1917" s="332"/>
      <c r="Z1917" s="333"/>
      <c r="AA1917" s="333"/>
      <c r="AB1917" s="333"/>
      <c r="AC1917" s="333"/>
      <c r="AD1917" s="334"/>
      <c r="AG1917" s="86">
        <f t="shared" si="318"/>
        <v>0</v>
      </c>
      <c r="AH1917" s="86" t="str">
        <f t="shared" si="319"/>
        <v/>
      </c>
      <c r="AI1917" s="86">
        <f t="shared" si="320"/>
        <v>0</v>
      </c>
    </row>
    <row r="1918" spans="1:35" ht="15" customHeight="1">
      <c r="A1918" s="107"/>
      <c r="B1918" s="93"/>
      <c r="C1918" s="110" t="s">
        <v>226</v>
      </c>
      <c r="D1918" s="329" t="str">
        <f t="shared" si="316"/>
        <v/>
      </c>
      <c r="E1918" s="330"/>
      <c r="F1918" s="330"/>
      <c r="G1918" s="330"/>
      <c r="H1918" s="330"/>
      <c r="I1918" s="330"/>
      <c r="J1918" s="330"/>
      <c r="K1918" s="330"/>
      <c r="L1918" s="330"/>
      <c r="M1918" s="330"/>
      <c r="N1918" s="330"/>
      <c r="O1918" s="330"/>
      <c r="P1918" s="330"/>
      <c r="Q1918" s="330"/>
      <c r="R1918" s="331"/>
      <c r="S1918" s="344" t="str">
        <f t="shared" si="317"/>
        <v/>
      </c>
      <c r="T1918" s="345"/>
      <c r="U1918" s="345"/>
      <c r="V1918" s="345"/>
      <c r="W1918" s="345"/>
      <c r="X1918" s="346"/>
      <c r="Y1918" s="332"/>
      <c r="Z1918" s="333"/>
      <c r="AA1918" s="333"/>
      <c r="AB1918" s="333"/>
      <c r="AC1918" s="333"/>
      <c r="AD1918" s="334"/>
      <c r="AG1918" s="86">
        <f t="shared" si="318"/>
        <v>0</v>
      </c>
      <c r="AH1918" s="86" t="str">
        <f t="shared" si="319"/>
        <v/>
      </c>
      <c r="AI1918" s="86">
        <f t="shared" si="320"/>
        <v>0</v>
      </c>
    </row>
    <row r="1919" spans="1:35" ht="15" customHeight="1">
      <c r="A1919" s="107"/>
      <c r="B1919" s="93"/>
      <c r="C1919" s="110" t="s">
        <v>227</v>
      </c>
      <c r="D1919" s="329" t="str">
        <f t="shared" si="316"/>
        <v/>
      </c>
      <c r="E1919" s="330"/>
      <c r="F1919" s="330"/>
      <c r="G1919" s="330"/>
      <c r="H1919" s="330"/>
      <c r="I1919" s="330"/>
      <c r="J1919" s="330"/>
      <c r="K1919" s="330"/>
      <c r="L1919" s="330"/>
      <c r="M1919" s="330"/>
      <c r="N1919" s="330"/>
      <c r="O1919" s="330"/>
      <c r="P1919" s="330"/>
      <c r="Q1919" s="330"/>
      <c r="R1919" s="331"/>
      <c r="S1919" s="344" t="str">
        <f t="shared" si="317"/>
        <v/>
      </c>
      <c r="T1919" s="345"/>
      <c r="U1919" s="345"/>
      <c r="V1919" s="345"/>
      <c r="W1919" s="345"/>
      <c r="X1919" s="346"/>
      <c r="Y1919" s="332"/>
      <c r="Z1919" s="333"/>
      <c r="AA1919" s="333"/>
      <c r="AB1919" s="333"/>
      <c r="AC1919" s="333"/>
      <c r="AD1919" s="334"/>
      <c r="AG1919" s="86">
        <f t="shared" si="318"/>
        <v>0</v>
      </c>
      <c r="AH1919" s="86" t="str">
        <f t="shared" si="319"/>
        <v/>
      </c>
      <c r="AI1919" s="86">
        <f t="shared" si="320"/>
        <v>0</v>
      </c>
    </row>
    <row r="1920" spans="1:35" ht="15" customHeight="1">
      <c r="A1920" s="107"/>
      <c r="B1920" s="93"/>
      <c r="C1920" s="110" t="s">
        <v>228</v>
      </c>
      <c r="D1920" s="329" t="str">
        <f t="shared" si="316"/>
        <v/>
      </c>
      <c r="E1920" s="330"/>
      <c r="F1920" s="330"/>
      <c r="G1920" s="330"/>
      <c r="H1920" s="330"/>
      <c r="I1920" s="330"/>
      <c r="J1920" s="330"/>
      <c r="K1920" s="330"/>
      <c r="L1920" s="330"/>
      <c r="M1920" s="330"/>
      <c r="N1920" s="330"/>
      <c r="O1920" s="330"/>
      <c r="P1920" s="330"/>
      <c r="Q1920" s="330"/>
      <c r="R1920" s="331"/>
      <c r="S1920" s="344" t="str">
        <f t="shared" si="317"/>
        <v/>
      </c>
      <c r="T1920" s="345"/>
      <c r="U1920" s="345"/>
      <c r="V1920" s="345"/>
      <c r="W1920" s="345"/>
      <c r="X1920" s="346"/>
      <c r="Y1920" s="332"/>
      <c r="Z1920" s="333"/>
      <c r="AA1920" s="333"/>
      <c r="AB1920" s="333"/>
      <c r="AC1920" s="333"/>
      <c r="AD1920" s="334"/>
      <c r="AG1920" s="86">
        <f t="shared" si="318"/>
        <v>0</v>
      </c>
      <c r="AH1920" s="86" t="str">
        <f t="shared" si="319"/>
        <v/>
      </c>
      <c r="AI1920" s="86">
        <f t="shared" si="320"/>
        <v>0</v>
      </c>
    </row>
    <row r="1921" spans="1:35" ht="15" customHeight="1">
      <c r="A1921" s="107"/>
      <c r="B1921" s="93"/>
      <c r="C1921" s="110" t="s">
        <v>229</v>
      </c>
      <c r="D1921" s="329" t="str">
        <f t="shared" si="316"/>
        <v/>
      </c>
      <c r="E1921" s="330"/>
      <c r="F1921" s="330"/>
      <c r="G1921" s="330"/>
      <c r="H1921" s="330"/>
      <c r="I1921" s="330"/>
      <c r="J1921" s="330"/>
      <c r="K1921" s="330"/>
      <c r="L1921" s="330"/>
      <c r="M1921" s="330"/>
      <c r="N1921" s="330"/>
      <c r="O1921" s="330"/>
      <c r="P1921" s="330"/>
      <c r="Q1921" s="330"/>
      <c r="R1921" s="331"/>
      <c r="S1921" s="344" t="str">
        <f t="shared" si="317"/>
        <v/>
      </c>
      <c r="T1921" s="345"/>
      <c r="U1921" s="345"/>
      <c r="V1921" s="345"/>
      <c r="W1921" s="345"/>
      <c r="X1921" s="346"/>
      <c r="Y1921" s="332"/>
      <c r="Z1921" s="333"/>
      <c r="AA1921" s="333"/>
      <c r="AB1921" s="333"/>
      <c r="AC1921" s="333"/>
      <c r="AD1921" s="334"/>
      <c r="AG1921" s="86">
        <f t="shared" si="318"/>
        <v>0</v>
      </c>
      <c r="AH1921" s="86" t="str">
        <f t="shared" si="319"/>
        <v/>
      </c>
      <c r="AI1921" s="86">
        <f t="shared" si="320"/>
        <v>0</v>
      </c>
    </row>
    <row r="1922" spans="1:35" ht="15" customHeight="1">
      <c r="A1922" s="107"/>
      <c r="B1922" s="93"/>
      <c r="C1922" s="110" t="s">
        <v>230</v>
      </c>
      <c r="D1922" s="329" t="str">
        <f t="shared" si="316"/>
        <v/>
      </c>
      <c r="E1922" s="330"/>
      <c r="F1922" s="330"/>
      <c r="G1922" s="330"/>
      <c r="H1922" s="330"/>
      <c r="I1922" s="330"/>
      <c r="J1922" s="330"/>
      <c r="K1922" s="330"/>
      <c r="L1922" s="330"/>
      <c r="M1922" s="330"/>
      <c r="N1922" s="330"/>
      <c r="O1922" s="330"/>
      <c r="P1922" s="330"/>
      <c r="Q1922" s="330"/>
      <c r="R1922" s="331"/>
      <c r="S1922" s="344" t="str">
        <f t="shared" si="317"/>
        <v/>
      </c>
      <c r="T1922" s="345"/>
      <c r="U1922" s="345"/>
      <c r="V1922" s="345"/>
      <c r="W1922" s="345"/>
      <c r="X1922" s="346"/>
      <c r="Y1922" s="332"/>
      <c r="Z1922" s="333"/>
      <c r="AA1922" s="333"/>
      <c r="AB1922" s="333"/>
      <c r="AC1922" s="333"/>
      <c r="AD1922" s="334"/>
      <c r="AG1922" s="86">
        <f t="shared" si="318"/>
        <v>0</v>
      </c>
      <c r="AH1922" s="86" t="str">
        <f t="shared" si="319"/>
        <v/>
      </c>
      <c r="AI1922" s="86">
        <f t="shared" si="320"/>
        <v>0</v>
      </c>
    </row>
    <row r="1923" spans="1:35" ht="15" customHeight="1">
      <c r="A1923" s="107"/>
      <c r="B1923" s="93"/>
      <c r="C1923" s="110" t="s">
        <v>231</v>
      </c>
      <c r="D1923" s="329" t="str">
        <f t="shared" si="316"/>
        <v/>
      </c>
      <c r="E1923" s="330"/>
      <c r="F1923" s="330"/>
      <c r="G1923" s="330"/>
      <c r="H1923" s="330"/>
      <c r="I1923" s="330"/>
      <c r="J1923" s="330"/>
      <c r="K1923" s="330"/>
      <c r="L1923" s="330"/>
      <c r="M1923" s="330"/>
      <c r="N1923" s="330"/>
      <c r="O1923" s="330"/>
      <c r="P1923" s="330"/>
      <c r="Q1923" s="330"/>
      <c r="R1923" s="331"/>
      <c r="S1923" s="344" t="str">
        <f t="shared" si="317"/>
        <v/>
      </c>
      <c r="T1923" s="345"/>
      <c r="U1923" s="345"/>
      <c r="V1923" s="345"/>
      <c r="W1923" s="345"/>
      <c r="X1923" s="346"/>
      <c r="Y1923" s="332"/>
      <c r="Z1923" s="333"/>
      <c r="AA1923" s="333"/>
      <c r="AB1923" s="333"/>
      <c r="AC1923" s="333"/>
      <c r="AD1923" s="334"/>
      <c r="AG1923" s="86">
        <f t="shared" si="318"/>
        <v>0</v>
      </c>
      <c r="AH1923" s="86" t="str">
        <f t="shared" si="319"/>
        <v/>
      </c>
      <c r="AI1923" s="86">
        <f t="shared" si="320"/>
        <v>0</v>
      </c>
    </row>
    <row r="1924" spans="1:35" ht="15" customHeight="1">
      <c r="A1924" s="107"/>
      <c r="B1924" s="93"/>
      <c r="C1924" s="112" t="s">
        <v>232</v>
      </c>
      <c r="D1924" s="329" t="str">
        <f t="shared" si="316"/>
        <v/>
      </c>
      <c r="E1924" s="330"/>
      <c r="F1924" s="330"/>
      <c r="G1924" s="330"/>
      <c r="H1924" s="330"/>
      <c r="I1924" s="330"/>
      <c r="J1924" s="330"/>
      <c r="K1924" s="330"/>
      <c r="L1924" s="330"/>
      <c r="M1924" s="330"/>
      <c r="N1924" s="330"/>
      <c r="O1924" s="330"/>
      <c r="P1924" s="330"/>
      <c r="Q1924" s="330"/>
      <c r="R1924" s="331"/>
      <c r="S1924" s="344" t="str">
        <f t="shared" si="317"/>
        <v/>
      </c>
      <c r="T1924" s="345"/>
      <c r="U1924" s="345"/>
      <c r="V1924" s="345"/>
      <c r="W1924" s="345"/>
      <c r="X1924" s="346"/>
      <c r="Y1924" s="332"/>
      <c r="Z1924" s="333"/>
      <c r="AA1924" s="333"/>
      <c r="AB1924" s="333"/>
      <c r="AC1924" s="333"/>
      <c r="AD1924" s="334"/>
      <c r="AG1924" s="86">
        <f t="shared" si="318"/>
        <v>0</v>
      </c>
      <c r="AH1924" s="86" t="str">
        <f t="shared" si="319"/>
        <v/>
      </c>
      <c r="AI1924" s="86">
        <f t="shared" si="320"/>
        <v>0</v>
      </c>
    </row>
    <row r="1925" spans="1:35" ht="15" customHeight="1">
      <c r="A1925" s="107"/>
      <c r="B1925" s="93"/>
      <c r="C1925" s="112" t="s">
        <v>233</v>
      </c>
      <c r="D1925" s="329" t="str">
        <f t="shared" si="316"/>
        <v/>
      </c>
      <c r="E1925" s="330"/>
      <c r="F1925" s="330"/>
      <c r="G1925" s="330"/>
      <c r="H1925" s="330"/>
      <c r="I1925" s="330"/>
      <c r="J1925" s="330"/>
      <c r="K1925" s="330"/>
      <c r="L1925" s="330"/>
      <c r="M1925" s="330"/>
      <c r="N1925" s="330"/>
      <c r="O1925" s="330"/>
      <c r="P1925" s="330"/>
      <c r="Q1925" s="330"/>
      <c r="R1925" s="331"/>
      <c r="S1925" s="344" t="str">
        <f t="shared" si="317"/>
        <v/>
      </c>
      <c r="T1925" s="345"/>
      <c r="U1925" s="345"/>
      <c r="V1925" s="345"/>
      <c r="W1925" s="345"/>
      <c r="X1925" s="346"/>
      <c r="Y1925" s="332"/>
      <c r="Z1925" s="333"/>
      <c r="AA1925" s="333"/>
      <c r="AB1925" s="333"/>
      <c r="AC1925" s="333"/>
      <c r="AD1925" s="334"/>
      <c r="AG1925" s="86">
        <f t="shared" si="318"/>
        <v>0</v>
      </c>
      <c r="AH1925" s="86" t="str">
        <f t="shared" si="319"/>
        <v/>
      </c>
      <c r="AI1925" s="86">
        <f t="shared" si="320"/>
        <v>0</v>
      </c>
    </row>
    <row r="1926" spans="1:35" ht="15" customHeight="1">
      <c r="A1926" s="107"/>
      <c r="B1926" s="93"/>
      <c r="C1926" s="112" t="s">
        <v>234</v>
      </c>
      <c r="D1926" s="329" t="str">
        <f t="shared" si="316"/>
        <v/>
      </c>
      <c r="E1926" s="330"/>
      <c r="F1926" s="330"/>
      <c r="G1926" s="330"/>
      <c r="H1926" s="330"/>
      <c r="I1926" s="330"/>
      <c r="J1926" s="330"/>
      <c r="K1926" s="330"/>
      <c r="L1926" s="330"/>
      <c r="M1926" s="330"/>
      <c r="N1926" s="330"/>
      <c r="O1926" s="330"/>
      <c r="P1926" s="330"/>
      <c r="Q1926" s="330"/>
      <c r="R1926" s="331"/>
      <c r="S1926" s="344" t="str">
        <f t="shared" si="317"/>
        <v/>
      </c>
      <c r="T1926" s="345"/>
      <c r="U1926" s="345"/>
      <c r="V1926" s="345"/>
      <c r="W1926" s="345"/>
      <c r="X1926" s="346"/>
      <c r="Y1926" s="332"/>
      <c r="Z1926" s="333"/>
      <c r="AA1926" s="333"/>
      <c r="AB1926" s="333"/>
      <c r="AC1926" s="333"/>
      <c r="AD1926" s="334"/>
      <c r="AG1926" s="86">
        <f t="shared" si="318"/>
        <v>0</v>
      </c>
      <c r="AH1926" s="86" t="str">
        <f t="shared" si="319"/>
        <v/>
      </c>
      <c r="AI1926" s="86">
        <f t="shared" si="320"/>
        <v>0</v>
      </c>
    </row>
    <row r="1927" spans="1:35" ht="15" customHeight="1">
      <c r="A1927" s="107"/>
      <c r="B1927" s="93"/>
      <c r="C1927" s="112" t="s">
        <v>235</v>
      </c>
      <c r="D1927" s="329" t="str">
        <f t="shared" si="316"/>
        <v/>
      </c>
      <c r="E1927" s="330"/>
      <c r="F1927" s="330"/>
      <c r="G1927" s="330"/>
      <c r="H1927" s="330"/>
      <c r="I1927" s="330"/>
      <c r="J1927" s="330"/>
      <c r="K1927" s="330"/>
      <c r="L1927" s="330"/>
      <c r="M1927" s="330"/>
      <c r="N1927" s="330"/>
      <c r="O1927" s="330"/>
      <c r="P1927" s="330"/>
      <c r="Q1927" s="330"/>
      <c r="R1927" s="331"/>
      <c r="S1927" s="344" t="str">
        <f t="shared" si="317"/>
        <v/>
      </c>
      <c r="T1927" s="345"/>
      <c r="U1927" s="345"/>
      <c r="V1927" s="345"/>
      <c r="W1927" s="345"/>
      <c r="X1927" s="346"/>
      <c r="Y1927" s="332"/>
      <c r="Z1927" s="333"/>
      <c r="AA1927" s="333"/>
      <c r="AB1927" s="333"/>
      <c r="AC1927" s="333"/>
      <c r="AD1927" s="334"/>
      <c r="AG1927" s="86">
        <f t="shared" si="318"/>
        <v>0</v>
      </c>
      <c r="AH1927" s="86" t="str">
        <f t="shared" si="319"/>
        <v/>
      </c>
      <c r="AI1927" s="86">
        <f t="shared" si="320"/>
        <v>0</v>
      </c>
    </row>
    <row r="1928" spans="1:35" ht="15" customHeight="1">
      <c r="A1928" s="107"/>
      <c r="B1928" s="93"/>
      <c r="C1928" s="112" t="s">
        <v>236</v>
      </c>
      <c r="D1928" s="329" t="str">
        <f t="shared" si="316"/>
        <v/>
      </c>
      <c r="E1928" s="330"/>
      <c r="F1928" s="330"/>
      <c r="G1928" s="330"/>
      <c r="H1928" s="330"/>
      <c r="I1928" s="330"/>
      <c r="J1928" s="330"/>
      <c r="K1928" s="330"/>
      <c r="L1928" s="330"/>
      <c r="M1928" s="330"/>
      <c r="N1928" s="330"/>
      <c r="O1928" s="330"/>
      <c r="P1928" s="330"/>
      <c r="Q1928" s="330"/>
      <c r="R1928" s="331"/>
      <c r="S1928" s="344" t="str">
        <f t="shared" si="317"/>
        <v/>
      </c>
      <c r="T1928" s="345"/>
      <c r="U1928" s="345"/>
      <c r="V1928" s="345"/>
      <c r="W1928" s="345"/>
      <c r="X1928" s="346"/>
      <c r="Y1928" s="332"/>
      <c r="Z1928" s="333"/>
      <c r="AA1928" s="333"/>
      <c r="AB1928" s="333"/>
      <c r="AC1928" s="333"/>
      <c r="AD1928" s="334"/>
      <c r="AG1928" s="86">
        <f t="shared" si="318"/>
        <v>0</v>
      </c>
      <c r="AH1928" s="86" t="str">
        <f t="shared" si="319"/>
        <v/>
      </c>
      <c r="AI1928" s="86">
        <f t="shared" si="320"/>
        <v>0</v>
      </c>
    </row>
    <row r="1929" spans="1:35" ht="15" customHeight="1">
      <c r="A1929" s="107"/>
      <c r="B1929" s="93"/>
      <c r="C1929" s="112" t="s">
        <v>237</v>
      </c>
      <c r="D1929" s="329" t="str">
        <f t="shared" si="316"/>
        <v/>
      </c>
      <c r="E1929" s="330"/>
      <c r="F1929" s="330"/>
      <c r="G1929" s="330"/>
      <c r="H1929" s="330"/>
      <c r="I1929" s="330"/>
      <c r="J1929" s="330"/>
      <c r="K1929" s="330"/>
      <c r="L1929" s="330"/>
      <c r="M1929" s="330"/>
      <c r="N1929" s="330"/>
      <c r="O1929" s="330"/>
      <c r="P1929" s="330"/>
      <c r="Q1929" s="330"/>
      <c r="R1929" s="331"/>
      <c r="S1929" s="344" t="str">
        <f t="shared" si="317"/>
        <v/>
      </c>
      <c r="T1929" s="345"/>
      <c r="U1929" s="345"/>
      <c r="V1929" s="345"/>
      <c r="W1929" s="345"/>
      <c r="X1929" s="346"/>
      <c r="Y1929" s="332"/>
      <c r="Z1929" s="333"/>
      <c r="AA1929" s="333"/>
      <c r="AB1929" s="333"/>
      <c r="AC1929" s="333"/>
      <c r="AD1929" s="334"/>
      <c r="AG1929" s="86">
        <f t="shared" si="318"/>
        <v>0</v>
      </c>
      <c r="AH1929" s="86" t="str">
        <f t="shared" si="319"/>
        <v/>
      </c>
      <c r="AI1929" s="86">
        <f t="shared" si="320"/>
        <v>0</v>
      </c>
    </row>
    <row r="1930" spans="1:35" ht="15" customHeight="1">
      <c r="A1930" s="107"/>
      <c r="B1930" s="93"/>
      <c r="C1930" s="112" t="s">
        <v>238</v>
      </c>
      <c r="D1930" s="329" t="str">
        <f t="shared" si="316"/>
        <v/>
      </c>
      <c r="E1930" s="330"/>
      <c r="F1930" s="330"/>
      <c r="G1930" s="330"/>
      <c r="H1930" s="330"/>
      <c r="I1930" s="330"/>
      <c r="J1930" s="330"/>
      <c r="K1930" s="330"/>
      <c r="L1930" s="330"/>
      <c r="M1930" s="330"/>
      <c r="N1930" s="330"/>
      <c r="O1930" s="330"/>
      <c r="P1930" s="330"/>
      <c r="Q1930" s="330"/>
      <c r="R1930" s="331"/>
      <c r="S1930" s="344" t="str">
        <f t="shared" si="317"/>
        <v/>
      </c>
      <c r="T1930" s="345"/>
      <c r="U1930" s="345"/>
      <c r="V1930" s="345"/>
      <c r="W1930" s="345"/>
      <c r="X1930" s="346"/>
      <c r="Y1930" s="332"/>
      <c r="Z1930" s="333"/>
      <c r="AA1930" s="333"/>
      <c r="AB1930" s="333"/>
      <c r="AC1930" s="333"/>
      <c r="AD1930" s="334"/>
      <c r="AG1930" s="86">
        <f t="shared" si="318"/>
        <v>0</v>
      </c>
      <c r="AH1930" s="86" t="str">
        <f t="shared" si="319"/>
        <v/>
      </c>
      <c r="AI1930" s="86">
        <f t="shared" si="320"/>
        <v>0</v>
      </c>
    </row>
    <row r="1931" spans="1:35" ht="15" customHeight="1">
      <c r="A1931" s="107"/>
      <c r="B1931" s="93"/>
      <c r="C1931" s="112" t="s">
        <v>239</v>
      </c>
      <c r="D1931" s="329" t="str">
        <f t="shared" si="316"/>
        <v/>
      </c>
      <c r="E1931" s="330"/>
      <c r="F1931" s="330"/>
      <c r="G1931" s="330"/>
      <c r="H1931" s="330"/>
      <c r="I1931" s="330"/>
      <c r="J1931" s="330"/>
      <c r="K1931" s="330"/>
      <c r="L1931" s="330"/>
      <c r="M1931" s="330"/>
      <c r="N1931" s="330"/>
      <c r="O1931" s="330"/>
      <c r="P1931" s="330"/>
      <c r="Q1931" s="330"/>
      <c r="R1931" s="331"/>
      <c r="S1931" s="344" t="str">
        <f t="shared" si="317"/>
        <v/>
      </c>
      <c r="T1931" s="345"/>
      <c r="U1931" s="345"/>
      <c r="V1931" s="345"/>
      <c r="W1931" s="345"/>
      <c r="X1931" s="346"/>
      <c r="Y1931" s="332"/>
      <c r="Z1931" s="333"/>
      <c r="AA1931" s="333"/>
      <c r="AB1931" s="333"/>
      <c r="AC1931" s="333"/>
      <c r="AD1931" s="334"/>
      <c r="AG1931" s="86">
        <f t="shared" si="318"/>
        <v>0</v>
      </c>
      <c r="AH1931" s="86" t="str">
        <f t="shared" si="319"/>
        <v/>
      </c>
      <c r="AI1931" s="86">
        <f t="shared" si="320"/>
        <v>0</v>
      </c>
    </row>
    <row r="1932" spans="1:35" ht="15" customHeight="1">
      <c r="A1932" s="107"/>
      <c r="B1932" s="93"/>
      <c r="C1932" s="112" t="s">
        <v>240</v>
      </c>
      <c r="D1932" s="329" t="str">
        <f t="shared" si="316"/>
        <v/>
      </c>
      <c r="E1932" s="330"/>
      <c r="F1932" s="330"/>
      <c r="G1932" s="330"/>
      <c r="H1932" s="330"/>
      <c r="I1932" s="330"/>
      <c r="J1932" s="330"/>
      <c r="K1932" s="330"/>
      <c r="L1932" s="330"/>
      <c r="M1932" s="330"/>
      <c r="N1932" s="330"/>
      <c r="O1932" s="330"/>
      <c r="P1932" s="330"/>
      <c r="Q1932" s="330"/>
      <c r="R1932" s="331"/>
      <c r="S1932" s="344" t="str">
        <f t="shared" si="317"/>
        <v/>
      </c>
      <c r="T1932" s="345"/>
      <c r="U1932" s="345"/>
      <c r="V1932" s="345"/>
      <c r="W1932" s="345"/>
      <c r="X1932" s="346"/>
      <c r="Y1932" s="332"/>
      <c r="Z1932" s="333"/>
      <c r="AA1932" s="333"/>
      <c r="AB1932" s="333"/>
      <c r="AC1932" s="333"/>
      <c r="AD1932" s="334"/>
      <c r="AG1932" s="86">
        <f t="shared" si="318"/>
        <v>0</v>
      </c>
      <c r="AH1932" s="86" t="str">
        <f t="shared" si="319"/>
        <v/>
      </c>
      <c r="AI1932" s="86">
        <f t="shared" si="320"/>
        <v>0</v>
      </c>
    </row>
    <row r="1933" spans="1:35" ht="15" customHeight="1">
      <c r="A1933" s="107"/>
      <c r="B1933" s="93"/>
      <c r="C1933" s="112" t="s">
        <v>241</v>
      </c>
      <c r="D1933" s="329" t="str">
        <f t="shared" si="316"/>
        <v/>
      </c>
      <c r="E1933" s="330"/>
      <c r="F1933" s="330"/>
      <c r="G1933" s="330"/>
      <c r="H1933" s="330"/>
      <c r="I1933" s="330"/>
      <c r="J1933" s="330"/>
      <c r="K1933" s="330"/>
      <c r="L1933" s="330"/>
      <c r="M1933" s="330"/>
      <c r="N1933" s="330"/>
      <c r="O1933" s="330"/>
      <c r="P1933" s="330"/>
      <c r="Q1933" s="330"/>
      <c r="R1933" s="331"/>
      <c r="S1933" s="344" t="str">
        <f t="shared" si="317"/>
        <v/>
      </c>
      <c r="T1933" s="345"/>
      <c r="U1933" s="345"/>
      <c r="V1933" s="345"/>
      <c r="W1933" s="345"/>
      <c r="X1933" s="346"/>
      <c r="Y1933" s="332"/>
      <c r="Z1933" s="333"/>
      <c r="AA1933" s="333"/>
      <c r="AB1933" s="333"/>
      <c r="AC1933" s="333"/>
      <c r="AD1933" s="334"/>
      <c r="AG1933" s="86">
        <f t="shared" si="318"/>
        <v>0</v>
      </c>
      <c r="AH1933" s="86" t="str">
        <f t="shared" si="319"/>
        <v/>
      </c>
      <c r="AI1933" s="86">
        <f t="shared" si="320"/>
        <v>0</v>
      </c>
    </row>
    <row r="1934" spans="1:35" ht="15" customHeight="1">
      <c r="A1934" s="107"/>
      <c r="B1934" s="93"/>
      <c r="C1934" s="112" t="s">
        <v>242</v>
      </c>
      <c r="D1934" s="329" t="str">
        <f t="shared" si="316"/>
        <v/>
      </c>
      <c r="E1934" s="330"/>
      <c r="F1934" s="330"/>
      <c r="G1934" s="330"/>
      <c r="H1934" s="330"/>
      <c r="I1934" s="330"/>
      <c r="J1934" s="330"/>
      <c r="K1934" s="330"/>
      <c r="L1934" s="330"/>
      <c r="M1934" s="330"/>
      <c r="N1934" s="330"/>
      <c r="O1934" s="330"/>
      <c r="P1934" s="330"/>
      <c r="Q1934" s="330"/>
      <c r="R1934" s="331"/>
      <c r="S1934" s="344" t="str">
        <f t="shared" si="317"/>
        <v/>
      </c>
      <c r="T1934" s="345"/>
      <c r="U1934" s="345"/>
      <c r="V1934" s="345"/>
      <c r="W1934" s="345"/>
      <c r="X1934" s="346"/>
      <c r="Y1934" s="332"/>
      <c r="Z1934" s="333"/>
      <c r="AA1934" s="333"/>
      <c r="AB1934" s="333"/>
      <c r="AC1934" s="333"/>
      <c r="AD1934" s="334"/>
      <c r="AG1934" s="86">
        <f t="shared" si="318"/>
        <v>0</v>
      </c>
      <c r="AH1934" s="86" t="str">
        <f t="shared" si="319"/>
        <v/>
      </c>
      <c r="AI1934" s="86">
        <f t="shared" si="320"/>
        <v>0</v>
      </c>
    </row>
    <row r="1935" spans="1:35" ht="15" customHeight="1">
      <c r="A1935" s="107"/>
      <c r="B1935" s="93"/>
      <c r="C1935" s="112" t="s">
        <v>243</v>
      </c>
      <c r="D1935" s="329" t="str">
        <f t="shared" si="316"/>
        <v/>
      </c>
      <c r="E1935" s="330"/>
      <c r="F1935" s="330"/>
      <c r="G1935" s="330"/>
      <c r="H1935" s="330"/>
      <c r="I1935" s="330"/>
      <c r="J1935" s="330"/>
      <c r="K1935" s="330"/>
      <c r="L1935" s="330"/>
      <c r="M1935" s="330"/>
      <c r="N1935" s="330"/>
      <c r="O1935" s="330"/>
      <c r="P1935" s="330"/>
      <c r="Q1935" s="330"/>
      <c r="R1935" s="331"/>
      <c r="S1935" s="344" t="str">
        <f t="shared" si="317"/>
        <v/>
      </c>
      <c r="T1935" s="345"/>
      <c r="U1935" s="345"/>
      <c r="V1935" s="345"/>
      <c r="W1935" s="345"/>
      <c r="X1935" s="346"/>
      <c r="Y1935" s="332"/>
      <c r="Z1935" s="333"/>
      <c r="AA1935" s="333"/>
      <c r="AB1935" s="333"/>
      <c r="AC1935" s="333"/>
      <c r="AD1935" s="334"/>
      <c r="AG1935" s="86">
        <f t="shared" si="318"/>
        <v>0</v>
      </c>
      <c r="AH1935" s="86" t="str">
        <f t="shared" si="319"/>
        <v/>
      </c>
      <c r="AI1935" s="86">
        <f t="shared" si="320"/>
        <v>0</v>
      </c>
    </row>
    <row r="1936" spans="1:35" ht="15" customHeight="1">
      <c r="A1936" s="107"/>
      <c r="B1936" s="93"/>
      <c r="C1936" s="112" t="s">
        <v>244</v>
      </c>
      <c r="D1936" s="329" t="str">
        <f t="shared" si="316"/>
        <v/>
      </c>
      <c r="E1936" s="330"/>
      <c r="F1936" s="330"/>
      <c r="G1936" s="330"/>
      <c r="H1936" s="330"/>
      <c r="I1936" s="330"/>
      <c r="J1936" s="330"/>
      <c r="K1936" s="330"/>
      <c r="L1936" s="330"/>
      <c r="M1936" s="330"/>
      <c r="N1936" s="330"/>
      <c r="O1936" s="330"/>
      <c r="P1936" s="330"/>
      <c r="Q1936" s="330"/>
      <c r="R1936" s="331"/>
      <c r="S1936" s="344" t="str">
        <f t="shared" si="317"/>
        <v/>
      </c>
      <c r="T1936" s="345"/>
      <c r="U1936" s="345"/>
      <c r="V1936" s="345"/>
      <c r="W1936" s="345"/>
      <c r="X1936" s="346"/>
      <c r="Y1936" s="332"/>
      <c r="Z1936" s="333"/>
      <c r="AA1936" s="333"/>
      <c r="AB1936" s="333"/>
      <c r="AC1936" s="333"/>
      <c r="AD1936" s="334"/>
      <c r="AG1936" s="86">
        <f t="shared" si="318"/>
        <v>0</v>
      </c>
      <c r="AH1936" s="86" t="str">
        <f t="shared" si="319"/>
        <v/>
      </c>
      <c r="AI1936" s="86">
        <f t="shared" si="320"/>
        <v>0</v>
      </c>
    </row>
    <row r="1937" spans="1:35" ht="15" customHeight="1">
      <c r="A1937" s="107"/>
      <c r="B1937" s="93"/>
      <c r="C1937" s="112" t="s">
        <v>245</v>
      </c>
      <c r="D1937" s="329" t="str">
        <f t="shared" si="316"/>
        <v/>
      </c>
      <c r="E1937" s="330"/>
      <c r="F1937" s="330"/>
      <c r="G1937" s="330"/>
      <c r="H1937" s="330"/>
      <c r="I1937" s="330"/>
      <c r="J1937" s="330"/>
      <c r="K1937" s="330"/>
      <c r="L1937" s="330"/>
      <c r="M1937" s="330"/>
      <c r="N1937" s="330"/>
      <c r="O1937" s="330"/>
      <c r="P1937" s="330"/>
      <c r="Q1937" s="330"/>
      <c r="R1937" s="331"/>
      <c r="S1937" s="344" t="str">
        <f t="shared" si="317"/>
        <v/>
      </c>
      <c r="T1937" s="345"/>
      <c r="U1937" s="345"/>
      <c r="V1937" s="345"/>
      <c r="W1937" s="345"/>
      <c r="X1937" s="346"/>
      <c r="Y1937" s="332"/>
      <c r="Z1937" s="333"/>
      <c r="AA1937" s="333"/>
      <c r="AB1937" s="333"/>
      <c r="AC1937" s="333"/>
      <c r="AD1937" s="334"/>
      <c r="AG1937" s="86">
        <f t="shared" si="318"/>
        <v>0</v>
      </c>
      <c r="AH1937" s="86" t="str">
        <f t="shared" si="319"/>
        <v/>
      </c>
      <c r="AI1937" s="86">
        <f t="shared" si="320"/>
        <v>0</v>
      </c>
    </row>
    <row r="1938" spans="1:35" ht="15" customHeight="1">
      <c r="A1938" s="107"/>
      <c r="B1938" s="93"/>
      <c r="C1938" s="112" t="s">
        <v>246</v>
      </c>
      <c r="D1938" s="329" t="str">
        <f t="shared" si="316"/>
        <v/>
      </c>
      <c r="E1938" s="330"/>
      <c r="F1938" s="330"/>
      <c r="G1938" s="330"/>
      <c r="H1938" s="330"/>
      <c r="I1938" s="330"/>
      <c r="J1938" s="330"/>
      <c r="K1938" s="330"/>
      <c r="L1938" s="330"/>
      <c r="M1938" s="330"/>
      <c r="N1938" s="330"/>
      <c r="O1938" s="330"/>
      <c r="P1938" s="330"/>
      <c r="Q1938" s="330"/>
      <c r="R1938" s="331"/>
      <c r="S1938" s="344" t="str">
        <f t="shared" si="317"/>
        <v/>
      </c>
      <c r="T1938" s="345"/>
      <c r="U1938" s="345"/>
      <c r="V1938" s="345"/>
      <c r="W1938" s="345"/>
      <c r="X1938" s="346"/>
      <c r="Y1938" s="332"/>
      <c r="Z1938" s="333"/>
      <c r="AA1938" s="333"/>
      <c r="AB1938" s="333"/>
      <c r="AC1938" s="333"/>
      <c r="AD1938" s="334"/>
      <c r="AG1938" s="86">
        <f t="shared" si="318"/>
        <v>0</v>
      </c>
      <c r="AH1938" s="86" t="str">
        <f t="shared" si="319"/>
        <v/>
      </c>
      <c r="AI1938" s="86">
        <f t="shared" si="320"/>
        <v>0</v>
      </c>
    </row>
    <row r="1939" spans="1:35" ht="15" customHeight="1">
      <c r="A1939" s="107"/>
      <c r="B1939" s="93"/>
      <c r="C1939" s="112" t="s">
        <v>247</v>
      </c>
      <c r="D1939" s="329" t="str">
        <f t="shared" si="316"/>
        <v/>
      </c>
      <c r="E1939" s="330"/>
      <c r="F1939" s="330"/>
      <c r="G1939" s="330"/>
      <c r="H1939" s="330"/>
      <c r="I1939" s="330"/>
      <c r="J1939" s="330"/>
      <c r="K1939" s="330"/>
      <c r="L1939" s="330"/>
      <c r="M1939" s="330"/>
      <c r="N1939" s="330"/>
      <c r="O1939" s="330"/>
      <c r="P1939" s="330"/>
      <c r="Q1939" s="330"/>
      <c r="R1939" s="331"/>
      <c r="S1939" s="344" t="str">
        <f t="shared" si="317"/>
        <v/>
      </c>
      <c r="T1939" s="345"/>
      <c r="U1939" s="345"/>
      <c r="V1939" s="345"/>
      <c r="W1939" s="345"/>
      <c r="X1939" s="346"/>
      <c r="Y1939" s="332"/>
      <c r="Z1939" s="333"/>
      <c r="AA1939" s="333"/>
      <c r="AB1939" s="333"/>
      <c r="AC1939" s="333"/>
      <c r="AD1939" s="334"/>
      <c r="AG1939" s="86">
        <f t="shared" si="318"/>
        <v>0</v>
      </c>
      <c r="AH1939" s="86" t="str">
        <f t="shared" si="319"/>
        <v/>
      </c>
      <c r="AI1939" s="86">
        <f t="shared" si="320"/>
        <v>0</v>
      </c>
    </row>
    <row r="1940" spans="1:35" ht="15" customHeight="1">
      <c r="A1940" s="107"/>
      <c r="B1940" s="93"/>
      <c r="C1940" s="112" t="s">
        <v>248</v>
      </c>
      <c r="D1940" s="329" t="str">
        <f t="shared" si="316"/>
        <v/>
      </c>
      <c r="E1940" s="330"/>
      <c r="F1940" s="330"/>
      <c r="G1940" s="330"/>
      <c r="H1940" s="330"/>
      <c r="I1940" s="330"/>
      <c r="J1940" s="330"/>
      <c r="K1940" s="330"/>
      <c r="L1940" s="330"/>
      <c r="M1940" s="330"/>
      <c r="N1940" s="330"/>
      <c r="O1940" s="330"/>
      <c r="P1940" s="330"/>
      <c r="Q1940" s="330"/>
      <c r="R1940" s="331"/>
      <c r="S1940" s="344" t="str">
        <f t="shared" si="317"/>
        <v/>
      </c>
      <c r="T1940" s="345"/>
      <c r="U1940" s="345"/>
      <c r="V1940" s="345"/>
      <c r="W1940" s="345"/>
      <c r="X1940" s="346"/>
      <c r="Y1940" s="332"/>
      <c r="Z1940" s="333"/>
      <c r="AA1940" s="333"/>
      <c r="AB1940" s="333"/>
      <c r="AC1940" s="333"/>
      <c r="AD1940" s="334"/>
      <c r="AG1940" s="86">
        <f t="shared" si="318"/>
        <v>0</v>
      </c>
      <c r="AH1940" s="86" t="str">
        <f t="shared" si="319"/>
        <v/>
      </c>
      <c r="AI1940" s="86">
        <f t="shared" si="320"/>
        <v>0</v>
      </c>
    </row>
    <row r="1941" spans="1:35" ht="15" customHeight="1">
      <c r="A1941" s="107"/>
      <c r="B1941" s="93"/>
      <c r="C1941" s="112" t="s">
        <v>249</v>
      </c>
      <c r="D1941" s="329" t="str">
        <f t="shared" si="316"/>
        <v/>
      </c>
      <c r="E1941" s="330"/>
      <c r="F1941" s="330"/>
      <c r="G1941" s="330"/>
      <c r="H1941" s="330"/>
      <c r="I1941" s="330"/>
      <c r="J1941" s="330"/>
      <c r="K1941" s="330"/>
      <c r="L1941" s="330"/>
      <c r="M1941" s="330"/>
      <c r="N1941" s="330"/>
      <c r="O1941" s="330"/>
      <c r="P1941" s="330"/>
      <c r="Q1941" s="330"/>
      <c r="R1941" s="331"/>
      <c r="S1941" s="344" t="str">
        <f t="shared" si="317"/>
        <v/>
      </c>
      <c r="T1941" s="345"/>
      <c r="U1941" s="345"/>
      <c r="V1941" s="345"/>
      <c r="W1941" s="345"/>
      <c r="X1941" s="346"/>
      <c r="Y1941" s="332"/>
      <c r="Z1941" s="333"/>
      <c r="AA1941" s="333"/>
      <c r="AB1941" s="333"/>
      <c r="AC1941" s="333"/>
      <c r="AD1941" s="334"/>
      <c r="AG1941" s="86">
        <f t="shared" si="318"/>
        <v>0</v>
      </c>
      <c r="AH1941" s="86" t="str">
        <f t="shared" si="319"/>
        <v/>
      </c>
      <c r="AI1941" s="86">
        <f t="shared" si="320"/>
        <v>0</v>
      </c>
    </row>
    <row r="1942" spans="1:35" ht="15" customHeight="1">
      <c r="A1942" s="107"/>
      <c r="B1942" s="93"/>
      <c r="C1942" s="112" t="s">
        <v>250</v>
      </c>
      <c r="D1942" s="329" t="str">
        <f t="shared" si="316"/>
        <v/>
      </c>
      <c r="E1942" s="330"/>
      <c r="F1942" s="330"/>
      <c r="G1942" s="330"/>
      <c r="H1942" s="330"/>
      <c r="I1942" s="330"/>
      <c r="J1942" s="330"/>
      <c r="K1942" s="330"/>
      <c r="L1942" s="330"/>
      <c r="M1942" s="330"/>
      <c r="N1942" s="330"/>
      <c r="O1942" s="330"/>
      <c r="P1942" s="330"/>
      <c r="Q1942" s="330"/>
      <c r="R1942" s="331"/>
      <c r="S1942" s="344" t="str">
        <f t="shared" si="317"/>
        <v/>
      </c>
      <c r="T1942" s="345"/>
      <c r="U1942" s="345"/>
      <c r="V1942" s="345"/>
      <c r="W1942" s="345"/>
      <c r="X1942" s="346"/>
      <c r="Y1942" s="332"/>
      <c r="Z1942" s="333"/>
      <c r="AA1942" s="333"/>
      <c r="AB1942" s="333"/>
      <c r="AC1942" s="333"/>
      <c r="AD1942" s="334"/>
      <c r="AG1942" s="86">
        <f t="shared" si="318"/>
        <v>0</v>
      </c>
      <c r="AH1942" s="86" t="str">
        <f t="shared" si="319"/>
        <v/>
      </c>
      <c r="AI1942" s="86">
        <f t="shared" si="320"/>
        <v>0</v>
      </c>
    </row>
    <row r="1943" spans="1:35" ht="15" customHeight="1">
      <c r="A1943" s="107"/>
      <c r="B1943" s="93"/>
      <c r="C1943" s="112" t="s">
        <v>251</v>
      </c>
      <c r="D1943" s="329" t="str">
        <f t="shared" si="316"/>
        <v/>
      </c>
      <c r="E1943" s="330"/>
      <c r="F1943" s="330"/>
      <c r="G1943" s="330"/>
      <c r="H1943" s="330"/>
      <c r="I1943" s="330"/>
      <c r="J1943" s="330"/>
      <c r="K1943" s="330"/>
      <c r="L1943" s="330"/>
      <c r="M1943" s="330"/>
      <c r="N1943" s="330"/>
      <c r="O1943" s="330"/>
      <c r="P1943" s="330"/>
      <c r="Q1943" s="330"/>
      <c r="R1943" s="331"/>
      <c r="S1943" s="344" t="str">
        <f t="shared" si="317"/>
        <v/>
      </c>
      <c r="T1943" s="345"/>
      <c r="U1943" s="345"/>
      <c r="V1943" s="345"/>
      <c r="W1943" s="345"/>
      <c r="X1943" s="346"/>
      <c r="Y1943" s="332"/>
      <c r="Z1943" s="333"/>
      <c r="AA1943" s="333"/>
      <c r="AB1943" s="333"/>
      <c r="AC1943" s="333"/>
      <c r="AD1943" s="334"/>
      <c r="AG1943" s="86">
        <f t="shared" si="318"/>
        <v>0</v>
      </c>
      <c r="AH1943" s="86" t="str">
        <f t="shared" si="319"/>
        <v/>
      </c>
      <c r="AI1943" s="86">
        <f t="shared" si="320"/>
        <v>0</v>
      </c>
    </row>
    <row r="1944" spans="1:35" ht="15" customHeight="1">
      <c r="A1944" s="107"/>
      <c r="B1944" s="93"/>
      <c r="C1944" s="165" t="s">
        <v>252</v>
      </c>
      <c r="D1944" s="329" t="str">
        <f t="shared" si="316"/>
        <v/>
      </c>
      <c r="E1944" s="330"/>
      <c r="F1944" s="330"/>
      <c r="G1944" s="330"/>
      <c r="H1944" s="330"/>
      <c r="I1944" s="330"/>
      <c r="J1944" s="330"/>
      <c r="K1944" s="330"/>
      <c r="L1944" s="330"/>
      <c r="M1944" s="330"/>
      <c r="N1944" s="330"/>
      <c r="O1944" s="330"/>
      <c r="P1944" s="330"/>
      <c r="Q1944" s="330"/>
      <c r="R1944" s="331"/>
      <c r="S1944" s="344" t="str">
        <f t="shared" si="317"/>
        <v/>
      </c>
      <c r="T1944" s="345"/>
      <c r="U1944" s="345"/>
      <c r="V1944" s="345"/>
      <c r="W1944" s="345"/>
      <c r="X1944" s="346"/>
      <c r="Y1944" s="332"/>
      <c r="Z1944" s="333"/>
      <c r="AA1944" s="333"/>
      <c r="AB1944" s="333"/>
      <c r="AC1944" s="333"/>
      <c r="AD1944" s="334"/>
      <c r="AG1944" s="86">
        <f t="shared" si="318"/>
        <v>0</v>
      </c>
      <c r="AH1944" s="86" t="str">
        <f t="shared" si="319"/>
        <v/>
      </c>
      <c r="AI1944" s="86">
        <f t="shared" si="320"/>
        <v>0</v>
      </c>
    </row>
    <row r="1945" spans="1:35" ht="15" customHeight="1">
      <c r="A1945" s="107"/>
      <c r="B1945" s="93"/>
      <c r="C1945" s="93"/>
      <c r="D1945" s="93"/>
      <c r="E1945" s="93"/>
      <c r="F1945" s="93"/>
      <c r="G1945" s="93"/>
      <c r="H1945" s="93"/>
      <c r="I1945" s="93"/>
      <c r="J1945" s="93"/>
      <c r="K1945" s="93"/>
      <c r="L1945" s="93"/>
      <c r="M1945" s="93"/>
      <c r="N1945" s="93"/>
      <c r="O1945" s="93"/>
      <c r="P1945" s="136"/>
      <c r="Q1945" s="166"/>
      <c r="R1945" s="140" t="s">
        <v>253</v>
      </c>
      <c r="S1945" s="344">
        <f>IF(AND(SUM(S1825:X1944)=0,COUNTIF(S1825:X1944,"NS")&gt;0),"NS",
IF(AND(SUM(S1825:X1944)=0,COUNTIF(S1825:X1944,0)&gt;0),0,
IF(AND(SUM(S1825:X1944)=0,COUNTIF(S1825:X1944,"NA")&gt;0),"NA",
SUM(S1825:X1944))))</f>
        <v>0</v>
      </c>
      <c r="T1945" s="345"/>
      <c r="U1945" s="345"/>
      <c r="V1945" s="345"/>
      <c r="W1945" s="345"/>
      <c r="X1945" s="346"/>
      <c r="Y1945" s="344">
        <f>IF(AND(SUM(Y1825:AD1944)=0,COUNTIF(Y1825:AD1944,"NS")&gt;0),"NS",
IF(AND(SUM(Y1825:AD1944)=0,COUNTIF(Y1825:AD1944,0)&gt;0),0,
IF(AND(SUM(Y1825:AD1944)=0,COUNTIF(Y1825:AD1944,"NA")&gt;0),"NA",
SUM(Y1825:AD1944))))</f>
        <v>0</v>
      </c>
      <c r="Z1945" s="345"/>
      <c r="AA1945" s="345"/>
      <c r="AB1945" s="345"/>
      <c r="AC1945" s="345"/>
      <c r="AD1945" s="346"/>
      <c r="AG1945" s="115">
        <f>SUM(AG1825:AG1944)</f>
        <v>0</v>
      </c>
      <c r="AI1945" s="115">
        <f>SUM(AI1825:AI1944)</f>
        <v>0</v>
      </c>
    </row>
    <row r="1946" spans="1:35" ht="15" customHeight="1">
      <c r="A1946" s="107"/>
      <c r="B1946" s="93"/>
      <c r="C1946" s="93"/>
      <c r="D1946" s="93"/>
      <c r="E1946" s="93"/>
      <c r="F1946" s="93"/>
      <c r="G1946" s="93"/>
      <c r="H1946" s="93"/>
      <c r="I1946" s="93"/>
      <c r="J1946" s="93"/>
      <c r="K1946" s="93"/>
      <c r="L1946" s="93"/>
      <c r="M1946" s="93"/>
      <c r="N1946" s="93"/>
      <c r="O1946" s="93"/>
      <c r="P1946" s="136"/>
      <c r="Q1946" s="166"/>
      <c r="R1946" s="136"/>
      <c r="S1946" s="135"/>
      <c r="T1946" s="135"/>
      <c r="U1946" s="135"/>
      <c r="V1946" s="135"/>
      <c r="W1946" s="135"/>
      <c r="X1946" s="135"/>
      <c r="Y1946" s="135"/>
      <c r="Z1946" s="135"/>
      <c r="AA1946" s="135"/>
      <c r="AB1946" s="135"/>
      <c r="AC1946" s="135"/>
      <c r="AD1946" s="135"/>
    </row>
    <row r="1947" spans="1:35" ht="24" customHeight="1">
      <c r="A1947" s="107"/>
      <c r="B1947" s="93"/>
      <c r="C1947" s="354" t="s">
        <v>254</v>
      </c>
      <c r="D1947" s="354"/>
      <c r="E1947" s="354"/>
      <c r="F1947" s="354"/>
      <c r="G1947" s="354"/>
      <c r="H1947" s="354"/>
      <c r="I1947" s="354"/>
      <c r="J1947" s="354"/>
      <c r="K1947" s="354"/>
      <c r="L1947" s="354"/>
      <c r="M1947" s="354"/>
      <c r="N1947" s="354"/>
      <c r="O1947" s="354"/>
      <c r="P1947" s="354"/>
      <c r="Q1947" s="354"/>
      <c r="R1947" s="354"/>
      <c r="S1947" s="354"/>
      <c r="T1947" s="354"/>
      <c r="U1947" s="354"/>
      <c r="V1947" s="354"/>
      <c r="W1947" s="354"/>
      <c r="X1947" s="354"/>
      <c r="Y1947" s="354"/>
      <c r="Z1947" s="354"/>
      <c r="AA1947" s="354"/>
      <c r="AB1947" s="354"/>
      <c r="AC1947" s="354"/>
      <c r="AD1947" s="354"/>
    </row>
    <row r="1948" spans="1:35" ht="60" customHeight="1">
      <c r="A1948" s="107"/>
      <c r="B1948" s="93"/>
      <c r="C1948" s="491"/>
      <c r="D1948" s="491"/>
      <c r="E1948" s="491"/>
      <c r="F1948" s="491"/>
      <c r="G1948" s="491"/>
      <c r="H1948" s="491"/>
      <c r="I1948" s="491"/>
      <c r="J1948" s="491"/>
      <c r="K1948" s="491"/>
      <c r="L1948" s="491"/>
      <c r="M1948" s="491"/>
      <c r="N1948" s="491"/>
      <c r="O1948" s="491"/>
      <c r="P1948" s="491"/>
      <c r="Q1948" s="491"/>
      <c r="R1948" s="491"/>
      <c r="S1948" s="491"/>
      <c r="T1948" s="491"/>
      <c r="U1948" s="491"/>
      <c r="V1948" s="491"/>
      <c r="W1948" s="491"/>
      <c r="X1948" s="491"/>
      <c r="Y1948" s="491"/>
      <c r="Z1948" s="491"/>
      <c r="AA1948" s="491"/>
      <c r="AB1948" s="491"/>
      <c r="AC1948" s="491"/>
      <c r="AD1948" s="491"/>
    </row>
    <row r="1949" spans="1:35" ht="15" customHeight="1">
      <c r="A1949" s="107"/>
      <c r="B1949" s="93"/>
      <c r="C1949" s="93"/>
      <c r="D1949" s="93"/>
      <c r="E1949" s="93"/>
      <c r="F1949" s="93"/>
      <c r="G1949" s="93"/>
      <c r="H1949" s="93"/>
      <c r="I1949" s="93"/>
      <c r="J1949" s="93"/>
      <c r="K1949" s="93"/>
      <c r="L1949" s="93"/>
      <c r="M1949" s="93"/>
      <c r="N1949" s="93"/>
      <c r="O1949" s="93"/>
      <c r="P1949" s="93"/>
      <c r="Q1949" s="93"/>
      <c r="R1949" s="93"/>
      <c r="S1949" s="93"/>
      <c r="T1949" s="93"/>
      <c r="U1949" s="93"/>
      <c r="V1949" s="93"/>
      <c r="W1949" s="93"/>
      <c r="X1949" s="93"/>
      <c r="Y1949" s="93"/>
      <c r="Z1949" s="93"/>
      <c r="AA1949" s="93"/>
      <c r="AB1949" s="93"/>
      <c r="AC1949" s="93"/>
      <c r="AD1949" s="93"/>
    </row>
    <row r="1950" spans="1:35" ht="15" customHeight="1">
      <c r="A1950" s="107"/>
      <c r="B1950" s="325" t="str">
        <f>IF(AI1945=0,"","Error: Verificar la consistencia con la pregunta 12.")</f>
        <v/>
      </c>
      <c r="C1950" s="325"/>
      <c r="D1950" s="325"/>
      <c r="E1950" s="325"/>
      <c r="F1950" s="325"/>
      <c r="G1950" s="325"/>
      <c r="H1950" s="325"/>
      <c r="I1950" s="325"/>
      <c r="J1950" s="325"/>
      <c r="K1950" s="325"/>
      <c r="L1950" s="325"/>
      <c r="M1950" s="325"/>
      <c r="N1950" s="325"/>
      <c r="O1950" s="325"/>
      <c r="P1950" s="325"/>
      <c r="Q1950" s="325"/>
      <c r="R1950" s="325"/>
      <c r="S1950" s="325"/>
      <c r="T1950" s="325"/>
      <c r="U1950" s="325"/>
      <c r="V1950" s="325"/>
      <c r="W1950" s="325"/>
      <c r="X1950" s="325"/>
      <c r="Y1950" s="325"/>
      <c r="Z1950" s="325"/>
      <c r="AA1950" s="325"/>
      <c r="AB1950" s="325"/>
      <c r="AC1950" s="325"/>
      <c r="AD1950" s="325"/>
    </row>
    <row r="1951" spans="1:35" ht="15" customHeight="1">
      <c r="A1951" s="107"/>
      <c r="B1951" s="324" t="str">
        <f>IF(AG1945=0,"","Error: Debe completar toda la información requerida.")</f>
        <v/>
      </c>
      <c r="C1951" s="324"/>
      <c r="D1951" s="324"/>
      <c r="E1951" s="324"/>
      <c r="F1951" s="324"/>
      <c r="G1951" s="324"/>
      <c r="H1951" s="324"/>
      <c r="I1951" s="324"/>
      <c r="J1951" s="324"/>
      <c r="K1951" s="324"/>
      <c r="L1951" s="324"/>
      <c r="M1951" s="324"/>
      <c r="N1951" s="324"/>
      <c r="O1951" s="324"/>
      <c r="P1951" s="324"/>
      <c r="Q1951" s="324"/>
      <c r="R1951" s="324"/>
      <c r="S1951" s="324"/>
      <c r="T1951" s="324"/>
      <c r="U1951" s="324"/>
      <c r="V1951" s="324"/>
      <c r="W1951" s="324"/>
      <c r="X1951" s="324"/>
      <c r="Y1951" s="324"/>
      <c r="Z1951" s="324"/>
      <c r="AA1951" s="324"/>
      <c r="AB1951" s="324"/>
      <c r="AC1951" s="324"/>
      <c r="AD1951" s="324"/>
    </row>
    <row r="1952" spans="1:35" ht="15" customHeight="1">
      <c r="A1952" s="107"/>
      <c r="B1952" s="93"/>
      <c r="C1952" s="93"/>
      <c r="D1952" s="93"/>
      <c r="E1952" s="93"/>
      <c r="F1952" s="93"/>
      <c r="G1952" s="93"/>
      <c r="H1952" s="93"/>
      <c r="I1952" s="93"/>
      <c r="J1952" s="93"/>
      <c r="K1952" s="93"/>
      <c r="L1952" s="93"/>
      <c r="M1952" s="93"/>
      <c r="N1952" s="93"/>
      <c r="O1952" s="93"/>
      <c r="P1952" s="93"/>
      <c r="Q1952" s="93"/>
      <c r="R1952" s="93"/>
      <c r="S1952" s="93"/>
      <c r="T1952" s="93"/>
      <c r="U1952" s="93"/>
      <c r="V1952" s="93"/>
      <c r="W1952" s="93"/>
      <c r="X1952" s="93"/>
      <c r="Y1952" s="93"/>
      <c r="Z1952" s="93"/>
      <c r="AA1952" s="93"/>
      <c r="AB1952" s="93"/>
      <c r="AC1952" s="93"/>
      <c r="AD1952" s="93"/>
    </row>
    <row r="1953" spans="1:40" ht="15" customHeight="1">
      <c r="A1953" s="107"/>
      <c r="B1953" s="93"/>
      <c r="C1953" s="93"/>
      <c r="D1953" s="93"/>
      <c r="E1953" s="93"/>
      <c r="F1953" s="93"/>
      <c r="G1953" s="93"/>
      <c r="H1953" s="93"/>
      <c r="I1953" s="93"/>
      <c r="J1953" s="93"/>
      <c r="K1953" s="93"/>
      <c r="L1953" s="93"/>
      <c r="M1953" s="93"/>
      <c r="N1953" s="93"/>
      <c r="O1953" s="93"/>
      <c r="P1953" s="93"/>
      <c r="Q1953" s="93"/>
      <c r="R1953" s="93"/>
      <c r="S1953" s="93"/>
      <c r="T1953" s="93"/>
      <c r="U1953" s="93"/>
      <c r="V1953" s="93"/>
      <c r="W1953" s="93"/>
      <c r="X1953" s="93"/>
      <c r="Y1953" s="93"/>
      <c r="Z1953" s="93"/>
      <c r="AA1953" s="93"/>
      <c r="AB1953" s="93"/>
      <c r="AC1953" s="93"/>
      <c r="AD1953" s="93"/>
    </row>
    <row r="1954" spans="1:40" ht="15" customHeight="1">
      <c r="A1954" s="107"/>
      <c r="B1954" s="93"/>
      <c r="C1954" s="93"/>
      <c r="D1954" s="93"/>
      <c r="E1954" s="93"/>
      <c r="F1954" s="93"/>
      <c r="G1954" s="93"/>
      <c r="H1954" s="93"/>
      <c r="I1954" s="93"/>
      <c r="J1954" s="93"/>
      <c r="K1954" s="93"/>
      <c r="L1954" s="93"/>
      <c r="M1954" s="93"/>
      <c r="N1954" s="93"/>
      <c r="O1954" s="93"/>
      <c r="P1954" s="93"/>
      <c r="Q1954" s="93"/>
      <c r="R1954" s="93"/>
      <c r="S1954" s="93"/>
      <c r="T1954" s="93"/>
      <c r="U1954" s="93"/>
      <c r="V1954" s="93"/>
      <c r="W1954" s="93"/>
      <c r="X1954" s="93"/>
      <c r="Y1954" s="93"/>
      <c r="Z1954" s="93"/>
      <c r="AA1954" s="93"/>
      <c r="AB1954" s="93"/>
      <c r="AC1954" s="93"/>
      <c r="AD1954" s="93"/>
    </row>
    <row r="1955" spans="1:40" ht="36" customHeight="1">
      <c r="A1955" s="106" t="s">
        <v>360</v>
      </c>
      <c r="B1955" s="359" t="s">
        <v>636</v>
      </c>
      <c r="C1955" s="359"/>
      <c r="D1955" s="359"/>
      <c r="E1955" s="359"/>
      <c r="F1955" s="359"/>
      <c r="G1955" s="359"/>
      <c r="H1955" s="359"/>
      <c r="I1955" s="359"/>
      <c r="J1955" s="359"/>
      <c r="K1955" s="359"/>
      <c r="L1955" s="359"/>
      <c r="M1955" s="359"/>
      <c r="N1955" s="359"/>
      <c r="O1955" s="359"/>
      <c r="P1955" s="359"/>
      <c r="Q1955" s="359"/>
      <c r="R1955" s="359"/>
      <c r="S1955" s="359"/>
      <c r="T1955" s="359"/>
      <c r="U1955" s="359"/>
      <c r="V1955" s="359"/>
      <c r="W1955" s="359"/>
      <c r="X1955" s="359"/>
      <c r="Y1955" s="359"/>
      <c r="Z1955" s="359"/>
      <c r="AA1955" s="359"/>
      <c r="AB1955" s="359"/>
      <c r="AC1955" s="359"/>
      <c r="AD1955" s="359"/>
    </row>
    <row r="1956" spans="1:40" ht="24" customHeight="1">
      <c r="A1956" s="106"/>
      <c r="B1956" s="167"/>
      <c r="C1956" s="347" t="s">
        <v>637</v>
      </c>
      <c r="D1956" s="347"/>
      <c r="E1956" s="347"/>
      <c r="F1956" s="347"/>
      <c r="G1956" s="347"/>
      <c r="H1956" s="347"/>
      <c r="I1956" s="347"/>
      <c r="J1956" s="347"/>
      <c r="K1956" s="347"/>
      <c r="L1956" s="347"/>
      <c r="M1956" s="347"/>
      <c r="N1956" s="347"/>
      <c r="O1956" s="347"/>
      <c r="P1956" s="347"/>
      <c r="Q1956" s="347"/>
      <c r="R1956" s="347"/>
      <c r="S1956" s="347"/>
      <c r="T1956" s="347"/>
      <c r="U1956" s="347"/>
      <c r="V1956" s="347"/>
      <c r="W1956" s="347"/>
      <c r="X1956" s="347"/>
      <c r="Y1956" s="347"/>
      <c r="Z1956" s="347"/>
      <c r="AA1956" s="347"/>
      <c r="AB1956" s="347"/>
      <c r="AC1956" s="347"/>
      <c r="AD1956" s="347"/>
    </row>
    <row r="1957" spans="1:40" ht="36" customHeight="1">
      <c r="A1957" s="107"/>
      <c r="B1957" s="92"/>
      <c r="C1957" s="347" t="s">
        <v>342</v>
      </c>
      <c r="D1957" s="347"/>
      <c r="E1957" s="347"/>
      <c r="F1957" s="347"/>
      <c r="G1957" s="347"/>
      <c r="H1957" s="347"/>
      <c r="I1957" s="347"/>
      <c r="J1957" s="347"/>
      <c r="K1957" s="347"/>
      <c r="L1957" s="347"/>
      <c r="M1957" s="347"/>
      <c r="N1957" s="347"/>
      <c r="O1957" s="347"/>
      <c r="P1957" s="347"/>
      <c r="Q1957" s="347"/>
      <c r="R1957" s="347"/>
      <c r="S1957" s="347"/>
      <c r="T1957" s="347"/>
      <c r="U1957" s="347"/>
      <c r="V1957" s="347"/>
      <c r="W1957" s="347"/>
      <c r="X1957" s="347"/>
      <c r="Y1957" s="347"/>
      <c r="Z1957" s="347"/>
      <c r="AA1957" s="347"/>
      <c r="AB1957" s="347"/>
      <c r="AC1957" s="347"/>
      <c r="AD1957" s="347"/>
    </row>
    <row r="1958" spans="1:40" ht="15" customHeight="1">
      <c r="A1958" s="107"/>
      <c r="B1958" s="93"/>
      <c r="C1958" s="93"/>
      <c r="D1958" s="93"/>
      <c r="E1958" s="93"/>
      <c r="F1958" s="93"/>
      <c r="G1958" s="93"/>
      <c r="H1958" s="93"/>
      <c r="I1958" s="93"/>
      <c r="J1958" s="93"/>
      <c r="K1958" s="93"/>
      <c r="L1958" s="93"/>
      <c r="M1958" s="93"/>
      <c r="N1958" s="93"/>
      <c r="O1958" s="93"/>
      <c r="P1958" s="93"/>
      <c r="Q1958" s="93"/>
      <c r="R1958" s="93"/>
      <c r="S1958" s="93"/>
      <c r="T1958" s="93"/>
      <c r="U1958" s="93"/>
      <c r="V1958" s="93"/>
      <c r="W1958" s="93"/>
      <c r="X1958" s="93"/>
      <c r="Y1958" s="93"/>
      <c r="Z1958" s="93"/>
      <c r="AA1958" s="93"/>
      <c r="AB1958" s="93"/>
      <c r="AC1958" s="93"/>
      <c r="AD1958" s="93"/>
      <c r="AG1958" s="86" t="s">
        <v>798</v>
      </c>
      <c r="AH1958" s="86" t="s">
        <v>799</v>
      </c>
      <c r="AL1958" s="86" t="s">
        <v>799</v>
      </c>
      <c r="AM1958" s="86" t="s">
        <v>854</v>
      </c>
    </row>
    <row r="1959" spans="1:40" ht="15" customHeight="1">
      <c r="A1959" s="107"/>
      <c r="B1959" s="93"/>
      <c r="C1959" s="360" t="s">
        <v>164</v>
      </c>
      <c r="D1959" s="361"/>
      <c r="E1959" s="361"/>
      <c r="F1959" s="361"/>
      <c r="G1959" s="361"/>
      <c r="H1959" s="361"/>
      <c r="I1959" s="362"/>
      <c r="J1959" s="349" t="s">
        <v>361</v>
      </c>
      <c r="K1959" s="350"/>
      <c r="L1959" s="350"/>
      <c r="M1959" s="350"/>
      <c r="N1959" s="350"/>
      <c r="O1959" s="350"/>
      <c r="P1959" s="350"/>
      <c r="Q1959" s="350"/>
      <c r="R1959" s="350"/>
      <c r="S1959" s="350"/>
      <c r="T1959" s="350"/>
      <c r="U1959" s="350"/>
      <c r="V1959" s="350"/>
      <c r="W1959" s="350"/>
      <c r="X1959" s="350"/>
      <c r="Y1959" s="350"/>
      <c r="Z1959" s="350"/>
      <c r="AA1959" s="350"/>
      <c r="AB1959" s="350"/>
      <c r="AC1959" s="350"/>
      <c r="AD1959" s="351"/>
      <c r="AG1959" s="86">
        <f>+COUNTBLANK(J1961:AD2080)</f>
        <v>2520</v>
      </c>
      <c r="AH1959" s="86">
        <v>2520</v>
      </c>
      <c r="AL1959" s="86">
        <v>21</v>
      </c>
      <c r="AM1959" s="86">
        <v>14</v>
      </c>
    </row>
    <row r="1960" spans="1:40" ht="144" customHeight="1">
      <c r="A1960" s="107"/>
      <c r="B1960" s="93"/>
      <c r="C1960" s="363"/>
      <c r="D1960" s="364"/>
      <c r="E1960" s="364"/>
      <c r="F1960" s="364"/>
      <c r="G1960" s="364"/>
      <c r="H1960" s="364"/>
      <c r="I1960" s="365"/>
      <c r="J1960" s="349" t="s">
        <v>165</v>
      </c>
      <c r="K1960" s="350"/>
      <c r="L1960" s="351"/>
      <c r="M1960" s="422" t="s">
        <v>362</v>
      </c>
      <c r="N1960" s="423"/>
      <c r="O1960" s="424"/>
      <c r="P1960" s="422" t="s">
        <v>363</v>
      </c>
      <c r="Q1960" s="423"/>
      <c r="R1960" s="424"/>
      <c r="S1960" s="422" t="s">
        <v>364</v>
      </c>
      <c r="T1960" s="423"/>
      <c r="U1960" s="424"/>
      <c r="V1960" s="422" t="s">
        <v>353</v>
      </c>
      <c r="W1960" s="423"/>
      <c r="X1960" s="424"/>
      <c r="Y1960" s="422" t="s">
        <v>354</v>
      </c>
      <c r="Z1960" s="423"/>
      <c r="AA1960" s="424"/>
      <c r="AB1960" s="422" t="s">
        <v>345</v>
      </c>
      <c r="AC1960" s="423"/>
      <c r="AD1960" s="424"/>
      <c r="AG1960" s="86" t="s">
        <v>165</v>
      </c>
      <c r="AH1960" s="86" t="s">
        <v>800</v>
      </c>
      <c r="AI1960" s="86" t="s">
        <v>801</v>
      </c>
      <c r="AJ1960" s="86" t="s">
        <v>802</v>
      </c>
      <c r="AL1960" s="86" t="s">
        <v>798</v>
      </c>
      <c r="AM1960" s="86" t="s">
        <v>819</v>
      </c>
      <c r="AN1960" s="86" t="s">
        <v>858</v>
      </c>
    </row>
    <row r="1961" spans="1:40" ht="15" customHeight="1">
      <c r="A1961" s="107"/>
      <c r="B1961" s="93"/>
      <c r="C1961" s="108" t="s">
        <v>86</v>
      </c>
      <c r="D1961" s="329" t="str">
        <f>IF(D38="","",D38)</f>
        <v/>
      </c>
      <c r="E1961" s="330"/>
      <c r="F1961" s="330"/>
      <c r="G1961" s="330"/>
      <c r="H1961" s="330"/>
      <c r="I1961" s="331"/>
      <c r="J1961" s="332"/>
      <c r="K1961" s="333"/>
      <c r="L1961" s="334"/>
      <c r="M1961" s="332"/>
      <c r="N1961" s="333"/>
      <c r="O1961" s="334"/>
      <c r="P1961" s="332"/>
      <c r="Q1961" s="333"/>
      <c r="R1961" s="334"/>
      <c r="S1961" s="332"/>
      <c r="T1961" s="333"/>
      <c r="U1961" s="334"/>
      <c r="V1961" s="332"/>
      <c r="W1961" s="333"/>
      <c r="X1961" s="334"/>
      <c r="Y1961" s="332"/>
      <c r="Z1961" s="333"/>
      <c r="AA1961" s="334"/>
      <c r="AB1961" s="332"/>
      <c r="AC1961" s="333"/>
      <c r="AD1961" s="334"/>
      <c r="AG1961" s="86">
        <f>J1961</f>
        <v>0</v>
      </c>
      <c r="AH1961" s="86">
        <f>+COUNTIF(M1961:AD1961,"NS")</f>
        <v>0</v>
      </c>
      <c r="AI1961" s="86">
        <f>+SUM(M1961:AD1961)</f>
        <v>0</v>
      </c>
      <c r="AJ1961" s="86">
        <f>IF($AG$1959=2520,0,IF(OR(AND(AG1961=0,AH1961&gt;0),AND(AG1961="NS",AI1961&gt;0),AND(AG1961="NS",AH1961=0,AI1961=0)),1,IF(OR(AND(AH1961&gt;=2,AI1961&lt;AG1961),AND(AG1961="NS",AI1961=0,AH1961&gt;0),AG1961=AI1961),0,1)))</f>
        <v>0</v>
      </c>
      <c r="AL1961" s="86">
        <f t="shared" ref="AL1961:AL2025" si="321">COUNTBLANK(J1961:AD1961)</f>
        <v>21</v>
      </c>
      <c r="AM1961" s="86">
        <f>IF(OR(AND(D1961="", AL1961&lt;$AL$1959),AND(D1961&lt;&gt;"", AL1961&gt;$AM$1959)), 1, 0)</f>
        <v>0</v>
      </c>
      <c r="AN1961" s="86">
        <f>IF(AB1961="",0,IF(AB1961="NA",0,IF(AND(AB1961&gt;=0,$F$2083=""),1,0)))</f>
        <v>0</v>
      </c>
    </row>
    <row r="1962" spans="1:40" ht="15" customHeight="1">
      <c r="A1962" s="107"/>
      <c r="B1962" s="93"/>
      <c r="C1962" s="109" t="s">
        <v>87</v>
      </c>
      <c r="D1962" s="329" t="str">
        <f t="shared" ref="D1962:D2025" si="322">IF(D39="","",D39)</f>
        <v/>
      </c>
      <c r="E1962" s="330"/>
      <c r="F1962" s="330"/>
      <c r="G1962" s="330"/>
      <c r="H1962" s="330"/>
      <c r="I1962" s="331"/>
      <c r="J1962" s="332"/>
      <c r="K1962" s="333"/>
      <c r="L1962" s="334"/>
      <c r="M1962" s="332"/>
      <c r="N1962" s="333"/>
      <c r="O1962" s="334"/>
      <c r="P1962" s="332"/>
      <c r="Q1962" s="333"/>
      <c r="R1962" s="334"/>
      <c r="S1962" s="332"/>
      <c r="T1962" s="333"/>
      <c r="U1962" s="334"/>
      <c r="V1962" s="332"/>
      <c r="W1962" s="333"/>
      <c r="X1962" s="334"/>
      <c r="Y1962" s="332"/>
      <c r="Z1962" s="333"/>
      <c r="AA1962" s="334"/>
      <c r="AB1962" s="332"/>
      <c r="AC1962" s="333"/>
      <c r="AD1962" s="334"/>
      <c r="AG1962" s="86">
        <f t="shared" ref="AG1962:AG2025" si="323">J1962</f>
        <v>0</v>
      </c>
      <c r="AH1962" s="86">
        <f t="shared" ref="AH1962:AH2025" si="324">+COUNTIF(M1962:AD1962,"NS")</f>
        <v>0</v>
      </c>
      <c r="AI1962" s="86">
        <f t="shared" ref="AI1962:AI2025" si="325">+SUM(M1962:AD1962)</f>
        <v>0</v>
      </c>
      <c r="AJ1962" s="86">
        <f t="shared" ref="AJ1962:AJ2025" si="326">IF($AG$1959=2520,0,IF(OR(AND(AG1962=0,AH1962&gt;0),AND(AG1962="NS",AI1962&gt;0),AND(AG1962="NS",AH1962=0,AI1962=0)),1,IF(OR(AND(AH1962&gt;=2,AI1962&lt;AG1962),AND(AG1962="NS",AI1962=0,AH1962&gt;0),AG1962=AI1962),0,1)))</f>
        <v>0</v>
      </c>
      <c r="AL1962" s="86">
        <f t="shared" si="321"/>
        <v>21</v>
      </c>
      <c r="AM1962" s="86">
        <f>IF(OR(AND(D1962="", AL1962&lt;$AL$1959),AND(D1962&lt;&gt;"", AL1962&gt;$AM$1959)), 1, 0)</f>
        <v>0</v>
      </c>
      <c r="AN1962" s="86">
        <f t="shared" ref="AN1962:AN2025" si="327">IF(AB1962="",0,IF(AB1962="NA",0,IF(AND(AB1962&gt;=0,$F$2083=""),1,0)))</f>
        <v>0</v>
      </c>
    </row>
    <row r="1963" spans="1:40" ht="15" customHeight="1">
      <c r="A1963" s="107"/>
      <c r="B1963" s="93"/>
      <c r="C1963" s="110" t="s">
        <v>88</v>
      </c>
      <c r="D1963" s="329" t="str">
        <f t="shared" si="322"/>
        <v/>
      </c>
      <c r="E1963" s="330"/>
      <c r="F1963" s="330"/>
      <c r="G1963" s="330"/>
      <c r="H1963" s="330"/>
      <c r="I1963" s="331"/>
      <c r="J1963" s="332"/>
      <c r="K1963" s="333"/>
      <c r="L1963" s="334"/>
      <c r="M1963" s="332"/>
      <c r="N1963" s="333"/>
      <c r="O1963" s="334"/>
      <c r="P1963" s="332"/>
      <c r="Q1963" s="333"/>
      <c r="R1963" s="334"/>
      <c r="S1963" s="332"/>
      <c r="T1963" s="333"/>
      <c r="U1963" s="334"/>
      <c r="V1963" s="332"/>
      <c r="W1963" s="333"/>
      <c r="X1963" s="334"/>
      <c r="Y1963" s="332"/>
      <c r="Z1963" s="333"/>
      <c r="AA1963" s="334"/>
      <c r="AB1963" s="332"/>
      <c r="AC1963" s="333"/>
      <c r="AD1963" s="334"/>
      <c r="AG1963" s="86">
        <f t="shared" si="323"/>
        <v>0</v>
      </c>
      <c r="AH1963" s="86">
        <f t="shared" si="324"/>
        <v>0</v>
      </c>
      <c r="AI1963" s="86">
        <f t="shared" si="325"/>
        <v>0</v>
      </c>
      <c r="AJ1963" s="86">
        <f t="shared" si="326"/>
        <v>0</v>
      </c>
      <c r="AL1963" s="86">
        <f t="shared" si="321"/>
        <v>21</v>
      </c>
      <c r="AM1963" s="86">
        <f t="shared" ref="AM1963:AM2026" si="328">IF(OR(AND(D1963="", AL1963&lt;$AL$1959),AND(D1963&lt;&gt;"", AL1963&gt;$AM$1959)), 1, 0)</f>
        <v>0</v>
      </c>
      <c r="AN1963" s="86">
        <f t="shared" si="327"/>
        <v>0</v>
      </c>
    </row>
    <row r="1964" spans="1:40" ht="15" customHeight="1">
      <c r="A1964" s="107"/>
      <c r="B1964" s="93"/>
      <c r="C1964" s="110" t="s">
        <v>89</v>
      </c>
      <c r="D1964" s="329" t="str">
        <f t="shared" si="322"/>
        <v/>
      </c>
      <c r="E1964" s="330"/>
      <c r="F1964" s="330"/>
      <c r="G1964" s="330"/>
      <c r="H1964" s="330"/>
      <c r="I1964" s="331"/>
      <c r="J1964" s="332"/>
      <c r="K1964" s="333"/>
      <c r="L1964" s="334"/>
      <c r="M1964" s="332"/>
      <c r="N1964" s="333"/>
      <c r="O1964" s="334"/>
      <c r="P1964" s="332"/>
      <c r="Q1964" s="333"/>
      <c r="R1964" s="334"/>
      <c r="S1964" s="332"/>
      <c r="T1964" s="333"/>
      <c r="U1964" s="334"/>
      <c r="V1964" s="332"/>
      <c r="W1964" s="333"/>
      <c r="X1964" s="334"/>
      <c r="Y1964" s="332"/>
      <c r="Z1964" s="333"/>
      <c r="AA1964" s="334"/>
      <c r="AB1964" s="332"/>
      <c r="AC1964" s="333"/>
      <c r="AD1964" s="334"/>
      <c r="AG1964" s="86">
        <f t="shared" si="323"/>
        <v>0</v>
      </c>
      <c r="AH1964" s="86">
        <f t="shared" si="324"/>
        <v>0</v>
      </c>
      <c r="AI1964" s="86">
        <f t="shared" si="325"/>
        <v>0</v>
      </c>
      <c r="AJ1964" s="86">
        <f t="shared" si="326"/>
        <v>0</v>
      </c>
      <c r="AL1964" s="86">
        <f t="shared" si="321"/>
        <v>21</v>
      </c>
      <c r="AM1964" s="86">
        <f t="shared" si="328"/>
        <v>0</v>
      </c>
      <c r="AN1964" s="86">
        <f t="shared" si="327"/>
        <v>0</v>
      </c>
    </row>
    <row r="1965" spans="1:40" ht="15" customHeight="1">
      <c r="A1965" s="107"/>
      <c r="B1965" s="93"/>
      <c r="C1965" s="110" t="s">
        <v>90</v>
      </c>
      <c r="D1965" s="329" t="str">
        <f t="shared" si="322"/>
        <v/>
      </c>
      <c r="E1965" s="330"/>
      <c r="F1965" s="330"/>
      <c r="G1965" s="330"/>
      <c r="H1965" s="330"/>
      <c r="I1965" s="331"/>
      <c r="J1965" s="332"/>
      <c r="K1965" s="333"/>
      <c r="L1965" s="334"/>
      <c r="M1965" s="332"/>
      <c r="N1965" s="333"/>
      <c r="O1965" s="334"/>
      <c r="P1965" s="332"/>
      <c r="Q1965" s="333"/>
      <c r="R1965" s="334"/>
      <c r="S1965" s="332"/>
      <c r="T1965" s="333"/>
      <c r="U1965" s="334"/>
      <c r="V1965" s="332"/>
      <c r="W1965" s="333"/>
      <c r="X1965" s="334"/>
      <c r="Y1965" s="332"/>
      <c r="Z1965" s="333"/>
      <c r="AA1965" s="334"/>
      <c r="AB1965" s="332"/>
      <c r="AC1965" s="333"/>
      <c r="AD1965" s="334"/>
      <c r="AG1965" s="86">
        <f t="shared" si="323"/>
        <v>0</v>
      </c>
      <c r="AH1965" s="86">
        <f t="shared" si="324"/>
        <v>0</v>
      </c>
      <c r="AI1965" s="86">
        <f t="shared" si="325"/>
        <v>0</v>
      </c>
      <c r="AJ1965" s="86">
        <f t="shared" si="326"/>
        <v>0</v>
      </c>
      <c r="AL1965" s="86">
        <f t="shared" si="321"/>
        <v>21</v>
      </c>
      <c r="AM1965" s="86">
        <f t="shared" si="328"/>
        <v>0</v>
      </c>
      <c r="AN1965" s="86">
        <f t="shared" si="327"/>
        <v>0</v>
      </c>
    </row>
    <row r="1966" spans="1:40" ht="15" customHeight="1">
      <c r="A1966" s="107"/>
      <c r="B1966" s="93"/>
      <c r="C1966" s="110" t="s">
        <v>91</v>
      </c>
      <c r="D1966" s="329" t="str">
        <f t="shared" si="322"/>
        <v/>
      </c>
      <c r="E1966" s="330"/>
      <c r="F1966" s="330"/>
      <c r="G1966" s="330"/>
      <c r="H1966" s="330"/>
      <c r="I1966" s="331"/>
      <c r="J1966" s="332"/>
      <c r="K1966" s="333"/>
      <c r="L1966" s="334"/>
      <c r="M1966" s="332"/>
      <c r="N1966" s="333"/>
      <c r="O1966" s="334"/>
      <c r="P1966" s="332"/>
      <c r="Q1966" s="333"/>
      <c r="R1966" s="334"/>
      <c r="S1966" s="332"/>
      <c r="T1966" s="333"/>
      <c r="U1966" s="334"/>
      <c r="V1966" s="332"/>
      <c r="W1966" s="333"/>
      <c r="X1966" s="334"/>
      <c r="Y1966" s="332"/>
      <c r="Z1966" s="333"/>
      <c r="AA1966" s="334"/>
      <c r="AB1966" s="332"/>
      <c r="AC1966" s="333"/>
      <c r="AD1966" s="334"/>
      <c r="AG1966" s="86">
        <f t="shared" si="323"/>
        <v>0</v>
      </c>
      <c r="AH1966" s="86">
        <f t="shared" si="324"/>
        <v>0</v>
      </c>
      <c r="AI1966" s="86">
        <f t="shared" si="325"/>
        <v>0</v>
      </c>
      <c r="AJ1966" s="86">
        <f t="shared" si="326"/>
        <v>0</v>
      </c>
      <c r="AL1966" s="86">
        <f t="shared" si="321"/>
        <v>21</v>
      </c>
      <c r="AM1966" s="86">
        <f t="shared" si="328"/>
        <v>0</v>
      </c>
      <c r="AN1966" s="86">
        <f t="shared" si="327"/>
        <v>0</v>
      </c>
    </row>
    <row r="1967" spans="1:40" ht="15" customHeight="1">
      <c r="A1967" s="107"/>
      <c r="B1967" s="93"/>
      <c r="C1967" s="110" t="s">
        <v>92</v>
      </c>
      <c r="D1967" s="329" t="str">
        <f t="shared" si="322"/>
        <v/>
      </c>
      <c r="E1967" s="330"/>
      <c r="F1967" s="330"/>
      <c r="G1967" s="330"/>
      <c r="H1967" s="330"/>
      <c r="I1967" s="331"/>
      <c r="J1967" s="332"/>
      <c r="K1967" s="333"/>
      <c r="L1967" s="334"/>
      <c r="M1967" s="332"/>
      <c r="N1967" s="333"/>
      <c r="O1967" s="334"/>
      <c r="P1967" s="332"/>
      <c r="Q1967" s="333"/>
      <c r="R1967" s="334"/>
      <c r="S1967" s="332"/>
      <c r="T1967" s="333"/>
      <c r="U1967" s="334"/>
      <c r="V1967" s="332"/>
      <c r="W1967" s="333"/>
      <c r="X1967" s="334"/>
      <c r="Y1967" s="332"/>
      <c r="Z1967" s="333"/>
      <c r="AA1967" s="334"/>
      <c r="AB1967" s="332"/>
      <c r="AC1967" s="333"/>
      <c r="AD1967" s="334"/>
      <c r="AG1967" s="86">
        <f t="shared" si="323"/>
        <v>0</v>
      </c>
      <c r="AH1967" s="86">
        <f t="shared" si="324"/>
        <v>0</v>
      </c>
      <c r="AI1967" s="86">
        <f t="shared" si="325"/>
        <v>0</v>
      </c>
      <c r="AJ1967" s="86">
        <f t="shared" si="326"/>
        <v>0</v>
      </c>
      <c r="AL1967" s="86">
        <f t="shared" si="321"/>
        <v>21</v>
      </c>
      <c r="AM1967" s="86">
        <f t="shared" si="328"/>
        <v>0</v>
      </c>
      <c r="AN1967" s="86">
        <f t="shared" si="327"/>
        <v>0</v>
      </c>
    </row>
    <row r="1968" spans="1:40" ht="15" customHeight="1">
      <c r="A1968" s="107"/>
      <c r="B1968" s="93"/>
      <c r="C1968" s="110" t="s">
        <v>93</v>
      </c>
      <c r="D1968" s="329" t="str">
        <f t="shared" si="322"/>
        <v/>
      </c>
      <c r="E1968" s="330"/>
      <c r="F1968" s="330"/>
      <c r="G1968" s="330"/>
      <c r="H1968" s="330"/>
      <c r="I1968" s="331"/>
      <c r="J1968" s="332"/>
      <c r="K1968" s="333"/>
      <c r="L1968" s="334"/>
      <c r="M1968" s="332"/>
      <c r="N1968" s="333"/>
      <c r="O1968" s="334"/>
      <c r="P1968" s="332"/>
      <c r="Q1968" s="333"/>
      <c r="R1968" s="334"/>
      <c r="S1968" s="332"/>
      <c r="T1968" s="333"/>
      <c r="U1968" s="334"/>
      <c r="V1968" s="332"/>
      <c r="W1968" s="333"/>
      <c r="X1968" s="334"/>
      <c r="Y1968" s="332"/>
      <c r="Z1968" s="333"/>
      <c r="AA1968" s="334"/>
      <c r="AB1968" s="332"/>
      <c r="AC1968" s="333"/>
      <c r="AD1968" s="334"/>
      <c r="AG1968" s="86">
        <f t="shared" si="323"/>
        <v>0</v>
      </c>
      <c r="AH1968" s="86">
        <f t="shared" si="324"/>
        <v>0</v>
      </c>
      <c r="AI1968" s="86">
        <f t="shared" si="325"/>
        <v>0</v>
      </c>
      <c r="AJ1968" s="86">
        <f t="shared" si="326"/>
        <v>0</v>
      </c>
      <c r="AL1968" s="86">
        <f t="shared" si="321"/>
        <v>21</v>
      </c>
      <c r="AM1968" s="86">
        <f t="shared" si="328"/>
        <v>0</v>
      </c>
      <c r="AN1968" s="86">
        <f t="shared" si="327"/>
        <v>0</v>
      </c>
    </row>
    <row r="1969" spans="1:40" ht="15" customHeight="1">
      <c r="A1969" s="107"/>
      <c r="B1969" s="93"/>
      <c r="C1969" s="110" t="s">
        <v>94</v>
      </c>
      <c r="D1969" s="329" t="str">
        <f t="shared" si="322"/>
        <v/>
      </c>
      <c r="E1969" s="330"/>
      <c r="F1969" s="330"/>
      <c r="G1969" s="330"/>
      <c r="H1969" s="330"/>
      <c r="I1969" s="331"/>
      <c r="J1969" s="332"/>
      <c r="K1969" s="333"/>
      <c r="L1969" s="334"/>
      <c r="M1969" s="332"/>
      <c r="N1969" s="333"/>
      <c r="O1969" s="334"/>
      <c r="P1969" s="332"/>
      <c r="Q1969" s="333"/>
      <c r="R1969" s="334"/>
      <c r="S1969" s="332"/>
      <c r="T1969" s="333"/>
      <c r="U1969" s="334"/>
      <c r="V1969" s="332"/>
      <c r="W1969" s="333"/>
      <c r="X1969" s="334"/>
      <c r="Y1969" s="332"/>
      <c r="Z1969" s="333"/>
      <c r="AA1969" s="334"/>
      <c r="AB1969" s="332"/>
      <c r="AC1969" s="333"/>
      <c r="AD1969" s="334"/>
      <c r="AG1969" s="86">
        <f t="shared" si="323"/>
        <v>0</v>
      </c>
      <c r="AH1969" s="86">
        <f t="shared" si="324"/>
        <v>0</v>
      </c>
      <c r="AI1969" s="86">
        <f t="shared" si="325"/>
        <v>0</v>
      </c>
      <c r="AJ1969" s="86">
        <f t="shared" si="326"/>
        <v>0</v>
      </c>
      <c r="AL1969" s="86">
        <f t="shared" si="321"/>
        <v>21</v>
      </c>
      <c r="AM1969" s="86">
        <f t="shared" si="328"/>
        <v>0</v>
      </c>
      <c r="AN1969" s="86">
        <f t="shared" si="327"/>
        <v>0</v>
      </c>
    </row>
    <row r="1970" spans="1:40" ht="15" customHeight="1">
      <c r="A1970" s="107"/>
      <c r="B1970" s="93"/>
      <c r="C1970" s="110" t="s">
        <v>95</v>
      </c>
      <c r="D1970" s="329" t="str">
        <f t="shared" si="322"/>
        <v/>
      </c>
      <c r="E1970" s="330"/>
      <c r="F1970" s="330"/>
      <c r="G1970" s="330"/>
      <c r="H1970" s="330"/>
      <c r="I1970" s="331"/>
      <c r="J1970" s="332"/>
      <c r="K1970" s="333"/>
      <c r="L1970" s="334"/>
      <c r="M1970" s="332"/>
      <c r="N1970" s="333"/>
      <c r="O1970" s="334"/>
      <c r="P1970" s="332"/>
      <c r="Q1970" s="333"/>
      <c r="R1970" s="334"/>
      <c r="S1970" s="332"/>
      <c r="T1970" s="333"/>
      <c r="U1970" s="334"/>
      <c r="V1970" s="332"/>
      <c r="W1970" s="333"/>
      <c r="X1970" s="334"/>
      <c r="Y1970" s="332"/>
      <c r="Z1970" s="333"/>
      <c r="AA1970" s="334"/>
      <c r="AB1970" s="332"/>
      <c r="AC1970" s="333"/>
      <c r="AD1970" s="334"/>
      <c r="AG1970" s="86">
        <f t="shared" si="323"/>
        <v>0</v>
      </c>
      <c r="AH1970" s="86">
        <f t="shared" si="324"/>
        <v>0</v>
      </c>
      <c r="AI1970" s="86">
        <f t="shared" si="325"/>
        <v>0</v>
      </c>
      <c r="AJ1970" s="86">
        <f t="shared" si="326"/>
        <v>0</v>
      </c>
      <c r="AL1970" s="86">
        <f t="shared" si="321"/>
        <v>21</v>
      </c>
      <c r="AM1970" s="86">
        <f t="shared" si="328"/>
        <v>0</v>
      </c>
      <c r="AN1970" s="86">
        <f t="shared" si="327"/>
        <v>0</v>
      </c>
    </row>
    <row r="1971" spans="1:40" ht="15" customHeight="1">
      <c r="A1971" s="107"/>
      <c r="B1971" s="93"/>
      <c r="C1971" s="110" t="s">
        <v>96</v>
      </c>
      <c r="D1971" s="329" t="str">
        <f t="shared" si="322"/>
        <v/>
      </c>
      <c r="E1971" s="330"/>
      <c r="F1971" s="330"/>
      <c r="G1971" s="330"/>
      <c r="H1971" s="330"/>
      <c r="I1971" s="331"/>
      <c r="J1971" s="332"/>
      <c r="K1971" s="333"/>
      <c r="L1971" s="334"/>
      <c r="M1971" s="332"/>
      <c r="N1971" s="333"/>
      <c r="O1971" s="334"/>
      <c r="P1971" s="332"/>
      <c r="Q1971" s="333"/>
      <c r="R1971" s="334"/>
      <c r="S1971" s="332"/>
      <c r="T1971" s="333"/>
      <c r="U1971" s="334"/>
      <c r="V1971" s="332"/>
      <c r="W1971" s="333"/>
      <c r="X1971" s="334"/>
      <c r="Y1971" s="332"/>
      <c r="Z1971" s="333"/>
      <c r="AA1971" s="334"/>
      <c r="AB1971" s="332"/>
      <c r="AC1971" s="333"/>
      <c r="AD1971" s="334"/>
      <c r="AG1971" s="86">
        <f t="shared" si="323"/>
        <v>0</v>
      </c>
      <c r="AH1971" s="86">
        <f t="shared" si="324"/>
        <v>0</v>
      </c>
      <c r="AI1971" s="86">
        <f t="shared" si="325"/>
        <v>0</v>
      </c>
      <c r="AJ1971" s="86">
        <f t="shared" si="326"/>
        <v>0</v>
      </c>
      <c r="AL1971" s="86">
        <f t="shared" si="321"/>
        <v>21</v>
      </c>
      <c r="AM1971" s="86">
        <f t="shared" si="328"/>
        <v>0</v>
      </c>
      <c r="AN1971" s="86">
        <f t="shared" si="327"/>
        <v>0</v>
      </c>
    </row>
    <row r="1972" spans="1:40" ht="15" customHeight="1">
      <c r="A1972" s="107"/>
      <c r="B1972" s="93"/>
      <c r="C1972" s="110" t="s">
        <v>97</v>
      </c>
      <c r="D1972" s="329" t="str">
        <f t="shared" si="322"/>
        <v/>
      </c>
      <c r="E1972" s="330"/>
      <c r="F1972" s="330"/>
      <c r="G1972" s="330"/>
      <c r="H1972" s="330"/>
      <c r="I1972" s="331"/>
      <c r="J1972" s="332"/>
      <c r="K1972" s="333"/>
      <c r="L1972" s="334"/>
      <c r="M1972" s="332"/>
      <c r="N1972" s="333"/>
      <c r="O1972" s="334"/>
      <c r="P1972" s="332"/>
      <c r="Q1972" s="333"/>
      <c r="R1972" s="334"/>
      <c r="S1972" s="332"/>
      <c r="T1972" s="333"/>
      <c r="U1972" s="334"/>
      <c r="V1972" s="332"/>
      <c r="W1972" s="333"/>
      <c r="X1972" s="334"/>
      <c r="Y1972" s="332"/>
      <c r="Z1972" s="333"/>
      <c r="AA1972" s="334"/>
      <c r="AB1972" s="332"/>
      <c r="AC1972" s="333"/>
      <c r="AD1972" s="334"/>
      <c r="AG1972" s="86">
        <f t="shared" si="323"/>
        <v>0</v>
      </c>
      <c r="AH1972" s="86">
        <f t="shared" si="324"/>
        <v>0</v>
      </c>
      <c r="AI1972" s="86">
        <f t="shared" si="325"/>
        <v>0</v>
      </c>
      <c r="AJ1972" s="86">
        <f t="shared" si="326"/>
        <v>0</v>
      </c>
      <c r="AL1972" s="86">
        <f t="shared" si="321"/>
        <v>21</v>
      </c>
      <c r="AM1972" s="86">
        <f t="shared" si="328"/>
        <v>0</v>
      </c>
      <c r="AN1972" s="86">
        <f t="shared" si="327"/>
        <v>0</v>
      </c>
    </row>
    <row r="1973" spans="1:40" ht="15" customHeight="1">
      <c r="A1973" s="107"/>
      <c r="B1973" s="93"/>
      <c r="C1973" s="110" t="s">
        <v>98</v>
      </c>
      <c r="D1973" s="329" t="str">
        <f t="shared" si="322"/>
        <v/>
      </c>
      <c r="E1973" s="330"/>
      <c r="F1973" s="330"/>
      <c r="G1973" s="330"/>
      <c r="H1973" s="330"/>
      <c r="I1973" s="331"/>
      <c r="J1973" s="332"/>
      <c r="K1973" s="333"/>
      <c r="L1973" s="334"/>
      <c r="M1973" s="332"/>
      <c r="N1973" s="333"/>
      <c r="O1973" s="334"/>
      <c r="P1973" s="332"/>
      <c r="Q1973" s="333"/>
      <c r="R1973" s="334"/>
      <c r="S1973" s="332"/>
      <c r="T1973" s="333"/>
      <c r="U1973" s="334"/>
      <c r="V1973" s="332"/>
      <c r="W1973" s="333"/>
      <c r="X1973" s="334"/>
      <c r="Y1973" s="332"/>
      <c r="Z1973" s="333"/>
      <c r="AA1973" s="334"/>
      <c r="AB1973" s="332"/>
      <c r="AC1973" s="333"/>
      <c r="AD1973" s="334"/>
      <c r="AG1973" s="86">
        <f t="shared" si="323"/>
        <v>0</v>
      </c>
      <c r="AH1973" s="86">
        <f t="shared" si="324"/>
        <v>0</v>
      </c>
      <c r="AI1973" s="86">
        <f t="shared" si="325"/>
        <v>0</v>
      </c>
      <c r="AJ1973" s="86">
        <f t="shared" si="326"/>
        <v>0</v>
      </c>
      <c r="AL1973" s="86">
        <f t="shared" si="321"/>
        <v>21</v>
      </c>
      <c r="AM1973" s="86">
        <f t="shared" si="328"/>
        <v>0</v>
      </c>
      <c r="AN1973" s="86">
        <f t="shared" si="327"/>
        <v>0</v>
      </c>
    </row>
    <row r="1974" spans="1:40" ht="15" customHeight="1">
      <c r="A1974" s="107"/>
      <c r="B1974" s="93"/>
      <c r="C1974" s="110" t="s">
        <v>99</v>
      </c>
      <c r="D1974" s="329" t="str">
        <f t="shared" si="322"/>
        <v/>
      </c>
      <c r="E1974" s="330"/>
      <c r="F1974" s="330"/>
      <c r="G1974" s="330"/>
      <c r="H1974" s="330"/>
      <c r="I1974" s="331"/>
      <c r="J1974" s="332"/>
      <c r="K1974" s="333"/>
      <c r="L1974" s="334"/>
      <c r="M1974" s="332"/>
      <c r="N1974" s="333"/>
      <c r="O1974" s="334"/>
      <c r="P1974" s="332"/>
      <c r="Q1974" s="333"/>
      <c r="R1974" s="334"/>
      <c r="S1974" s="332"/>
      <c r="T1974" s="333"/>
      <c r="U1974" s="334"/>
      <c r="V1974" s="332"/>
      <c r="W1974" s="333"/>
      <c r="X1974" s="334"/>
      <c r="Y1974" s="332"/>
      <c r="Z1974" s="333"/>
      <c r="AA1974" s="334"/>
      <c r="AB1974" s="332"/>
      <c r="AC1974" s="333"/>
      <c r="AD1974" s="334"/>
      <c r="AG1974" s="86">
        <f t="shared" si="323"/>
        <v>0</v>
      </c>
      <c r="AH1974" s="86">
        <f t="shared" si="324"/>
        <v>0</v>
      </c>
      <c r="AI1974" s="86">
        <f t="shared" si="325"/>
        <v>0</v>
      </c>
      <c r="AJ1974" s="86">
        <f t="shared" si="326"/>
        <v>0</v>
      </c>
      <c r="AL1974" s="86">
        <f t="shared" si="321"/>
        <v>21</v>
      </c>
      <c r="AM1974" s="86">
        <f t="shared" si="328"/>
        <v>0</v>
      </c>
      <c r="AN1974" s="86">
        <f t="shared" si="327"/>
        <v>0</v>
      </c>
    </row>
    <row r="1975" spans="1:40" ht="15" customHeight="1">
      <c r="A1975" s="107"/>
      <c r="B1975" s="93"/>
      <c r="C1975" s="110" t="s">
        <v>100</v>
      </c>
      <c r="D1975" s="329" t="str">
        <f t="shared" si="322"/>
        <v/>
      </c>
      <c r="E1975" s="330"/>
      <c r="F1975" s="330"/>
      <c r="G1975" s="330"/>
      <c r="H1975" s="330"/>
      <c r="I1975" s="331"/>
      <c r="J1975" s="332"/>
      <c r="K1975" s="333"/>
      <c r="L1975" s="334"/>
      <c r="M1975" s="332"/>
      <c r="N1975" s="333"/>
      <c r="O1975" s="334"/>
      <c r="P1975" s="332"/>
      <c r="Q1975" s="333"/>
      <c r="R1975" s="334"/>
      <c r="S1975" s="332"/>
      <c r="T1975" s="333"/>
      <c r="U1975" s="334"/>
      <c r="V1975" s="332"/>
      <c r="W1975" s="333"/>
      <c r="X1975" s="334"/>
      <c r="Y1975" s="332"/>
      <c r="Z1975" s="333"/>
      <c r="AA1975" s="334"/>
      <c r="AB1975" s="332"/>
      <c r="AC1975" s="333"/>
      <c r="AD1975" s="334"/>
      <c r="AG1975" s="86">
        <f t="shared" si="323"/>
        <v>0</v>
      </c>
      <c r="AH1975" s="86">
        <f t="shared" si="324"/>
        <v>0</v>
      </c>
      <c r="AI1975" s="86">
        <f t="shared" si="325"/>
        <v>0</v>
      </c>
      <c r="AJ1975" s="86">
        <f t="shared" si="326"/>
        <v>0</v>
      </c>
      <c r="AL1975" s="86">
        <f t="shared" si="321"/>
        <v>21</v>
      </c>
      <c r="AM1975" s="86">
        <f t="shared" si="328"/>
        <v>0</v>
      </c>
      <c r="AN1975" s="86">
        <f t="shared" si="327"/>
        <v>0</v>
      </c>
    </row>
    <row r="1976" spans="1:40" ht="15" customHeight="1">
      <c r="A1976" s="107"/>
      <c r="B1976" s="93"/>
      <c r="C1976" s="110" t="s">
        <v>101</v>
      </c>
      <c r="D1976" s="329" t="str">
        <f t="shared" si="322"/>
        <v/>
      </c>
      <c r="E1976" s="330"/>
      <c r="F1976" s="330"/>
      <c r="G1976" s="330"/>
      <c r="H1976" s="330"/>
      <c r="I1976" s="331"/>
      <c r="J1976" s="332"/>
      <c r="K1976" s="333"/>
      <c r="L1976" s="334"/>
      <c r="M1976" s="332"/>
      <c r="N1976" s="333"/>
      <c r="O1976" s="334"/>
      <c r="P1976" s="332"/>
      <c r="Q1976" s="333"/>
      <c r="R1976" s="334"/>
      <c r="S1976" s="332"/>
      <c r="T1976" s="333"/>
      <c r="U1976" s="334"/>
      <c r="V1976" s="332"/>
      <c r="W1976" s="333"/>
      <c r="X1976" s="334"/>
      <c r="Y1976" s="332"/>
      <c r="Z1976" s="333"/>
      <c r="AA1976" s="334"/>
      <c r="AB1976" s="332"/>
      <c r="AC1976" s="333"/>
      <c r="AD1976" s="334"/>
      <c r="AG1976" s="86">
        <f t="shared" si="323"/>
        <v>0</v>
      </c>
      <c r="AH1976" s="86">
        <f t="shared" si="324"/>
        <v>0</v>
      </c>
      <c r="AI1976" s="86">
        <f t="shared" si="325"/>
        <v>0</v>
      </c>
      <c r="AJ1976" s="86">
        <f t="shared" si="326"/>
        <v>0</v>
      </c>
      <c r="AL1976" s="86">
        <f t="shared" si="321"/>
        <v>21</v>
      </c>
      <c r="AM1976" s="86">
        <f t="shared" si="328"/>
        <v>0</v>
      </c>
      <c r="AN1976" s="86">
        <f t="shared" si="327"/>
        <v>0</v>
      </c>
    </row>
    <row r="1977" spans="1:40" ht="15" customHeight="1">
      <c r="A1977" s="107"/>
      <c r="B1977" s="93"/>
      <c r="C1977" s="110" t="s">
        <v>102</v>
      </c>
      <c r="D1977" s="329" t="str">
        <f t="shared" si="322"/>
        <v/>
      </c>
      <c r="E1977" s="330"/>
      <c r="F1977" s="330"/>
      <c r="G1977" s="330"/>
      <c r="H1977" s="330"/>
      <c r="I1977" s="331"/>
      <c r="J1977" s="332"/>
      <c r="K1977" s="333"/>
      <c r="L1977" s="334"/>
      <c r="M1977" s="332"/>
      <c r="N1977" s="333"/>
      <c r="O1977" s="334"/>
      <c r="P1977" s="332"/>
      <c r="Q1977" s="333"/>
      <c r="R1977" s="334"/>
      <c r="S1977" s="332"/>
      <c r="T1977" s="333"/>
      <c r="U1977" s="334"/>
      <c r="V1977" s="332"/>
      <c r="W1977" s="333"/>
      <c r="X1977" s="334"/>
      <c r="Y1977" s="332"/>
      <c r="Z1977" s="333"/>
      <c r="AA1977" s="334"/>
      <c r="AB1977" s="332"/>
      <c r="AC1977" s="333"/>
      <c r="AD1977" s="334"/>
      <c r="AG1977" s="86">
        <f t="shared" si="323"/>
        <v>0</v>
      </c>
      <c r="AH1977" s="86">
        <f t="shared" si="324"/>
        <v>0</v>
      </c>
      <c r="AI1977" s="86">
        <f t="shared" si="325"/>
        <v>0</v>
      </c>
      <c r="AJ1977" s="86">
        <f t="shared" si="326"/>
        <v>0</v>
      </c>
      <c r="AL1977" s="86">
        <f t="shared" si="321"/>
        <v>21</v>
      </c>
      <c r="AM1977" s="86">
        <f t="shared" si="328"/>
        <v>0</v>
      </c>
      <c r="AN1977" s="86">
        <f t="shared" si="327"/>
        <v>0</v>
      </c>
    </row>
    <row r="1978" spans="1:40" ht="15" customHeight="1">
      <c r="A1978" s="107"/>
      <c r="B1978" s="93"/>
      <c r="C1978" s="110" t="s">
        <v>103</v>
      </c>
      <c r="D1978" s="329" t="str">
        <f t="shared" si="322"/>
        <v/>
      </c>
      <c r="E1978" s="330"/>
      <c r="F1978" s="330"/>
      <c r="G1978" s="330"/>
      <c r="H1978" s="330"/>
      <c r="I1978" s="331"/>
      <c r="J1978" s="332"/>
      <c r="K1978" s="333"/>
      <c r="L1978" s="334"/>
      <c r="M1978" s="332"/>
      <c r="N1978" s="333"/>
      <c r="O1978" s="334"/>
      <c r="P1978" s="332"/>
      <c r="Q1978" s="333"/>
      <c r="R1978" s="334"/>
      <c r="S1978" s="332"/>
      <c r="T1978" s="333"/>
      <c r="U1978" s="334"/>
      <c r="V1978" s="332"/>
      <c r="W1978" s="333"/>
      <c r="X1978" s="334"/>
      <c r="Y1978" s="332"/>
      <c r="Z1978" s="333"/>
      <c r="AA1978" s="334"/>
      <c r="AB1978" s="332"/>
      <c r="AC1978" s="333"/>
      <c r="AD1978" s="334"/>
      <c r="AG1978" s="86">
        <f t="shared" si="323"/>
        <v>0</v>
      </c>
      <c r="AH1978" s="86">
        <f t="shared" si="324"/>
        <v>0</v>
      </c>
      <c r="AI1978" s="86">
        <f t="shared" si="325"/>
        <v>0</v>
      </c>
      <c r="AJ1978" s="86">
        <f t="shared" si="326"/>
        <v>0</v>
      </c>
      <c r="AL1978" s="86">
        <f t="shared" si="321"/>
        <v>21</v>
      </c>
      <c r="AM1978" s="86">
        <f t="shared" si="328"/>
        <v>0</v>
      </c>
      <c r="AN1978" s="86">
        <f t="shared" si="327"/>
        <v>0</v>
      </c>
    </row>
    <row r="1979" spans="1:40" ht="15" customHeight="1">
      <c r="A1979" s="107"/>
      <c r="B1979" s="93"/>
      <c r="C1979" s="110" t="s">
        <v>104</v>
      </c>
      <c r="D1979" s="329" t="str">
        <f t="shared" si="322"/>
        <v/>
      </c>
      <c r="E1979" s="330"/>
      <c r="F1979" s="330"/>
      <c r="G1979" s="330"/>
      <c r="H1979" s="330"/>
      <c r="I1979" s="331"/>
      <c r="J1979" s="332"/>
      <c r="K1979" s="333"/>
      <c r="L1979" s="334"/>
      <c r="M1979" s="332"/>
      <c r="N1979" s="333"/>
      <c r="O1979" s="334"/>
      <c r="P1979" s="332"/>
      <c r="Q1979" s="333"/>
      <c r="R1979" s="334"/>
      <c r="S1979" s="332"/>
      <c r="T1979" s="333"/>
      <c r="U1979" s="334"/>
      <c r="V1979" s="332"/>
      <c r="W1979" s="333"/>
      <c r="X1979" s="334"/>
      <c r="Y1979" s="332"/>
      <c r="Z1979" s="333"/>
      <c r="AA1979" s="334"/>
      <c r="AB1979" s="332"/>
      <c r="AC1979" s="333"/>
      <c r="AD1979" s="334"/>
      <c r="AG1979" s="86">
        <f t="shared" si="323"/>
        <v>0</v>
      </c>
      <c r="AH1979" s="86">
        <f t="shared" si="324"/>
        <v>0</v>
      </c>
      <c r="AI1979" s="86">
        <f t="shared" si="325"/>
        <v>0</v>
      </c>
      <c r="AJ1979" s="86">
        <f t="shared" si="326"/>
        <v>0</v>
      </c>
      <c r="AL1979" s="86">
        <f t="shared" si="321"/>
        <v>21</v>
      </c>
      <c r="AM1979" s="86">
        <f t="shared" si="328"/>
        <v>0</v>
      </c>
      <c r="AN1979" s="86">
        <f t="shared" si="327"/>
        <v>0</v>
      </c>
    </row>
    <row r="1980" spans="1:40" ht="15" customHeight="1">
      <c r="A1980" s="107"/>
      <c r="B1980" s="93"/>
      <c r="C1980" s="110" t="s">
        <v>105</v>
      </c>
      <c r="D1980" s="329" t="str">
        <f t="shared" si="322"/>
        <v/>
      </c>
      <c r="E1980" s="330"/>
      <c r="F1980" s="330"/>
      <c r="G1980" s="330"/>
      <c r="H1980" s="330"/>
      <c r="I1980" s="331"/>
      <c r="J1980" s="332"/>
      <c r="K1980" s="333"/>
      <c r="L1980" s="334"/>
      <c r="M1980" s="332"/>
      <c r="N1980" s="333"/>
      <c r="O1980" s="334"/>
      <c r="P1980" s="332"/>
      <c r="Q1980" s="333"/>
      <c r="R1980" s="334"/>
      <c r="S1980" s="332"/>
      <c r="T1980" s="333"/>
      <c r="U1980" s="334"/>
      <c r="V1980" s="332"/>
      <c r="W1980" s="333"/>
      <c r="X1980" s="334"/>
      <c r="Y1980" s="332"/>
      <c r="Z1980" s="333"/>
      <c r="AA1980" s="334"/>
      <c r="AB1980" s="332"/>
      <c r="AC1980" s="333"/>
      <c r="AD1980" s="334"/>
      <c r="AG1980" s="86">
        <f t="shared" si="323"/>
        <v>0</v>
      </c>
      <c r="AH1980" s="86">
        <f t="shared" si="324"/>
        <v>0</v>
      </c>
      <c r="AI1980" s="86">
        <f t="shared" si="325"/>
        <v>0</v>
      </c>
      <c r="AJ1980" s="86">
        <f t="shared" si="326"/>
        <v>0</v>
      </c>
      <c r="AL1980" s="86">
        <f t="shared" si="321"/>
        <v>21</v>
      </c>
      <c r="AM1980" s="86">
        <f t="shared" si="328"/>
        <v>0</v>
      </c>
      <c r="AN1980" s="86">
        <f t="shared" si="327"/>
        <v>0</v>
      </c>
    </row>
    <row r="1981" spans="1:40" ht="15" customHeight="1">
      <c r="A1981" s="107"/>
      <c r="B1981" s="93"/>
      <c r="C1981" s="110" t="s">
        <v>106</v>
      </c>
      <c r="D1981" s="329" t="str">
        <f t="shared" si="322"/>
        <v/>
      </c>
      <c r="E1981" s="330"/>
      <c r="F1981" s="330"/>
      <c r="G1981" s="330"/>
      <c r="H1981" s="330"/>
      <c r="I1981" s="331"/>
      <c r="J1981" s="332"/>
      <c r="K1981" s="333"/>
      <c r="L1981" s="334"/>
      <c r="M1981" s="332"/>
      <c r="N1981" s="333"/>
      <c r="O1981" s="334"/>
      <c r="P1981" s="332"/>
      <c r="Q1981" s="333"/>
      <c r="R1981" s="334"/>
      <c r="S1981" s="332"/>
      <c r="T1981" s="333"/>
      <c r="U1981" s="334"/>
      <c r="V1981" s="332"/>
      <c r="W1981" s="333"/>
      <c r="X1981" s="334"/>
      <c r="Y1981" s="332"/>
      <c r="Z1981" s="333"/>
      <c r="AA1981" s="334"/>
      <c r="AB1981" s="332"/>
      <c r="AC1981" s="333"/>
      <c r="AD1981" s="334"/>
      <c r="AG1981" s="86">
        <f t="shared" si="323"/>
        <v>0</v>
      </c>
      <c r="AH1981" s="86">
        <f t="shared" si="324"/>
        <v>0</v>
      </c>
      <c r="AI1981" s="86">
        <f t="shared" si="325"/>
        <v>0</v>
      </c>
      <c r="AJ1981" s="86">
        <f t="shared" si="326"/>
        <v>0</v>
      </c>
      <c r="AL1981" s="86">
        <f t="shared" si="321"/>
        <v>21</v>
      </c>
      <c r="AM1981" s="86">
        <f t="shared" si="328"/>
        <v>0</v>
      </c>
      <c r="AN1981" s="86">
        <f t="shared" si="327"/>
        <v>0</v>
      </c>
    </row>
    <row r="1982" spans="1:40" ht="15" customHeight="1">
      <c r="A1982" s="107"/>
      <c r="B1982" s="93"/>
      <c r="C1982" s="110" t="s">
        <v>107</v>
      </c>
      <c r="D1982" s="329" t="str">
        <f t="shared" si="322"/>
        <v/>
      </c>
      <c r="E1982" s="330"/>
      <c r="F1982" s="330"/>
      <c r="G1982" s="330"/>
      <c r="H1982" s="330"/>
      <c r="I1982" s="331"/>
      <c r="J1982" s="332"/>
      <c r="K1982" s="333"/>
      <c r="L1982" s="334"/>
      <c r="M1982" s="332"/>
      <c r="N1982" s="333"/>
      <c r="O1982" s="334"/>
      <c r="P1982" s="332"/>
      <c r="Q1982" s="333"/>
      <c r="R1982" s="334"/>
      <c r="S1982" s="332"/>
      <c r="T1982" s="333"/>
      <c r="U1982" s="334"/>
      <c r="V1982" s="332"/>
      <c r="W1982" s="333"/>
      <c r="X1982" s="334"/>
      <c r="Y1982" s="332"/>
      <c r="Z1982" s="333"/>
      <c r="AA1982" s="334"/>
      <c r="AB1982" s="332"/>
      <c r="AC1982" s="333"/>
      <c r="AD1982" s="334"/>
      <c r="AG1982" s="86">
        <f t="shared" si="323"/>
        <v>0</v>
      </c>
      <c r="AH1982" s="86">
        <f t="shared" si="324"/>
        <v>0</v>
      </c>
      <c r="AI1982" s="86">
        <f t="shared" si="325"/>
        <v>0</v>
      </c>
      <c r="AJ1982" s="86">
        <f t="shared" si="326"/>
        <v>0</v>
      </c>
      <c r="AL1982" s="86">
        <f t="shared" si="321"/>
        <v>21</v>
      </c>
      <c r="AM1982" s="86">
        <f t="shared" si="328"/>
        <v>0</v>
      </c>
      <c r="AN1982" s="86">
        <f t="shared" si="327"/>
        <v>0</v>
      </c>
    </row>
    <row r="1983" spans="1:40" ht="15" customHeight="1">
      <c r="A1983" s="107"/>
      <c r="B1983" s="93"/>
      <c r="C1983" s="110" t="s">
        <v>108</v>
      </c>
      <c r="D1983" s="329" t="str">
        <f t="shared" si="322"/>
        <v/>
      </c>
      <c r="E1983" s="330"/>
      <c r="F1983" s="330"/>
      <c r="G1983" s="330"/>
      <c r="H1983" s="330"/>
      <c r="I1983" s="331"/>
      <c r="J1983" s="332"/>
      <c r="K1983" s="333"/>
      <c r="L1983" s="334"/>
      <c r="M1983" s="332"/>
      <c r="N1983" s="333"/>
      <c r="O1983" s="334"/>
      <c r="P1983" s="332"/>
      <c r="Q1983" s="333"/>
      <c r="R1983" s="334"/>
      <c r="S1983" s="332"/>
      <c r="T1983" s="333"/>
      <c r="U1983" s="334"/>
      <c r="V1983" s="332"/>
      <c r="W1983" s="333"/>
      <c r="X1983" s="334"/>
      <c r="Y1983" s="332"/>
      <c r="Z1983" s="333"/>
      <c r="AA1983" s="334"/>
      <c r="AB1983" s="332"/>
      <c r="AC1983" s="333"/>
      <c r="AD1983" s="334"/>
      <c r="AG1983" s="86">
        <f t="shared" si="323"/>
        <v>0</v>
      </c>
      <c r="AH1983" s="86">
        <f t="shared" si="324"/>
        <v>0</v>
      </c>
      <c r="AI1983" s="86">
        <f t="shared" si="325"/>
        <v>0</v>
      </c>
      <c r="AJ1983" s="86">
        <f t="shared" si="326"/>
        <v>0</v>
      </c>
      <c r="AL1983" s="86">
        <f t="shared" si="321"/>
        <v>21</v>
      </c>
      <c r="AM1983" s="86">
        <f t="shared" si="328"/>
        <v>0</v>
      </c>
      <c r="AN1983" s="86">
        <f t="shared" si="327"/>
        <v>0</v>
      </c>
    </row>
    <row r="1984" spans="1:40" ht="15" customHeight="1">
      <c r="A1984" s="107"/>
      <c r="B1984" s="93"/>
      <c r="C1984" s="110" t="s">
        <v>109</v>
      </c>
      <c r="D1984" s="329" t="str">
        <f t="shared" si="322"/>
        <v/>
      </c>
      <c r="E1984" s="330"/>
      <c r="F1984" s="330"/>
      <c r="G1984" s="330"/>
      <c r="H1984" s="330"/>
      <c r="I1984" s="331"/>
      <c r="J1984" s="332"/>
      <c r="K1984" s="333"/>
      <c r="L1984" s="334"/>
      <c r="M1984" s="332"/>
      <c r="N1984" s="333"/>
      <c r="O1984" s="334"/>
      <c r="P1984" s="332"/>
      <c r="Q1984" s="333"/>
      <c r="R1984" s="334"/>
      <c r="S1984" s="332"/>
      <c r="T1984" s="333"/>
      <c r="U1984" s="334"/>
      <c r="V1984" s="332"/>
      <c r="W1984" s="333"/>
      <c r="X1984" s="334"/>
      <c r="Y1984" s="332"/>
      <c r="Z1984" s="333"/>
      <c r="AA1984" s="334"/>
      <c r="AB1984" s="332"/>
      <c r="AC1984" s="333"/>
      <c r="AD1984" s="334"/>
      <c r="AG1984" s="86">
        <f t="shared" si="323"/>
        <v>0</v>
      </c>
      <c r="AH1984" s="86">
        <f t="shared" si="324"/>
        <v>0</v>
      </c>
      <c r="AI1984" s="86">
        <f t="shared" si="325"/>
        <v>0</v>
      </c>
      <c r="AJ1984" s="86">
        <f t="shared" si="326"/>
        <v>0</v>
      </c>
      <c r="AL1984" s="86">
        <f t="shared" si="321"/>
        <v>21</v>
      </c>
      <c r="AM1984" s="86">
        <f t="shared" si="328"/>
        <v>0</v>
      </c>
      <c r="AN1984" s="86">
        <f t="shared" si="327"/>
        <v>0</v>
      </c>
    </row>
    <row r="1985" spans="1:40" ht="15" customHeight="1">
      <c r="A1985" s="107"/>
      <c r="B1985" s="93"/>
      <c r="C1985" s="110" t="s">
        <v>110</v>
      </c>
      <c r="D1985" s="329" t="str">
        <f t="shared" si="322"/>
        <v/>
      </c>
      <c r="E1985" s="330"/>
      <c r="F1985" s="330"/>
      <c r="G1985" s="330"/>
      <c r="H1985" s="330"/>
      <c r="I1985" s="331"/>
      <c r="J1985" s="332"/>
      <c r="K1985" s="333"/>
      <c r="L1985" s="334"/>
      <c r="M1985" s="332"/>
      <c r="N1985" s="333"/>
      <c r="O1985" s="334"/>
      <c r="P1985" s="332"/>
      <c r="Q1985" s="333"/>
      <c r="R1985" s="334"/>
      <c r="S1985" s="332"/>
      <c r="T1985" s="333"/>
      <c r="U1985" s="334"/>
      <c r="V1985" s="332"/>
      <c r="W1985" s="333"/>
      <c r="X1985" s="334"/>
      <c r="Y1985" s="332"/>
      <c r="Z1985" s="333"/>
      <c r="AA1985" s="334"/>
      <c r="AB1985" s="332"/>
      <c r="AC1985" s="333"/>
      <c r="AD1985" s="334"/>
      <c r="AG1985" s="86">
        <f t="shared" si="323"/>
        <v>0</v>
      </c>
      <c r="AH1985" s="86">
        <f t="shared" si="324"/>
        <v>0</v>
      </c>
      <c r="AI1985" s="86">
        <f t="shared" si="325"/>
        <v>0</v>
      </c>
      <c r="AJ1985" s="86">
        <f t="shared" si="326"/>
        <v>0</v>
      </c>
      <c r="AL1985" s="86">
        <f t="shared" si="321"/>
        <v>21</v>
      </c>
      <c r="AM1985" s="86">
        <f t="shared" si="328"/>
        <v>0</v>
      </c>
      <c r="AN1985" s="86">
        <f t="shared" si="327"/>
        <v>0</v>
      </c>
    </row>
    <row r="1986" spans="1:40" ht="15" customHeight="1">
      <c r="A1986" s="107"/>
      <c r="B1986" s="93"/>
      <c r="C1986" s="110" t="s">
        <v>111</v>
      </c>
      <c r="D1986" s="329" t="str">
        <f t="shared" si="322"/>
        <v/>
      </c>
      <c r="E1986" s="330"/>
      <c r="F1986" s="330"/>
      <c r="G1986" s="330"/>
      <c r="H1986" s="330"/>
      <c r="I1986" s="331"/>
      <c r="J1986" s="332"/>
      <c r="K1986" s="333"/>
      <c r="L1986" s="334"/>
      <c r="M1986" s="332"/>
      <c r="N1986" s="333"/>
      <c r="O1986" s="334"/>
      <c r="P1986" s="332"/>
      <c r="Q1986" s="333"/>
      <c r="R1986" s="334"/>
      <c r="S1986" s="332"/>
      <c r="T1986" s="333"/>
      <c r="U1986" s="334"/>
      <c r="V1986" s="332"/>
      <c r="W1986" s="333"/>
      <c r="X1986" s="334"/>
      <c r="Y1986" s="332"/>
      <c r="Z1986" s="333"/>
      <c r="AA1986" s="334"/>
      <c r="AB1986" s="332"/>
      <c r="AC1986" s="333"/>
      <c r="AD1986" s="334"/>
      <c r="AG1986" s="86">
        <f t="shared" si="323"/>
        <v>0</v>
      </c>
      <c r="AH1986" s="86">
        <f t="shared" si="324"/>
        <v>0</v>
      </c>
      <c r="AI1986" s="86">
        <f t="shared" si="325"/>
        <v>0</v>
      </c>
      <c r="AJ1986" s="86">
        <f t="shared" si="326"/>
        <v>0</v>
      </c>
      <c r="AL1986" s="86">
        <f t="shared" si="321"/>
        <v>21</v>
      </c>
      <c r="AM1986" s="86">
        <f t="shared" si="328"/>
        <v>0</v>
      </c>
      <c r="AN1986" s="86">
        <f t="shared" si="327"/>
        <v>0</v>
      </c>
    </row>
    <row r="1987" spans="1:40" ht="15" customHeight="1">
      <c r="A1987" s="107"/>
      <c r="B1987" s="93"/>
      <c r="C1987" s="110" t="s">
        <v>112</v>
      </c>
      <c r="D1987" s="329" t="str">
        <f t="shared" si="322"/>
        <v/>
      </c>
      <c r="E1987" s="330"/>
      <c r="F1987" s="330"/>
      <c r="G1987" s="330"/>
      <c r="H1987" s="330"/>
      <c r="I1987" s="331"/>
      <c r="J1987" s="332"/>
      <c r="K1987" s="333"/>
      <c r="L1987" s="334"/>
      <c r="M1987" s="332"/>
      <c r="N1987" s="333"/>
      <c r="O1987" s="334"/>
      <c r="P1987" s="332"/>
      <c r="Q1987" s="333"/>
      <c r="R1987" s="334"/>
      <c r="S1987" s="332"/>
      <c r="T1987" s="333"/>
      <c r="U1987" s="334"/>
      <c r="V1987" s="332"/>
      <c r="W1987" s="333"/>
      <c r="X1987" s="334"/>
      <c r="Y1987" s="332"/>
      <c r="Z1987" s="333"/>
      <c r="AA1987" s="334"/>
      <c r="AB1987" s="332"/>
      <c r="AC1987" s="333"/>
      <c r="AD1987" s="334"/>
      <c r="AG1987" s="86">
        <f t="shared" si="323"/>
        <v>0</v>
      </c>
      <c r="AH1987" s="86">
        <f t="shared" si="324"/>
        <v>0</v>
      </c>
      <c r="AI1987" s="86">
        <f t="shared" si="325"/>
        <v>0</v>
      </c>
      <c r="AJ1987" s="86">
        <f t="shared" si="326"/>
        <v>0</v>
      </c>
      <c r="AL1987" s="86">
        <f t="shared" si="321"/>
        <v>21</v>
      </c>
      <c r="AM1987" s="86">
        <f t="shared" si="328"/>
        <v>0</v>
      </c>
      <c r="AN1987" s="86">
        <f t="shared" si="327"/>
        <v>0</v>
      </c>
    </row>
    <row r="1988" spans="1:40" ht="15" customHeight="1">
      <c r="A1988" s="107"/>
      <c r="B1988" s="93"/>
      <c r="C1988" s="110" t="s">
        <v>113</v>
      </c>
      <c r="D1988" s="329" t="str">
        <f t="shared" si="322"/>
        <v/>
      </c>
      <c r="E1988" s="330"/>
      <c r="F1988" s="330"/>
      <c r="G1988" s="330"/>
      <c r="H1988" s="330"/>
      <c r="I1988" s="331"/>
      <c r="J1988" s="332"/>
      <c r="K1988" s="333"/>
      <c r="L1988" s="334"/>
      <c r="M1988" s="332"/>
      <c r="N1988" s="333"/>
      <c r="O1988" s="334"/>
      <c r="P1988" s="332"/>
      <c r="Q1988" s="333"/>
      <c r="R1988" s="334"/>
      <c r="S1988" s="332"/>
      <c r="T1988" s="333"/>
      <c r="U1988" s="334"/>
      <c r="V1988" s="332"/>
      <c r="W1988" s="333"/>
      <c r="X1988" s="334"/>
      <c r="Y1988" s="332"/>
      <c r="Z1988" s="333"/>
      <c r="AA1988" s="334"/>
      <c r="AB1988" s="332"/>
      <c r="AC1988" s="333"/>
      <c r="AD1988" s="334"/>
      <c r="AG1988" s="86">
        <f t="shared" si="323"/>
        <v>0</v>
      </c>
      <c r="AH1988" s="86">
        <f t="shared" si="324"/>
        <v>0</v>
      </c>
      <c r="AI1988" s="86">
        <f t="shared" si="325"/>
        <v>0</v>
      </c>
      <c r="AJ1988" s="86">
        <f t="shared" si="326"/>
        <v>0</v>
      </c>
      <c r="AL1988" s="86">
        <f t="shared" si="321"/>
        <v>21</v>
      </c>
      <c r="AM1988" s="86">
        <f t="shared" si="328"/>
        <v>0</v>
      </c>
      <c r="AN1988" s="86">
        <f t="shared" si="327"/>
        <v>0</v>
      </c>
    </row>
    <row r="1989" spans="1:40" ht="15" customHeight="1">
      <c r="A1989" s="107"/>
      <c r="B1989" s="93"/>
      <c r="C1989" s="110" t="s">
        <v>114</v>
      </c>
      <c r="D1989" s="329" t="str">
        <f t="shared" si="322"/>
        <v/>
      </c>
      <c r="E1989" s="330"/>
      <c r="F1989" s="330"/>
      <c r="G1989" s="330"/>
      <c r="H1989" s="330"/>
      <c r="I1989" s="331"/>
      <c r="J1989" s="332"/>
      <c r="K1989" s="333"/>
      <c r="L1989" s="334"/>
      <c r="M1989" s="332"/>
      <c r="N1989" s="333"/>
      <c r="O1989" s="334"/>
      <c r="P1989" s="332"/>
      <c r="Q1989" s="333"/>
      <c r="R1989" s="334"/>
      <c r="S1989" s="332"/>
      <c r="T1989" s="333"/>
      <c r="U1989" s="334"/>
      <c r="V1989" s="332"/>
      <c r="W1989" s="333"/>
      <c r="X1989" s="334"/>
      <c r="Y1989" s="332"/>
      <c r="Z1989" s="333"/>
      <c r="AA1989" s="334"/>
      <c r="AB1989" s="332"/>
      <c r="AC1989" s="333"/>
      <c r="AD1989" s="334"/>
      <c r="AG1989" s="86">
        <f t="shared" si="323"/>
        <v>0</v>
      </c>
      <c r="AH1989" s="86">
        <f t="shared" si="324"/>
        <v>0</v>
      </c>
      <c r="AI1989" s="86">
        <f t="shared" si="325"/>
        <v>0</v>
      </c>
      <c r="AJ1989" s="86">
        <f t="shared" si="326"/>
        <v>0</v>
      </c>
      <c r="AL1989" s="86">
        <f t="shared" si="321"/>
        <v>21</v>
      </c>
      <c r="AM1989" s="86">
        <f t="shared" si="328"/>
        <v>0</v>
      </c>
      <c r="AN1989" s="86">
        <f t="shared" si="327"/>
        <v>0</v>
      </c>
    </row>
    <row r="1990" spans="1:40" ht="15" customHeight="1">
      <c r="A1990" s="107"/>
      <c r="B1990" s="93"/>
      <c r="C1990" s="110" t="s">
        <v>115</v>
      </c>
      <c r="D1990" s="329" t="str">
        <f t="shared" si="322"/>
        <v/>
      </c>
      <c r="E1990" s="330"/>
      <c r="F1990" s="330"/>
      <c r="G1990" s="330"/>
      <c r="H1990" s="330"/>
      <c r="I1990" s="331"/>
      <c r="J1990" s="332"/>
      <c r="K1990" s="333"/>
      <c r="L1990" s="334"/>
      <c r="M1990" s="332"/>
      <c r="N1990" s="333"/>
      <c r="O1990" s="334"/>
      <c r="P1990" s="332"/>
      <c r="Q1990" s="333"/>
      <c r="R1990" s="334"/>
      <c r="S1990" s="332"/>
      <c r="T1990" s="333"/>
      <c r="U1990" s="334"/>
      <c r="V1990" s="332"/>
      <c r="W1990" s="333"/>
      <c r="X1990" s="334"/>
      <c r="Y1990" s="332"/>
      <c r="Z1990" s="333"/>
      <c r="AA1990" s="334"/>
      <c r="AB1990" s="332"/>
      <c r="AC1990" s="333"/>
      <c r="AD1990" s="334"/>
      <c r="AG1990" s="86">
        <f t="shared" si="323"/>
        <v>0</v>
      </c>
      <c r="AH1990" s="86">
        <f t="shared" si="324"/>
        <v>0</v>
      </c>
      <c r="AI1990" s="86">
        <f t="shared" si="325"/>
        <v>0</v>
      </c>
      <c r="AJ1990" s="86">
        <f t="shared" si="326"/>
        <v>0</v>
      </c>
      <c r="AL1990" s="86">
        <f t="shared" si="321"/>
        <v>21</v>
      </c>
      <c r="AM1990" s="86">
        <f t="shared" si="328"/>
        <v>0</v>
      </c>
      <c r="AN1990" s="86">
        <f t="shared" si="327"/>
        <v>0</v>
      </c>
    </row>
    <row r="1991" spans="1:40" ht="15" customHeight="1">
      <c r="A1991" s="107"/>
      <c r="B1991" s="93"/>
      <c r="C1991" s="110" t="s">
        <v>116</v>
      </c>
      <c r="D1991" s="329" t="str">
        <f t="shared" si="322"/>
        <v/>
      </c>
      <c r="E1991" s="330"/>
      <c r="F1991" s="330"/>
      <c r="G1991" s="330"/>
      <c r="H1991" s="330"/>
      <c r="I1991" s="331"/>
      <c r="J1991" s="332"/>
      <c r="K1991" s="333"/>
      <c r="L1991" s="334"/>
      <c r="M1991" s="332"/>
      <c r="N1991" s="333"/>
      <c r="O1991" s="334"/>
      <c r="P1991" s="332"/>
      <c r="Q1991" s="333"/>
      <c r="R1991" s="334"/>
      <c r="S1991" s="332"/>
      <c r="T1991" s="333"/>
      <c r="U1991" s="334"/>
      <c r="V1991" s="332"/>
      <c r="W1991" s="333"/>
      <c r="X1991" s="334"/>
      <c r="Y1991" s="332"/>
      <c r="Z1991" s="333"/>
      <c r="AA1991" s="334"/>
      <c r="AB1991" s="332"/>
      <c r="AC1991" s="333"/>
      <c r="AD1991" s="334"/>
      <c r="AG1991" s="86">
        <f t="shared" si="323"/>
        <v>0</v>
      </c>
      <c r="AH1991" s="86">
        <f t="shared" si="324"/>
        <v>0</v>
      </c>
      <c r="AI1991" s="86">
        <f t="shared" si="325"/>
        <v>0</v>
      </c>
      <c r="AJ1991" s="86">
        <f t="shared" si="326"/>
        <v>0</v>
      </c>
      <c r="AL1991" s="86">
        <f t="shared" si="321"/>
        <v>21</v>
      </c>
      <c r="AM1991" s="86">
        <f t="shared" si="328"/>
        <v>0</v>
      </c>
      <c r="AN1991" s="86">
        <f t="shared" si="327"/>
        <v>0</v>
      </c>
    </row>
    <row r="1992" spans="1:40" ht="15" customHeight="1">
      <c r="A1992" s="107"/>
      <c r="B1992" s="93"/>
      <c r="C1992" s="110" t="s">
        <v>117</v>
      </c>
      <c r="D1992" s="329" t="str">
        <f t="shared" si="322"/>
        <v/>
      </c>
      <c r="E1992" s="330"/>
      <c r="F1992" s="330"/>
      <c r="G1992" s="330"/>
      <c r="H1992" s="330"/>
      <c r="I1992" s="331"/>
      <c r="J1992" s="332"/>
      <c r="K1992" s="333"/>
      <c r="L1992" s="334"/>
      <c r="M1992" s="332"/>
      <c r="N1992" s="333"/>
      <c r="O1992" s="334"/>
      <c r="P1992" s="332"/>
      <c r="Q1992" s="333"/>
      <c r="R1992" s="334"/>
      <c r="S1992" s="332"/>
      <c r="T1992" s="333"/>
      <c r="U1992" s="334"/>
      <c r="V1992" s="332"/>
      <c r="W1992" s="333"/>
      <c r="X1992" s="334"/>
      <c r="Y1992" s="332"/>
      <c r="Z1992" s="333"/>
      <c r="AA1992" s="334"/>
      <c r="AB1992" s="332"/>
      <c r="AC1992" s="333"/>
      <c r="AD1992" s="334"/>
      <c r="AG1992" s="86">
        <f t="shared" si="323"/>
        <v>0</v>
      </c>
      <c r="AH1992" s="86">
        <f t="shared" si="324"/>
        <v>0</v>
      </c>
      <c r="AI1992" s="86">
        <f t="shared" si="325"/>
        <v>0</v>
      </c>
      <c r="AJ1992" s="86">
        <f t="shared" si="326"/>
        <v>0</v>
      </c>
      <c r="AL1992" s="86">
        <f t="shared" si="321"/>
        <v>21</v>
      </c>
      <c r="AM1992" s="86">
        <f t="shared" si="328"/>
        <v>0</v>
      </c>
      <c r="AN1992" s="86">
        <f t="shared" si="327"/>
        <v>0</v>
      </c>
    </row>
    <row r="1993" spans="1:40" ht="15" customHeight="1">
      <c r="A1993" s="107"/>
      <c r="B1993" s="93"/>
      <c r="C1993" s="110" t="s">
        <v>118</v>
      </c>
      <c r="D1993" s="329" t="str">
        <f t="shared" si="322"/>
        <v/>
      </c>
      <c r="E1993" s="330"/>
      <c r="F1993" s="330"/>
      <c r="G1993" s="330"/>
      <c r="H1993" s="330"/>
      <c r="I1993" s="331"/>
      <c r="J1993" s="332"/>
      <c r="K1993" s="333"/>
      <c r="L1993" s="334"/>
      <c r="M1993" s="332"/>
      <c r="N1993" s="333"/>
      <c r="O1993" s="334"/>
      <c r="P1993" s="332"/>
      <c r="Q1993" s="333"/>
      <c r="R1993" s="334"/>
      <c r="S1993" s="332"/>
      <c r="T1993" s="333"/>
      <c r="U1993" s="334"/>
      <c r="V1993" s="332"/>
      <c r="W1993" s="333"/>
      <c r="X1993" s="334"/>
      <c r="Y1993" s="332"/>
      <c r="Z1993" s="333"/>
      <c r="AA1993" s="334"/>
      <c r="AB1993" s="332"/>
      <c r="AC1993" s="333"/>
      <c r="AD1993" s="334"/>
      <c r="AG1993" s="86">
        <f t="shared" si="323"/>
        <v>0</v>
      </c>
      <c r="AH1993" s="86">
        <f t="shared" si="324"/>
        <v>0</v>
      </c>
      <c r="AI1993" s="86">
        <f t="shared" si="325"/>
        <v>0</v>
      </c>
      <c r="AJ1993" s="86">
        <f t="shared" si="326"/>
        <v>0</v>
      </c>
      <c r="AL1993" s="86">
        <f t="shared" si="321"/>
        <v>21</v>
      </c>
      <c r="AM1993" s="86">
        <f t="shared" si="328"/>
        <v>0</v>
      </c>
      <c r="AN1993" s="86">
        <f t="shared" si="327"/>
        <v>0</v>
      </c>
    </row>
    <row r="1994" spans="1:40" ht="15" customHeight="1">
      <c r="A1994" s="107"/>
      <c r="B1994" s="93"/>
      <c r="C1994" s="110" t="s">
        <v>119</v>
      </c>
      <c r="D1994" s="329" t="str">
        <f t="shared" si="322"/>
        <v/>
      </c>
      <c r="E1994" s="330"/>
      <c r="F1994" s="330"/>
      <c r="G1994" s="330"/>
      <c r="H1994" s="330"/>
      <c r="I1994" s="331"/>
      <c r="J1994" s="332"/>
      <c r="K1994" s="333"/>
      <c r="L1994" s="334"/>
      <c r="M1994" s="332"/>
      <c r="N1994" s="333"/>
      <c r="O1994" s="334"/>
      <c r="P1994" s="332"/>
      <c r="Q1994" s="333"/>
      <c r="R1994" s="334"/>
      <c r="S1994" s="332"/>
      <c r="T1994" s="333"/>
      <c r="U1994" s="334"/>
      <c r="V1994" s="332"/>
      <c r="W1994" s="333"/>
      <c r="X1994" s="334"/>
      <c r="Y1994" s="332"/>
      <c r="Z1994" s="333"/>
      <c r="AA1994" s="334"/>
      <c r="AB1994" s="332"/>
      <c r="AC1994" s="333"/>
      <c r="AD1994" s="334"/>
      <c r="AG1994" s="86">
        <f t="shared" si="323"/>
        <v>0</v>
      </c>
      <c r="AH1994" s="86">
        <f t="shared" si="324"/>
        <v>0</v>
      </c>
      <c r="AI1994" s="86">
        <f t="shared" si="325"/>
        <v>0</v>
      </c>
      <c r="AJ1994" s="86">
        <f t="shared" si="326"/>
        <v>0</v>
      </c>
      <c r="AL1994" s="86">
        <f t="shared" si="321"/>
        <v>21</v>
      </c>
      <c r="AM1994" s="86">
        <f t="shared" si="328"/>
        <v>0</v>
      </c>
      <c r="AN1994" s="86">
        <f t="shared" si="327"/>
        <v>0</v>
      </c>
    </row>
    <row r="1995" spans="1:40" ht="15" customHeight="1">
      <c r="A1995" s="107"/>
      <c r="B1995" s="93"/>
      <c r="C1995" s="110" t="s">
        <v>120</v>
      </c>
      <c r="D1995" s="329" t="str">
        <f t="shared" si="322"/>
        <v/>
      </c>
      <c r="E1995" s="330"/>
      <c r="F1995" s="330"/>
      <c r="G1995" s="330"/>
      <c r="H1995" s="330"/>
      <c r="I1995" s="331"/>
      <c r="J1995" s="332"/>
      <c r="K1995" s="333"/>
      <c r="L1995" s="334"/>
      <c r="M1995" s="332"/>
      <c r="N1995" s="333"/>
      <c r="O1995" s="334"/>
      <c r="P1995" s="332"/>
      <c r="Q1995" s="333"/>
      <c r="R1995" s="334"/>
      <c r="S1995" s="332"/>
      <c r="T1995" s="333"/>
      <c r="U1995" s="334"/>
      <c r="V1995" s="332"/>
      <c r="W1995" s="333"/>
      <c r="X1995" s="334"/>
      <c r="Y1995" s="332"/>
      <c r="Z1995" s="333"/>
      <c r="AA1995" s="334"/>
      <c r="AB1995" s="332"/>
      <c r="AC1995" s="333"/>
      <c r="AD1995" s="334"/>
      <c r="AG1995" s="86">
        <f t="shared" si="323"/>
        <v>0</v>
      </c>
      <c r="AH1995" s="86">
        <f t="shared" si="324"/>
        <v>0</v>
      </c>
      <c r="AI1995" s="86">
        <f t="shared" si="325"/>
        <v>0</v>
      </c>
      <c r="AJ1995" s="86">
        <f t="shared" si="326"/>
        <v>0</v>
      </c>
      <c r="AL1995" s="86">
        <f t="shared" si="321"/>
        <v>21</v>
      </c>
      <c r="AM1995" s="86">
        <f t="shared" si="328"/>
        <v>0</v>
      </c>
      <c r="AN1995" s="86">
        <f t="shared" si="327"/>
        <v>0</v>
      </c>
    </row>
    <row r="1996" spans="1:40" ht="15" customHeight="1">
      <c r="A1996" s="107"/>
      <c r="B1996" s="93"/>
      <c r="C1996" s="110" t="s">
        <v>168</v>
      </c>
      <c r="D1996" s="329" t="str">
        <f t="shared" si="322"/>
        <v/>
      </c>
      <c r="E1996" s="330"/>
      <c r="F1996" s="330"/>
      <c r="G1996" s="330"/>
      <c r="H1996" s="330"/>
      <c r="I1996" s="331"/>
      <c r="J1996" s="332"/>
      <c r="K1996" s="333"/>
      <c r="L1996" s="334"/>
      <c r="M1996" s="332"/>
      <c r="N1996" s="333"/>
      <c r="O1996" s="334"/>
      <c r="P1996" s="332"/>
      <c r="Q1996" s="333"/>
      <c r="R1996" s="334"/>
      <c r="S1996" s="332"/>
      <c r="T1996" s="333"/>
      <c r="U1996" s="334"/>
      <c r="V1996" s="332"/>
      <c r="W1996" s="333"/>
      <c r="X1996" s="334"/>
      <c r="Y1996" s="332"/>
      <c r="Z1996" s="333"/>
      <c r="AA1996" s="334"/>
      <c r="AB1996" s="332"/>
      <c r="AC1996" s="333"/>
      <c r="AD1996" s="334"/>
      <c r="AG1996" s="86">
        <f t="shared" si="323"/>
        <v>0</v>
      </c>
      <c r="AH1996" s="86">
        <f t="shared" si="324"/>
        <v>0</v>
      </c>
      <c r="AI1996" s="86">
        <f t="shared" si="325"/>
        <v>0</v>
      </c>
      <c r="AJ1996" s="86">
        <f t="shared" si="326"/>
        <v>0</v>
      </c>
      <c r="AL1996" s="86">
        <f t="shared" si="321"/>
        <v>21</v>
      </c>
      <c r="AM1996" s="86">
        <f t="shared" si="328"/>
        <v>0</v>
      </c>
      <c r="AN1996" s="86">
        <f t="shared" si="327"/>
        <v>0</v>
      </c>
    </row>
    <row r="1997" spans="1:40" ht="15" customHeight="1">
      <c r="A1997" s="107"/>
      <c r="B1997" s="93"/>
      <c r="C1997" s="110" t="s">
        <v>169</v>
      </c>
      <c r="D1997" s="329" t="str">
        <f t="shared" si="322"/>
        <v/>
      </c>
      <c r="E1997" s="330"/>
      <c r="F1997" s="330"/>
      <c r="G1997" s="330"/>
      <c r="H1997" s="330"/>
      <c r="I1997" s="331"/>
      <c r="J1997" s="332"/>
      <c r="K1997" s="333"/>
      <c r="L1997" s="334"/>
      <c r="M1997" s="332"/>
      <c r="N1997" s="333"/>
      <c r="O1997" s="334"/>
      <c r="P1997" s="332"/>
      <c r="Q1997" s="333"/>
      <c r="R1997" s="334"/>
      <c r="S1997" s="332"/>
      <c r="T1997" s="333"/>
      <c r="U1997" s="334"/>
      <c r="V1997" s="332"/>
      <c r="W1997" s="333"/>
      <c r="X1997" s="334"/>
      <c r="Y1997" s="332"/>
      <c r="Z1997" s="333"/>
      <c r="AA1997" s="334"/>
      <c r="AB1997" s="332"/>
      <c r="AC1997" s="333"/>
      <c r="AD1997" s="334"/>
      <c r="AG1997" s="86">
        <f t="shared" si="323"/>
        <v>0</v>
      </c>
      <c r="AH1997" s="86">
        <f t="shared" si="324"/>
        <v>0</v>
      </c>
      <c r="AI1997" s="86">
        <f t="shared" si="325"/>
        <v>0</v>
      </c>
      <c r="AJ1997" s="86">
        <f t="shared" si="326"/>
        <v>0</v>
      </c>
      <c r="AL1997" s="86">
        <f t="shared" si="321"/>
        <v>21</v>
      </c>
      <c r="AM1997" s="86">
        <f t="shared" si="328"/>
        <v>0</v>
      </c>
      <c r="AN1997" s="86">
        <f t="shared" si="327"/>
        <v>0</v>
      </c>
    </row>
    <row r="1998" spans="1:40" ht="15" customHeight="1">
      <c r="A1998" s="107"/>
      <c r="B1998" s="93"/>
      <c r="C1998" s="110" t="s">
        <v>170</v>
      </c>
      <c r="D1998" s="329" t="str">
        <f t="shared" si="322"/>
        <v/>
      </c>
      <c r="E1998" s="330"/>
      <c r="F1998" s="330"/>
      <c r="G1998" s="330"/>
      <c r="H1998" s="330"/>
      <c r="I1998" s="331"/>
      <c r="J1998" s="332"/>
      <c r="K1998" s="333"/>
      <c r="L1998" s="334"/>
      <c r="M1998" s="332"/>
      <c r="N1998" s="333"/>
      <c r="O1998" s="334"/>
      <c r="P1998" s="332"/>
      <c r="Q1998" s="333"/>
      <c r="R1998" s="334"/>
      <c r="S1998" s="332"/>
      <c r="T1998" s="333"/>
      <c r="U1998" s="334"/>
      <c r="V1998" s="332"/>
      <c r="W1998" s="333"/>
      <c r="X1998" s="334"/>
      <c r="Y1998" s="332"/>
      <c r="Z1998" s="333"/>
      <c r="AA1998" s="334"/>
      <c r="AB1998" s="332"/>
      <c r="AC1998" s="333"/>
      <c r="AD1998" s="334"/>
      <c r="AG1998" s="86">
        <f t="shared" si="323"/>
        <v>0</v>
      </c>
      <c r="AH1998" s="86">
        <f t="shared" si="324"/>
        <v>0</v>
      </c>
      <c r="AI1998" s="86">
        <f t="shared" si="325"/>
        <v>0</v>
      </c>
      <c r="AJ1998" s="86">
        <f t="shared" si="326"/>
        <v>0</v>
      </c>
      <c r="AL1998" s="86">
        <f t="shared" si="321"/>
        <v>21</v>
      </c>
      <c r="AM1998" s="86">
        <f t="shared" si="328"/>
        <v>0</v>
      </c>
      <c r="AN1998" s="86">
        <f t="shared" si="327"/>
        <v>0</v>
      </c>
    </row>
    <row r="1999" spans="1:40" ht="15" customHeight="1">
      <c r="A1999" s="107"/>
      <c r="B1999" s="93"/>
      <c r="C1999" s="110" t="s">
        <v>171</v>
      </c>
      <c r="D1999" s="329" t="str">
        <f t="shared" si="322"/>
        <v/>
      </c>
      <c r="E1999" s="330"/>
      <c r="F1999" s="330"/>
      <c r="G1999" s="330"/>
      <c r="H1999" s="330"/>
      <c r="I1999" s="331"/>
      <c r="J1999" s="332"/>
      <c r="K1999" s="333"/>
      <c r="L1999" s="334"/>
      <c r="M1999" s="332"/>
      <c r="N1999" s="333"/>
      <c r="O1999" s="334"/>
      <c r="P1999" s="332"/>
      <c r="Q1999" s="333"/>
      <c r="R1999" s="334"/>
      <c r="S1999" s="332"/>
      <c r="T1999" s="333"/>
      <c r="U1999" s="334"/>
      <c r="V1999" s="332"/>
      <c r="W1999" s="333"/>
      <c r="X1999" s="334"/>
      <c r="Y1999" s="332"/>
      <c r="Z1999" s="333"/>
      <c r="AA1999" s="334"/>
      <c r="AB1999" s="332"/>
      <c r="AC1999" s="333"/>
      <c r="AD1999" s="334"/>
      <c r="AG1999" s="86">
        <f t="shared" si="323"/>
        <v>0</v>
      </c>
      <c r="AH1999" s="86">
        <f t="shared" si="324"/>
        <v>0</v>
      </c>
      <c r="AI1999" s="86">
        <f t="shared" si="325"/>
        <v>0</v>
      </c>
      <c r="AJ1999" s="86">
        <f t="shared" si="326"/>
        <v>0</v>
      </c>
      <c r="AL1999" s="86">
        <f t="shared" si="321"/>
        <v>21</v>
      </c>
      <c r="AM1999" s="86">
        <f t="shared" si="328"/>
        <v>0</v>
      </c>
      <c r="AN1999" s="86">
        <f t="shared" si="327"/>
        <v>0</v>
      </c>
    </row>
    <row r="2000" spans="1:40" ht="15" customHeight="1">
      <c r="A2000" s="107"/>
      <c r="B2000" s="93"/>
      <c r="C2000" s="110" t="s">
        <v>172</v>
      </c>
      <c r="D2000" s="329" t="str">
        <f t="shared" si="322"/>
        <v/>
      </c>
      <c r="E2000" s="330"/>
      <c r="F2000" s="330"/>
      <c r="G2000" s="330"/>
      <c r="H2000" s="330"/>
      <c r="I2000" s="331"/>
      <c r="J2000" s="332"/>
      <c r="K2000" s="333"/>
      <c r="L2000" s="334"/>
      <c r="M2000" s="332"/>
      <c r="N2000" s="333"/>
      <c r="O2000" s="334"/>
      <c r="P2000" s="332"/>
      <c r="Q2000" s="333"/>
      <c r="R2000" s="334"/>
      <c r="S2000" s="332"/>
      <c r="T2000" s="333"/>
      <c r="U2000" s="334"/>
      <c r="V2000" s="332"/>
      <c r="W2000" s="333"/>
      <c r="X2000" s="334"/>
      <c r="Y2000" s="332"/>
      <c r="Z2000" s="333"/>
      <c r="AA2000" s="334"/>
      <c r="AB2000" s="332"/>
      <c r="AC2000" s="333"/>
      <c r="AD2000" s="334"/>
      <c r="AG2000" s="86">
        <f t="shared" si="323"/>
        <v>0</v>
      </c>
      <c r="AH2000" s="86">
        <f t="shared" si="324"/>
        <v>0</v>
      </c>
      <c r="AI2000" s="86">
        <f t="shared" si="325"/>
        <v>0</v>
      </c>
      <c r="AJ2000" s="86">
        <f t="shared" si="326"/>
        <v>0</v>
      </c>
      <c r="AL2000" s="86">
        <f t="shared" si="321"/>
        <v>21</v>
      </c>
      <c r="AM2000" s="86">
        <f t="shared" si="328"/>
        <v>0</v>
      </c>
      <c r="AN2000" s="86">
        <f t="shared" si="327"/>
        <v>0</v>
      </c>
    </row>
    <row r="2001" spans="1:40" ht="15" customHeight="1">
      <c r="A2001" s="107"/>
      <c r="B2001" s="93"/>
      <c r="C2001" s="110" t="s">
        <v>173</v>
      </c>
      <c r="D2001" s="329" t="str">
        <f t="shared" si="322"/>
        <v/>
      </c>
      <c r="E2001" s="330"/>
      <c r="F2001" s="330"/>
      <c r="G2001" s="330"/>
      <c r="H2001" s="330"/>
      <c r="I2001" s="331"/>
      <c r="J2001" s="332"/>
      <c r="K2001" s="333"/>
      <c r="L2001" s="334"/>
      <c r="M2001" s="332"/>
      <c r="N2001" s="333"/>
      <c r="O2001" s="334"/>
      <c r="P2001" s="332"/>
      <c r="Q2001" s="333"/>
      <c r="R2001" s="334"/>
      <c r="S2001" s="332"/>
      <c r="T2001" s="333"/>
      <c r="U2001" s="334"/>
      <c r="V2001" s="332"/>
      <c r="W2001" s="333"/>
      <c r="X2001" s="334"/>
      <c r="Y2001" s="332"/>
      <c r="Z2001" s="333"/>
      <c r="AA2001" s="334"/>
      <c r="AB2001" s="332"/>
      <c r="AC2001" s="333"/>
      <c r="AD2001" s="334"/>
      <c r="AG2001" s="86">
        <f t="shared" si="323"/>
        <v>0</v>
      </c>
      <c r="AH2001" s="86">
        <f t="shared" si="324"/>
        <v>0</v>
      </c>
      <c r="AI2001" s="86">
        <f t="shared" si="325"/>
        <v>0</v>
      </c>
      <c r="AJ2001" s="86">
        <f t="shared" si="326"/>
        <v>0</v>
      </c>
      <c r="AL2001" s="86">
        <f t="shared" si="321"/>
        <v>21</v>
      </c>
      <c r="AM2001" s="86">
        <f t="shared" si="328"/>
        <v>0</v>
      </c>
      <c r="AN2001" s="86">
        <f t="shared" si="327"/>
        <v>0</v>
      </c>
    </row>
    <row r="2002" spans="1:40" ht="15" customHeight="1">
      <c r="A2002" s="107"/>
      <c r="B2002" s="93"/>
      <c r="C2002" s="110" t="s">
        <v>174</v>
      </c>
      <c r="D2002" s="329" t="str">
        <f t="shared" si="322"/>
        <v/>
      </c>
      <c r="E2002" s="330"/>
      <c r="F2002" s="330"/>
      <c r="G2002" s="330"/>
      <c r="H2002" s="330"/>
      <c r="I2002" s="331"/>
      <c r="J2002" s="332"/>
      <c r="K2002" s="333"/>
      <c r="L2002" s="334"/>
      <c r="M2002" s="332"/>
      <c r="N2002" s="333"/>
      <c r="O2002" s="334"/>
      <c r="P2002" s="332"/>
      <c r="Q2002" s="333"/>
      <c r="R2002" s="334"/>
      <c r="S2002" s="332"/>
      <c r="T2002" s="333"/>
      <c r="U2002" s="334"/>
      <c r="V2002" s="332"/>
      <c r="W2002" s="333"/>
      <c r="X2002" s="334"/>
      <c r="Y2002" s="332"/>
      <c r="Z2002" s="333"/>
      <c r="AA2002" s="334"/>
      <c r="AB2002" s="332"/>
      <c r="AC2002" s="333"/>
      <c r="AD2002" s="334"/>
      <c r="AG2002" s="86">
        <f t="shared" si="323"/>
        <v>0</v>
      </c>
      <c r="AH2002" s="86">
        <f t="shared" si="324"/>
        <v>0</v>
      </c>
      <c r="AI2002" s="86">
        <f t="shared" si="325"/>
        <v>0</v>
      </c>
      <c r="AJ2002" s="86">
        <f t="shared" si="326"/>
        <v>0</v>
      </c>
      <c r="AL2002" s="86">
        <f t="shared" si="321"/>
        <v>21</v>
      </c>
      <c r="AM2002" s="86">
        <f t="shared" si="328"/>
        <v>0</v>
      </c>
      <c r="AN2002" s="86">
        <f t="shared" si="327"/>
        <v>0</v>
      </c>
    </row>
    <row r="2003" spans="1:40" ht="15" customHeight="1">
      <c r="A2003" s="107"/>
      <c r="B2003" s="93"/>
      <c r="C2003" s="110" t="s">
        <v>175</v>
      </c>
      <c r="D2003" s="329" t="str">
        <f t="shared" si="322"/>
        <v/>
      </c>
      <c r="E2003" s="330"/>
      <c r="F2003" s="330"/>
      <c r="G2003" s="330"/>
      <c r="H2003" s="330"/>
      <c r="I2003" s="331"/>
      <c r="J2003" s="332"/>
      <c r="K2003" s="333"/>
      <c r="L2003" s="334"/>
      <c r="M2003" s="332"/>
      <c r="N2003" s="333"/>
      <c r="O2003" s="334"/>
      <c r="P2003" s="332"/>
      <c r="Q2003" s="333"/>
      <c r="R2003" s="334"/>
      <c r="S2003" s="332"/>
      <c r="T2003" s="333"/>
      <c r="U2003" s="334"/>
      <c r="V2003" s="332"/>
      <c r="W2003" s="333"/>
      <c r="X2003" s="334"/>
      <c r="Y2003" s="332"/>
      <c r="Z2003" s="333"/>
      <c r="AA2003" s="334"/>
      <c r="AB2003" s="332"/>
      <c r="AC2003" s="333"/>
      <c r="AD2003" s="334"/>
      <c r="AG2003" s="86">
        <f t="shared" si="323"/>
        <v>0</v>
      </c>
      <c r="AH2003" s="86">
        <f t="shared" si="324"/>
        <v>0</v>
      </c>
      <c r="AI2003" s="86">
        <f t="shared" si="325"/>
        <v>0</v>
      </c>
      <c r="AJ2003" s="86">
        <f t="shared" si="326"/>
        <v>0</v>
      </c>
      <c r="AL2003" s="86">
        <f t="shared" si="321"/>
        <v>21</v>
      </c>
      <c r="AM2003" s="86">
        <f t="shared" si="328"/>
        <v>0</v>
      </c>
      <c r="AN2003" s="86">
        <f t="shared" si="327"/>
        <v>0</v>
      </c>
    </row>
    <row r="2004" spans="1:40" ht="15" customHeight="1">
      <c r="A2004" s="107"/>
      <c r="B2004" s="93"/>
      <c r="C2004" s="110" t="s">
        <v>176</v>
      </c>
      <c r="D2004" s="329" t="str">
        <f t="shared" si="322"/>
        <v/>
      </c>
      <c r="E2004" s="330"/>
      <c r="F2004" s="330"/>
      <c r="G2004" s="330"/>
      <c r="H2004" s="330"/>
      <c r="I2004" s="331"/>
      <c r="J2004" s="332"/>
      <c r="K2004" s="333"/>
      <c r="L2004" s="334"/>
      <c r="M2004" s="332"/>
      <c r="N2004" s="333"/>
      <c r="O2004" s="334"/>
      <c r="P2004" s="332"/>
      <c r="Q2004" s="333"/>
      <c r="R2004" s="334"/>
      <c r="S2004" s="332"/>
      <c r="T2004" s="333"/>
      <c r="U2004" s="334"/>
      <c r="V2004" s="332"/>
      <c r="W2004" s="333"/>
      <c r="X2004" s="334"/>
      <c r="Y2004" s="332"/>
      <c r="Z2004" s="333"/>
      <c r="AA2004" s="334"/>
      <c r="AB2004" s="332"/>
      <c r="AC2004" s="333"/>
      <c r="AD2004" s="334"/>
      <c r="AG2004" s="86">
        <f t="shared" si="323"/>
        <v>0</v>
      </c>
      <c r="AH2004" s="86">
        <f t="shared" si="324"/>
        <v>0</v>
      </c>
      <c r="AI2004" s="86">
        <f t="shared" si="325"/>
        <v>0</v>
      </c>
      <c r="AJ2004" s="86">
        <f t="shared" si="326"/>
        <v>0</v>
      </c>
      <c r="AL2004" s="86">
        <f t="shared" si="321"/>
        <v>21</v>
      </c>
      <c r="AM2004" s="86">
        <f t="shared" si="328"/>
        <v>0</v>
      </c>
      <c r="AN2004" s="86">
        <f t="shared" si="327"/>
        <v>0</v>
      </c>
    </row>
    <row r="2005" spans="1:40" ht="15" customHeight="1">
      <c r="A2005" s="107"/>
      <c r="B2005" s="93"/>
      <c r="C2005" s="110" t="s">
        <v>177</v>
      </c>
      <c r="D2005" s="329" t="str">
        <f t="shared" si="322"/>
        <v/>
      </c>
      <c r="E2005" s="330"/>
      <c r="F2005" s="330"/>
      <c r="G2005" s="330"/>
      <c r="H2005" s="330"/>
      <c r="I2005" s="331"/>
      <c r="J2005" s="332"/>
      <c r="K2005" s="333"/>
      <c r="L2005" s="334"/>
      <c r="M2005" s="332"/>
      <c r="N2005" s="333"/>
      <c r="O2005" s="334"/>
      <c r="P2005" s="332"/>
      <c r="Q2005" s="333"/>
      <c r="R2005" s="334"/>
      <c r="S2005" s="332"/>
      <c r="T2005" s="333"/>
      <c r="U2005" s="334"/>
      <c r="V2005" s="332"/>
      <c r="W2005" s="333"/>
      <c r="X2005" s="334"/>
      <c r="Y2005" s="332"/>
      <c r="Z2005" s="333"/>
      <c r="AA2005" s="334"/>
      <c r="AB2005" s="332"/>
      <c r="AC2005" s="333"/>
      <c r="AD2005" s="334"/>
      <c r="AG2005" s="86">
        <f t="shared" si="323"/>
        <v>0</v>
      </c>
      <c r="AH2005" s="86">
        <f t="shared" si="324"/>
        <v>0</v>
      </c>
      <c r="AI2005" s="86">
        <f t="shared" si="325"/>
        <v>0</v>
      </c>
      <c r="AJ2005" s="86">
        <f t="shared" si="326"/>
        <v>0</v>
      </c>
      <c r="AL2005" s="86">
        <f t="shared" si="321"/>
        <v>21</v>
      </c>
      <c r="AM2005" s="86">
        <f t="shared" si="328"/>
        <v>0</v>
      </c>
      <c r="AN2005" s="86">
        <f t="shared" si="327"/>
        <v>0</v>
      </c>
    </row>
    <row r="2006" spans="1:40" ht="15" customHeight="1">
      <c r="A2006" s="107"/>
      <c r="B2006" s="93"/>
      <c r="C2006" s="110" t="s">
        <v>178</v>
      </c>
      <c r="D2006" s="329" t="str">
        <f t="shared" si="322"/>
        <v/>
      </c>
      <c r="E2006" s="330"/>
      <c r="F2006" s="330"/>
      <c r="G2006" s="330"/>
      <c r="H2006" s="330"/>
      <c r="I2006" s="331"/>
      <c r="J2006" s="332"/>
      <c r="K2006" s="333"/>
      <c r="L2006" s="334"/>
      <c r="M2006" s="332"/>
      <c r="N2006" s="333"/>
      <c r="O2006" s="334"/>
      <c r="P2006" s="332"/>
      <c r="Q2006" s="333"/>
      <c r="R2006" s="334"/>
      <c r="S2006" s="332"/>
      <c r="T2006" s="333"/>
      <c r="U2006" s="334"/>
      <c r="V2006" s="332"/>
      <c r="W2006" s="333"/>
      <c r="X2006" s="334"/>
      <c r="Y2006" s="332"/>
      <c r="Z2006" s="333"/>
      <c r="AA2006" s="334"/>
      <c r="AB2006" s="332"/>
      <c r="AC2006" s="333"/>
      <c r="AD2006" s="334"/>
      <c r="AG2006" s="86">
        <f t="shared" si="323"/>
        <v>0</v>
      </c>
      <c r="AH2006" s="86">
        <f t="shared" si="324"/>
        <v>0</v>
      </c>
      <c r="AI2006" s="86">
        <f t="shared" si="325"/>
        <v>0</v>
      </c>
      <c r="AJ2006" s="86">
        <f t="shared" si="326"/>
        <v>0</v>
      </c>
      <c r="AL2006" s="86">
        <f t="shared" si="321"/>
        <v>21</v>
      </c>
      <c r="AM2006" s="86">
        <f t="shared" si="328"/>
        <v>0</v>
      </c>
      <c r="AN2006" s="86">
        <f t="shared" si="327"/>
        <v>0</v>
      </c>
    </row>
    <row r="2007" spans="1:40" ht="15" customHeight="1">
      <c r="A2007" s="107"/>
      <c r="B2007" s="93"/>
      <c r="C2007" s="110" t="s">
        <v>179</v>
      </c>
      <c r="D2007" s="329" t="str">
        <f t="shared" si="322"/>
        <v/>
      </c>
      <c r="E2007" s="330"/>
      <c r="F2007" s="330"/>
      <c r="G2007" s="330"/>
      <c r="H2007" s="330"/>
      <c r="I2007" s="331"/>
      <c r="J2007" s="332"/>
      <c r="K2007" s="333"/>
      <c r="L2007" s="334"/>
      <c r="M2007" s="332"/>
      <c r="N2007" s="333"/>
      <c r="O2007" s="334"/>
      <c r="P2007" s="332"/>
      <c r="Q2007" s="333"/>
      <c r="R2007" s="334"/>
      <c r="S2007" s="332"/>
      <c r="T2007" s="333"/>
      <c r="U2007" s="334"/>
      <c r="V2007" s="332"/>
      <c r="W2007" s="333"/>
      <c r="X2007" s="334"/>
      <c r="Y2007" s="332"/>
      <c r="Z2007" s="333"/>
      <c r="AA2007" s="334"/>
      <c r="AB2007" s="332"/>
      <c r="AC2007" s="333"/>
      <c r="AD2007" s="334"/>
      <c r="AG2007" s="86">
        <f t="shared" si="323"/>
        <v>0</v>
      </c>
      <c r="AH2007" s="86">
        <f t="shared" si="324"/>
        <v>0</v>
      </c>
      <c r="AI2007" s="86">
        <f t="shared" si="325"/>
        <v>0</v>
      </c>
      <c r="AJ2007" s="86">
        <f t="shared" si="326"/>
        <v>0</v>
      </c>
      <c r="AL2007" s="86">
        <f t="shared" si="321"/>
        <v>21</v>
      </c>
      <c r="AM2007" s="86">
        <f t="shared" si="328"/>
        <v>0</v>
      </c>
      <c r="AN2007" s="86">
        <f t="shared" si="327"/>
        <v>0</v>
      </c>
    </row>
    <row r="2008" spans="1:40" ht="15" customHeight="1">
      <c r="A2008" s="107"/>
      <c r="B2008" s="93"/>
      <c r="C2008" s="110" t="s">
        <v>180</v>
      </c>
      <c r="D2008" s="329" t="str">
        <f t="shared" si="322"/>
        <v/>
      </c>
      <c r="E2008" s="330"/>
      <c r="F2008" s="330"/>
      <c r="G2008" s="330"/>
      <c r="H2008" s="330"/>
      <c r="I2008" s="331"/>
      <c r="J2008" s="332"/>
      <c r="K2008" s="333"/>
      <c r="L2008" s="334"/>
      <c r="M2008" s="332"/>
      <c r="N2008" s="333"/>
      <c r="O2008" s="334"/>
      <c r="P2008" s="332"/>
      <c r="Q2008" s="333"/>
      <c r="R2008" s="334"/>
      <c r="S2008" s="332"/>
      <c r="T2008" s="333"/>
      <c r="U2008" s="334"/>
      <c r="V2008" s="332"/>
      <c r="W2008" s="333"/>
      <c r="X2008" s="334"/>
      <c r="Y2008" s="332"/>
      <c r="Z2008" s="333"/>
      <c r="AA2008" s="334"/>
      <c r="AB2008" s="332"/>
      <c r="AC2008" s="333"/>
      <c r="AD2008" s="334"/>
      <c r="AG2008" s="86">
        <f t="shared" si="323"/>
        <v>0</v>
      </c>
      <c r="AH2008" s="86">
        <f t="shared" si="324"/>
        <v>0</v>
      </c>
      <c r="AI2008" s="86">
        <f t="shared" si="325"/>
        <v>0</v>
      </c>
      <c r="AJ2008" s="86">
        <f t="shared" si="326"/>
        <v>0</v>
      </c>
      <c r="AL2008" s="86">
        <f t="shared" si="321"/>
        <v>21</v>
      </c>
      <c r="AM2008" s="86">
        <f t="shared" si="328"/>
        <v>0</v>
      </c>
      <c r="AN2008" s="86">
        <f t="shared" si="327"/>
        <v>0</v>
      </c>
    </row>
    <row r="2009" spans="1:40" ht="15" customHeight="1">
      <c r="A2009" s="107"/>
      <c r="B2009" s="93"/>
      <c r="C2009" s="110" t="s">
        <v>181</v>
      </c>
      <c r="D2009" s="329" t="str">
        <f t="shared" si="322"/>
        <v/>
      </c>
      <c r="E2009" s="330"/>
      <c r="F2009" s="330"/>
      <c r="G2009" s="330"/>
      <c r="H2009" s="330"/>
      <c r="I2009" s="331"/>
      <c r="J2009" s="332"/>
      <c r="K2009" s="333"/>
      <c r="L2009" s="334"/>
      <c r="M2009" s="332"/>
      <c r="N2009" s="333"/>
      <c r="O2009" s="334"/>
      <c r="P2009" s="332"/>
      <c r="Q2009" s="333"/>
      <c r="R2009" s="334"/>
      <c r="S2009" s="332"/>
      <c r="T2009" s="333"/>
      <c r="U2009" s="334"/>
      <c r="V2009" s="332"/>
      <c r="W2009" s="333"/>
      <c r="X2009" s="334"/>
      <c r="Y2009" s="332"/>
      <c r="Z2009" s="333"/>
      <c r="AA2009" s="334"/>
      <c r="AB2009" s="332"/>
      <c r="AC2009" s="333"/>
      <c r="AD2009" s="334"/>
      <c r="AG2009" s="86">
        <f t="shared" si="323"/>
        <v>0</v>
      </c>
      <c r="AH2009" s="86">
        <f t="shared" si="324"/>
        <v>0</v>
      </c>
      <c r="AI2009" s="86">
        <f t="shared" si="325"/>
        <v>0</v>
      </c>
      <c r="AJ2009" s="86">
        <f t="shared" si="326"/>
        <v>0</v>
      </c>
      <c r="AL2009" s="86">
        <f t="shared" si="321"/>
        <v>21</v>
      </c>
      <c r="AM2009" s="86">
        <f t="shared" si="328"/>
        <v>0</v>
      </c>
      <c r="AN2009" s="86">
        <f t="shared" si="327"/>
        <v>0</v>
      </c>
    </row>
    <row r="2010" spans="1:40" ht="15" customHeight="1">
      <c r="A2010" s="107"/>
      <c r="B2010" s="93"/>
      <c r="C2010" s="110" t="s">
        <v>182</v>
      </c>
      <c r="D2010" s="329" t="str">
        <f t="shared" si="322"/>
        <v/>
      </c>
      <c r="E2010" s="330"/>
      <c r="F2010" s="330"/>
      <c r="G2010" s="330"/>
      <c r="H2010" s="330"/>
      <c r="I2010" s="331"/>
      <c r="J2010" s="332"/>
      <c r="K2010" s="333"/>
      <c r="L2010" s="334"/>
      <c r="M2010" s="332"/>
      <c r="N2010" s="333"/>
      <c r="O2010" s="334"/>
      <c r="P2010" s="332"/>
      <c r="Q2010" s="333"/>
      <c r="R2010" s="334"/>
      <c r="S2010" s="332"/>
      <c r="T2010" s="333"/>
      <c r="U2010" s="334"/>
      <c r="V2010" s="332"/>
      <c r="W2010" s="333"/>
      <c r="X2010" s="334"/>
      <c r="Y2010" s="332"/>
      <c r="Z2010" s="333"/>
      <c r="AA2010" s="334"/>
      <c r="AB2010" s="332"/>
      <c r="AC2010" s="333"/>
      <c r="AD2010" s="334"/>
      <c r="AG2010" s="86">
        <f t="shared" si="323"/>
        <v>0</v>
      </c>
      <c r="AH2010" s="86">
        <f t="shared" si="324"/>
        <v>0</v>
      </c>
      <c r="AI2010" s="86">
        <f t="shared" si="325"/>
        <v>0</v>
      </c>
      <c r="AJ2010" s="86">
        <f t="shared" si="326"/>
        <v>0</v>
      </c>
      <c r="AL2010" s="86">
        <f t="shared" si="321"/>
        <v>21</v>
      </c>
      <c r="AM2010" s="86">
        <f t="shared" si="328"/>
        <v>0</v>
      </c>
      <c r="AN2010" s="86">
        <f t="shared" si="327"/>
        <v>0</v>
      </c>
    </row>
    <row r="2011" spans="1:40" ht="15" customHeight="1">
      <c r="A2011" s="107"/>
      <c r="B2011" s="93"/>
      <c r="C2011" s="110" t="s">
        <v>183</v>
      </c>
      <c r="D2011" s="329" t="str">
        <f t="shared" si="322"/>
        <v/>
      </c>
      <c r="E2011" s="330"/>
      <c r="F2011" s="330"/>
      <c r="G2011" s="330"/>
      <c r="H2011" s="330"/>
      <c r="I2011" s="331"/>
      <c r="J2011" s="332"/>
      <c r="K2011" s="333"/>
      <c r="L2011" s="334"/>
      <c r="M2011" s="332"/>
      <c r="N2011" s="333"/>
      <c r="O2011" s="334"/>
      <c r="P2011" s="332"/>
      <c r="Q2011" s="333"/>
      <c r="R2011" s="334"/>
      <c r="S2011" s="332"/>
      <c r="T2011" s="333"/>
      <c r="U2011" s="334"/>
      <c r="V2011" s="332"/>
      <c r="W2011" s="333"/>
      <c r="X2011" s="334"/>
      <c r="Y2011" s="332"/>
      <c r="Z2011" s="333"/>
      <c r="AA2011" s="334"/>
      <c r="AB2011" s="332"/>
      <c r="AC2011" s="333"/>
      <c r="AD2011" s="334"/>
      <c r="AG2011" s="86">
        <f t="shared" si="323"/>
        <v>0</v>
      </c>
      <c r="AH2011" s="86">
        <f t="shared" si="324"/>
        <v>0</v>
      </c>
      <c r="AI2011" s="86">
        <f t="shared" si="325"/>
        <v>0</v>
      </c>
      <c r="AJ2011" s="86">
        <f t="shared" si="326"/>
        <v>0</v>
      </c>
      <c r="AL2011" s="86">
        <f t="shared" si="321"/>
        <v>21</v>
      </c>
      <c r="AM2011" s="86">
        <f t="shared" si="328"/>
        <v>0</v>
      </c>
      <c r="AN2011" s="86">
        <f t="shared" si="327"/>
        <v>0</v>
      </c>
    </row>
    <row r="2012" spans="1:40" ht="15" customHeight="1">
      <c r="A2012" s="107"/>
      <c r="B2012" s="93"/>
      <c r="C2012" s="110" t="s">
        <v>184</v>
      </c>
      <c r="D2012" s="329" t="str">
        <f t="shared" si="322"/>
        <v/>
      </c>
      <c r="E2012" s="330"/>
      <c r="F2012" s="330"/>
      <c r="G2012" s="330"/>
      <c r="H2012" s="330"/>
      <c r="I2012" s="331"/>
      <c r="J2012" s="332"/>
      <c r="K2012" s="333"/>
      <c r="L2012" s="334"/>
      <c r="M2012" s="332"/>
      <c r="N2012" s="333"/>
      <c r="O2012" s="334"/>
      <c r="P2012" s="332"/>
      <c r="Q2012" s="333"/>
      <c r="R2012" s="334"/>
      <c r="S2012" s="332"/>
      <c r="T2012" s="333"/>
      <c r="U2012" s="334"/>
      <c r="V2012" s="332"/>
      <c r="W2012" s="333"/>
      <c r="X2012" s="334"/>
      <c r="Y2012" s="332"/>
      <c r="Z2012" s="333"/>
      <c r="AA2012" s="334"/>
      <c r="AB2012" s="332"/>
      <c r="AC2012" s="333"/>
      <c r="AD2012" s="334"/>
      <c r="AG2012" s="86">
        <f t="shared" si="323"/>
        <v>0</v>
      </c>
      <c r="AH2012" s="86">
        <f t="shared" si="324"/>
        <v>0</v>
      </c>
      <c r="AI2012" s="86">
        <f t="shared" si="325"/>
        <v>0</v>
      </c>
      <c r="AJ2012" s="86">
        <f t="shared" si="326"/>
        <v>0</v>
      </c>
      <c r="AL2012" s="86">
        <f t="shared" si="321"/>
        <v>21</v>
      </c>
      <c r="AM2012" s="86">
        <f t="shared" si="328"/>
        <v>0</v>
      </c>
      <c r="AN2012" s="86">
        <f t="shared" si="327"/>
        <v>0</v>
      </c>
    </row>
    <row r="2013" spans="1:40" ht="15" customHeight="1">
      <c r="A2013" s="107"/>
      <c r="B2013" s="93"/>
      <c r="C2013" s="110" t="s">
        <v>185</v>
      </c>
      <c r="D2013" s="329" t="str">
        <f t="shared" si="322"/>
        <v/>
      </c>
      <c r="E2013" s="330"/>
      <c r="F2013" s="330"/>
      <c r="G2013" s="330"/>
      <c r="H2013" s="330"/>
      <c r="I2013" s="331"/>
      <c r="J2013" s="332"/>
      <c r="K2013" s="333"/>
      <c r="L2013" s="334"/>
      <c r="M2013" s="332"/>
      <c r="N2013" s="333"/>
      <c r="O2013" s="334"/>
      <c r="P2013" s="332"/>
      <c r="Q2013" s="333"/>
      <c r="R2013" s="334"/>
      <c r="S2013" s="332"/>
      <c r="T2013" s="333"/>
      <c r="U2013" s="334"/>
      <c r="V2013" s="332"/>
      <c r="W2013" s="333"/>
      <c r="X2013" s="334"/>
      <c r="Y2013" s="332"/>
      <c r="Z2013" s="333"/>
      <c r="AA2013" s="334"/>
      <c r="AB2013" s="332"/>
      <c r="AC2013" s="333"/>
      <c r="AD2013" s="334"/>
      <c r="AG2013" s="86">
        <f t="shared" si="323"/>
        <v>0</v>
      </c>
      <c r="AH2013" s="86">
        <f t="shared" si="324"/>
        <v>0</v>
      </c>
      <c r="AI2013" s="86">
        <f t="shared" si="325"/>
        <v>0</v>
      </c>
      <c r="AJ2013" s="86">
        <f t="shared" si="326"/>
        <v>0</v>
      </c>
      <c r="AL2013" s="86">
        <f t="shared" si="321"/>
        <v>21</v>
      </c>
      <c r="AM2013" s="86">
        <f t="shared" si="328"/>
        <v>0</v>
      </c>
      <c r="AN2013" s="86">
        <f t="shared" si="327"/>
        <v>0</v>
      </c>
    </row>
    <row r="2014" spans="1:40" ht="15" customHeight="1">
      <c r="A2014" s="107"/>
      <c r="B2014" s="93"/>
      <c r="C2014" s="110" t="s">
        <v>186</v>
      </c>
      <c r="D2014" s="329" t="str">
        <f t="shared" si="322"/>
        <v/>
      </c>
      <c r="E2014" s="330"/>
      <c r="F2014" s="330"/>
      <c r="G2014" s="330"/>
      <c r="H2014" s="330"/>
      <c r="I2014" s="331"/>
      <c r="J2014" s="332"/>
      <c r="K2014" s="333"/>
      <c r="L2014" s="334"/>
      <c r="M2014" s="332"/>
      <c r="N2014" s="333"/>
      <c r="O2014" s="334"/>
      <c r="P2014" s="332"/>
      <c r="Q2014" s="333"/>
      <c r="R2014" s="334"/>
      <c r="S2014" s="332"/>
      <c r="T2014" s="333"/>
      <c r="U2014" s="334"/>
      <c r="V2014" s="332"/>
      <c r="W2014" s="333"/>
      <c r="X2014" s="334"/>
      <c r="Y2014" s="332"/>
      <c r="Z2014" s="333"/>
      <c r="AA2014" s="334"/>
      <c r="AB2014" s="332"/>
      <c r="AC2014" s="333"/>
      <c r="AD2014" s="334"/>
      <c r="AG2014" s="86">
        <f t="shared" si="323"/>
        <v>0</v>
      </c>
      <c r="AH2014" s="86">
        <f t="shared" si="324"/>
        <v>0</v>
      </c>
      <c r="AI2014" s="86">
        <f t="shared" si="325"/>
        <v>0</v>
      </c>
      <c r="AJ2014" s="86">
        <f t="shared" si="326"/>
        <v>0</v>
      </c>
      <c r="AL2014" s="86">
        <f t="shared" si="321"/>
        <v>21</v>
      </c>
      <c r="AM2014" s="86">
        <f t="shared" si="328"/>
        <v>0</v>
      </c>
      <c r="AN2014" s="86">
        <f t="shared" si="327"/>
        <v>0</v>
      </c>
    </row>
    <row r="2015" spans="1:40" ht="15" customHeight="1">
      <c r="A2015" s="107"/>
      <c r="B2015" s="93"/>
      <c r="C2015" s="110" t="s">
        <v>187</v>
      </c>
      <c r="D2015" s="329" t="str">
        <f t="shared" si="322"/>
        <v/>
      </c>
      <c r="E2015" s="330"/>
      <c r="F2015" s="330"/>
      <c r="G2015" s="330"/>
      <c r="H2015" s="330"/>
      <c r="I2015" s="331"/>
      <c r="J2015" s="332"/>
      <c r="K2015" s="333"/>
      <c r="L2015" s="334"/>
      <c r="M2015" s="332"/>
      <c r="N2015" s="333"/>
      <c r="O2015" s="334"/>
      <c r="P2015" s="332"/>
      <c r="Q2015" s="333"/>
      <c r="R2015" s="334"/>
      <c r="S2015" s="332"/>
      <c r="T2015" s="333"/>
      <c r="U2015" s="334"/>
      <c r="V2015" s="332"/>
      <c r="W2015" s="333"/>
      <c r="X2015" s="334"/>
      <c r="Y2015" s="332"/>
      <c r="Z2015" s="333"/>
      <c r="AA2015" s="334"/>
      <c r="AB2015" s="332"/>
      <c r="AC2015" s="333"/>
      <c r="AD2015" s="334"/>
      <c r="AG2015" s="86">
        <f t="shared" si="323"/>
        <v>0</v>
      </c>
      <c r="AH2015" s="86">
        <f t="shared" si="324"/>
        <v>0</v>
      </c>
      <c r="AI2015" s="86">
        <f t="shared" si="325"/>
        <v>0</v>
      </c>
      <c r="AJ2015" s="86">
        <f t="shared" si="326"/>
        <v>0</v>
      </c>
      <c r="AL2015" s="86">
        <f t="shared" si="321"/>
        <v>21</v>
      </c>
      <c r="AM2015" s="86">
        <f t="shared" si="328"/>
        <v>0</v>
      </c>
      <c r="AN2015" s="86">
        <f t="shared" si="327"/>
        <v>0</v>
      </c>
    </row>
    <row r="2016" spans="1:40" ht="15" customHeight="1">
      <c r="A2016" s="107"/>
      <c r="B2016" s="93"/>
      <c r="C2016" s="110" t="s">
        <v>188</v>
      </c>
      <c r="D2016" s="329" t="str">
        <f t="shared" si="322"/>
        <v/>
      </c>
      <c r="E2016" s="330"/>
      <c r="F2016" s="330"/>
      <c r="G2016" s="330"/>
      <c r="H2016" s="330"/>
      <c r="I2016" s="331"/>
      <c r="J2016" s="332"/>
      <c r="K2016" s="333"/>
      <c r="L2016" s="334"/>
      <c r="M2016" s="332"/>
      <c r="N2016" s="333"/>
      <c r="O2016" s="334"/>
      <c r="P2016" s="332"/>
      <c r="Q2016" s="333"/>
      <c r="R2016" s="334"/>
      <c r="S2016" s="332"/>
      <c r="T2016" s="333"/>
      <c r="U2016" s="334"/>
      <c r="V2016" s="332"/>
      <c r="W2016" s="333"/>
      <c r="X2016" s="334"/>
      <c r="Y2016" s="332"/>
      <c r="Z2016" s="333"/>
      <c r="AA2016" s="334"/>
      <c r="AB2016" s="332"/>
      <c r="AC2016" s="333"/>
      <c r="AD2016" s="334"/>
      <c r="AG2016" s="86">
        <f t="shared" si="323"/>
        <v>0</v>
      </c>
      <c r="AH2016" s="86">
        <f t="shared" si="324"/>
        <v>0</v>
      </c>
      <c r="AI2016" s="86">
        <f t="shared" si="325"/>
        <v>0</v>
      </c>
      <c r="AJ2016" s="86">
        <f t="shared" si="326"/>
        <v>0</v>
      </c>
      <c r="AL2016" s="86">
        <f t="shared" si="321"/>
        <v>21</v>
      </c>
      <c r="AM2016" s="86">
        <f t="shared" si="328"/>
        <v>0</v>
      </c>
      <c r="AN2016" s="86">
        <f t="shared" si="327"/>
        <v>0</v>
      </c>
    </row>
    <row r="2017" spans="1:40" ht="15" customHeight="1">
      <c r="A2017" s="107"/>
      <c r="B2017" s="93"/>
      <c r="C2017" s="110" t="s">
        <v>189</v>
      </c>
      <c r="D2017" s="329" t="str">
        <f t="shared" si="322"/>
        <v/>
      </c>
      <c r="E2017" s="330"/>
      <c r="F2017" s="330"/>
      <c r="G2017" s="330"/>
      <c r="H2017" s="330"/>
      <c r="I2017" s="331"/>
      <c r="J2017" s="332"/>
      <c r="K2017" s="333"/>
      <c r="L2017" s="334"/>
      <c r="M2017" s="332"/>
      <c r="N2017" s="333"/>
      <c r="O2017" s="334"/>
      <c r="P2017" s="332"/>
      <c r="Q2017" s="333"/>
      <c r="R2017" s="334"/>
      <c r="S2017" s="332"/>
      <c r="T2017" s="333"/>
      <c r="U2017" s="334"/>
      <c r="V2017" s="332"/>
      <c r="W2017" s="333"/>
      <c r="X2017" s="334"/>
      <c r="Y2017" s="332"/>
      <c r="Z2017" s="333"/>
      <c r="AA2017" s="334"/>
      <c r="AB2017" s="332"/>
      <c r="AC2017" s="333"/>
      <c r="AD2017" s="334"/>
      <c r="AG2017" s="86">
        <f t="shared" si="323"/>
        <v>0</v>
      </c>
      <c r="AH2017" s="86">
        <f t="shared" si="324"/>
        <v>0</v>
      </c>
      <c r="AI2017" s="86">
        <f t="shared" si="325"/>
        <v>0</v>
      </c>
      <c r="AJ2017" s="86">
        <f t="shared" si="326"/>
        <v>0</v>
      </c>
      <c r="AL2017" s="86">
        <f t="shared" si="321"/>
        <v>21</v>
      </c>
      <c r="AM2017" s="86">
        <f t="shared" si="328"/>
        <v>0</v>
      </c>
      <c r="AN2017" s="86">
        <f t="shared" si="327"/>
        <v>0</v>
      </c>
    </row>
    <row r="2018" spans="1:40" ht="15" customHeight="1">
      <c r="A2018" s="107"/>
      <c r="B2018" s="93"/>
      <c r="C2018" s="110" t="s">
        <v>190</v>
      </c>
      <c r="D2018" s="329" t="str">
        <f t="shared" si="322"/>
        <v/>
      </c>
      <c r="E2018" s="330"/>
      <c r="F2018" s="330"/>
      <c r="G2018" s="330"/>
      <c r="H2018" s="330"/>
      <c r="I2018" s="331"/>
      <c r="J2018" s="332"/>
      <c r="K2018" s="333"/>
      <c r="L2018" s="334"/>
      <c r="M2018" s="332"/>
      <c r="N2018" s="333"/>
      <c r="O2018" s="334"/>
      <c r="P2018" s="332"/>
      <c r="Q2018" s="333"/>
      <c r="R2018" s="334"/>
      <c r="S2018" s="332"/>
      <c r="T2018" s="333"/>
      <c r="U2018" s="334"/>
      <c r="V2018" s="332"/>
      <c r="W2018" s="333"/>
      <c r="X2018" s="334"/>
      <c r="Y2018" s="332"/>
      <c r="Z2018" s="333"/>
      <c r="AA2018" s="334"/>
      <c r="AB2018" s="332"/>
      <c r="AC2018" s="333"/>
      <c r="AD2018" s="334"/>
      <c r="AG2018" s="86">
        <f t="shared" si="323"/>
        <v>0</v>
      </c>
      <c r="AH2018" s="86">
        <f t="shared" si="324"/>
        <v>0</v>
      </c>
      <c r="AI2018" s="86">
        <f t="shared" si="325"/>
        <v>0</v>
      </c>
      <c r="AJ2018" s="86">
        <f t="shared" si="326"/>
        <v>0</v>
      </c>
      <c r="AL2018" s="86">
        <f t="shared" si="321"/>
        <v>21</v>
      </c>
      <c r="AM2018" s="86">
        <f t="shared" si="328"/>
        <v>0</v>
      </c>
      <c r="AN2018" s="86">
        <f t="shared" si="327"/>
        <v>0</v>
      </c>
    </row>
    <row r="2019" spans="1:40" ht="15" customHeight="1">
      <c r="A2019" s="107"/>
      <c r="B2019" s="93"/>
      <c r="C2019" s="110" t="s">
        <v>191</v>
      </c>
      <c r="D2019" s="329" t="str">
        <f t="shared" si="322"/>
        <v/>
      </c>
      <c r="E2019" s="330"/>
      <c r="F2019" s="330"/>
      <c r="G2019" s="330"/>
      <c r="H2019" s="330"/>
      <c r="I2019" s="331"/>
      <c r="J2019" s="332"/>
      <c r="K2019" s="333"/>
      <c r="L2019" s="334"/>
      <c r="M2019" s="332"/>
      <c r="N2019" s="333"/>
      <c r="O2019" s="334"/>
      <c r="P2019" s="332"/>
      <c r="Q2019" s="333"/>
      <c r="R2019" s="334"/>
      <c r="S2019" s="332"/>
      <c r="T2019" s="333"/>
      <c r="U2019" s="334"/>
      <c r="V2019" s="332"/>
      <c r="W2019" s="333"/>
      <c r="X2019" s="334"/>
      <c r="Y2019" s="332"/>
      <c r="Z2019" s="333"/>
      <c r="AA2019" s="334"/>
      <c r="AB2019" s="332"/>
      <c r="AC2019" s="333"/>
      <c r="AD2019" s="334"/>
      <c r="AG2019" s="86">
        <f t="shared" si="323"/>
        <v>0</v>
      </c>
      <c r="AH2019" s="86">
        <f t="shared" si="324"/>
        <v>0</v>
      </c>
      <c r="AI2019" s="86">
        <f t="shared" si="325"/>
        <v>0</v>
      </c>
      <c r="AJ2019" s="86">
        <f t="shared" si="326"/>
        <v>0</v>
      </c>
      <c r="AL2019" s="86">
        <f t="shared" si="321"/>
        <v>21</v>
      </c>
      <c r="AM2019" s="86">
        <f t="shared" si="328"/>
        <v>0</v>
      </c>
      <c r="AN2019" s="86">
        <f t="shared" si="327"/>
        <v>0</v>
      </c>
    </row>
    <row r="2020" spans="1:40" ht="15" customHeight="1">
      <c r="A2020" s="107"/>
      <c r="B2020" s="93"/>
      <c r="C2020" s="110" t="s">
        <v>192</v>
      </c>
      <c r="D2020" s="329" t="str">
        <f t="shared" si="322"/>
        <v/>
      </c>
      <c r="E2020" s="330"/>
      <c r="F2020" s="330"/>
      <c r="G2020" s="330"/>
      <c r="H2020" s="330"/>
      <c r="I2020" s="331"/>
      <c r="J2020" s="332"/>
      <c r="K2020" s="333"/>
      <c r="L2020" s="334"/>
      <c r="M2020" s="332"/>
      <c r="N2020" s="333"/>
      <c r="O2020" s="334"/>
      <c r="P2020" s="332"/>
      <c r="Q2020" s="333"/>
      <c r="R2020" s="334"/>
      <c r="S2020" s="332"/>
      <c r="T2020" s="333"/>
      <c r="U2020" s="334"/>
      <c r="V2020" s="332"/>
      <c r="W2020" s="333"/>
      <c r="X2020" s="334"/>
      <c r="Y2020" s="332"/>
      <c r="Z2020" s="333"/>
      <c r="AA2020" s="334"/>
      <c r="AB2020" s="332"/>
      <c r="AC2020" s="333"/>
      <c r="AD2020" s="334"/>
      <c r="AG2020" s="86">
        <f t="shared" si="323"/>
        <v>0</v>
      </c>
      <c r="AH2020" s="86">
        <f t="shared" si="324"/>
        <v>0</v>
      </c>
      <c r="AI2020" s="86">
        <f t="shared" si="325"/>
        <v>0</v>
      </c>
      <c r="AJ2020" s="86">
        <f t="shared" si="326"/>
        <v>0</v>
      </c>
      <c r="AL2020" s="86">
        <f t="shared" si="321"/>
        <v>21</v>
      </c>
      <c r="AM2020" s="86">
        <f t="shared" si="328"/>
        <v>0</v>
      </c>
      <c r="AN2020" s="86">
        <f t="shared" si="327"/>
        <v>0</v>
      </c>
    </row>
    <row r="2021" spans="1:40" ht="15" customHeight="1">
      <c r="A2021" s="107"/>
      <c r="B2021" s="93"/>
      <c r="C2021" s="110" t="s">
        <v>193</v>
      </c>
      <c r="D2021" s="329" t="str">
        <f t="shared" si="322"/>
        <v/>
      </c>
      <c r="E2021" s="330"/>
      <c r="F2021" s="330"/>
      <c r="G2021" s="330"/>
      <c r="H2021" s="330"/>
      <c r="I2021" s="331"/>
      <c r="J2021" s="332"/>
      <c r="K2021" s="333"/>
      <c r="L2021" s="334"/>
      <c r="M2021" s="332"/>
      <c r="N2021" s="333"/>
      <c r="O2021" s="334"/>
      <c r="P2021" s="332"/>
      <c r="Q2021" s="333"/>
      <c r="R2021" s="334"/>
      <c r="S2021" s="332"/>
      <c r="T2021" s="333"/>
      <c r="U2021" s="334"/>
      <c r="V2021" s="332"/>
      <c r="W2021" s="333"/>
      <c r="X2021" s="334"/>
      <c r="Y2021" s="332"/>
      <c r="Z2021" s="333"/>
      <c r="AA2021" s="334"/>
      <c r="AB2021" s="332"/>
      <c r="AC2021" s="333"/>
      <c r="AD2021" s="334"/>
      <c r="AG2021" s="86">
        <f t="shared" si="323"/>
        <v>0</v>
      </c>
      <c r="AH2021" s="86">
        <f t="shared" si="324"/>
        <v>0</v>
      </c>
      <c r="AI2021" s="86">
        <f t="shared" si="325"/>
        <v>0</v>
      </c>
      <c r="AJ2021" s="86">
        <f t="shared" si="326"/>
        <v>0</v>
      </c>
      <c r="AL2021" s="86">
        <f t="shared" si="321"/>
        <v>21</v>
      </c>
      <c r="AM2021" s="86">
        <f t="shared" si="328"/>
        <v>0</v>
      </c>
      <c r="AN2021" s="86">
        <f t="shared" si="327"/>
        <v>0</v>
      </c>
    </row>
    <row r="2022" spans="1:40" ht="15" customHeight="1">
      <c r="A2022" s="107"/>
      <c r="B2022" s="93"/>
      <c r="C2022" s="110" t="s">
        <v>194</v>
      </c>
      <c r="D2022" s="329" t="str">
        <f t="shared" si="322"/>
        <v/>
      </c>
      <c r="E2022" s="330"/>
      <c r="F2022" s="330"/>
      <c r="G2022" s="330"/>
      <c r="H2022" s="330"/>
      <c r="I2022" s="331"/>
      <c r="J2022" s="332"/>
      <c r="K2022" s="333"/>
      <c r="L2022" s="334"/>
      <c r="M2022" s="332"/>
      <c r="N2022" s="333"/>
      <c r="O2022" s="334"/>
      <c r="P2022" s="332"/>
      <c r="Q2022" s="333"/>
      <c r="R2022" s="334"/>
      <c r="S2022" s="332"/>
      <c r="T2022" s="333"/>
      <c r="U2022" s="334"/>
      <c r="V2022" s="332"/>
      <c r="W2022" s="333"/>
      <c r="X2022" s="334"/>
      <c r="Y2022" s="332"/>
      <c r="Z2022" s="333"/>
      <c r="AA2022" s="334"/>
      <c r="AB2022" s="332"/>
      <c r="AC2022" s="333"/>
      <c r="AD2022" s="334"/>
      <c r="AG2022" s="86">
        <f t="shared" si="323"/>
        <v>0</v>
      </c>
      <c r="AH2022" s="86">
        <f t="shared" si="324"/>
        <v>0</v>
      </c>
      <c r="AI2022" s="86">
        <f t="shared" si="325"/>
        <v>0</v>
      </c>
      <c r="AJ2022" s="86">
        <f t="shared" si="326"/>
        <v>0</v>
      </c>
      <c r="AL2022" s="86">
        <f t="shared" si="321"/>
        <v>21</v>
      </c>
      <c r="AM2022" s="86">
        <f t="shared" si="328"/>
        <v>0</v>
      </c>
      <c r="AN2022" s="86">
        <f t="shared" si="327"/>
        <v>0</v>
      </c>
    </row>
    <row r="2023" spans="1:40" ht="15" customHeight="1">
      <c r="A2023" s="107"/>
      <c r="B2023" s="93"/>
      <c r="C2023" s="110" t="s">
        <v>195</v>
      </c>
      <c r="D2023" s="329" t="str">
        <f t="shared" si="322"/>
        <v/>
      </c>
      <c r="E2023" s="330"/>
      <c r="F2023" s="330"/>
      <c r="G2023" s="330"/>
      <c r="H2023" s="330"/>
      <c r="I2023" s="331"/>
      <c r="J2023" s="332"/>
      <c r="K2023" s="333"/>
      <c r="L2023" s="334"/>
      <c r="M2023" s="332"/>
      <c r="N2023" s="333"/>
      <c r="O2023" s="334"/>
      <c r="P2023" s="332"/>
      <c r="Q2023" s="333"/>
      <c r="R2023" s="334"/>
      <c r="S2023" s="332"/>
      <c r="T2023" s="333"/>
      <c r="U2023" s="334"/>
      <c r="V2023" s="332"/>
      <c r="W2023" s="333"/>
      <c r="X2023" s="334"/>
      <c r="Y2023" s="332"/>
      <c r="Z2023" s="333"/>
      <c r="AA2023" s="334"/>
      <c r="AB2023" s="332"/>
      <c r="AC2023" s="333"/>
      <c r="AD2023" s="334"/>
      <c r="AG2023" s="86">
        <f t="shared" si="323"/>
        <v>0</v>
      </c>
      <c r="AH2023" s="86">
        <f t="shared" si="324"/>
        <v>0</v>
      </c>
      <c r="AI2023" s="86">
        <f t="shared" si="325"/>
        <v>0</v>
      </c>
      <c r="AJ2023" s="86">
        <f t="shared" si="326"/>
        <v>0</v>
      </c>
      <c r="AL2023" s="86">
        <f t="shared" si="321"/>
        <v>21</v>
      </c>
      <c r="AM2023" s="86">
        <f t="shared" si="328"/>
        <v>0</v>
      </c>
      <c r="AN2023" s="86">
        <f t="shared" si="327"/>
        <v>0</v>
      </c>
    </row>
    <row r="2024" spans="1:40" ht="15" customHeight="1">
      <c r="A2024" s="107"/>
      <c r="B2024" s="93"/>
      <c r="C2024" s="110" t="s">
        <v>196</v>
      </c>
      <c r="D2024" s="329" t="str">
        <f t="shared" si="322"/>
        <v/>
      </c>
      <c r="E2024" s="330"/>
      <c r="F2024" s="330"/>
      <c r="G2024" s="330"/>
      <c r="H2024" s="330"/>
      <c r="I2024" s="331"/>
      <c r="J2024" s="332"/>
      <c r="K2024" s="333"/>
      <c r="L2024" s="334"/>
      <c r="M2024" s="332"/>
      <c r="N2024" s="333"/>
      <c r="O2024" s="334"/>
      <c r="P2024" s="332"/>
      <c r="Q2024" s="333"/>
      <c r="R2024" s="334"/>
      <c r="S2024" s="332"/>
      <c r="T2024" s="333"/>
      <c r="U2024" s="334"/>
      <c r="V2024" s="332"/>
      <c r="W2024" s="333"/>
      <c r="X2024" s="334"/>
      <c r="Y2024" s="332"/>
      <c r="Z2024" s="333"/>
      <c r="AA2024" s="334"/>
      <c r="AB2024" s="332"/>
      <c r="AC2024" s="333"/>
      <c r="AD2024" s="334"/>
      <c r="AG2024" s="86">
        <f t="shared" si="323"/>
        <v>0</v>
      </c>
      <c r="AH2024" s="86">
        <f t="shared" si="324"/>
        <v>0</v>
      </c>
      <c r="AI2024" s="86">
        <f t="shared" si="325"/>
        <v>0</v>
      </c>
      <c r="AJ2024" s="86">
        <f t="shared" si="326"/>
        <v>0</v>
      </c>
      <c r="AL2024" s="86">
        <f t="shared" si="321"/>
        <v>21</v>
      </c>
      <c r="AM2024" s="86">
        <f t="shared" si="328"/>
        <v>0</v>
      </c>
      <c r="AN2024" s="86">
        <f t="shared" si="327"/>
        <v>0</v>
      </c>
    </row>
    <row r="2025" spans="1:40" ht="15" customHeight="1">
      <c r="A2025" s="107"/>
      <c r="B2025" s="93"/>
      <c r="C2025" s="110" t="s">
        <v>197</v>
      </c>
      <c r="D2025" s="329" t="str">
        <f t="shared" si="322"/>
        <v/>
      </c>
      <c r="E2025" s="330"/>
      <c r="F2025" s="330"/>
      <c r="G2025" s="330"/>
      <c r="H2025" s="330"/>
      <c r="I2025" s="331"/>
      <c r="J2025" s="332"/>
      <c r="K2025" s="333"/>
      <c r="L2025" s="334"/>
      <c r="M2025" s="332"/>
      <c r="N2025" s="333"/>
      <c r="O2025" s="334"/>
      <c r="P2025" s="332"/>
      <c r="Q2025" s="333"/>
      <c r="R2025" s="334"/>
      <c r="S2025" s="332"/>
      <c r="T2025" s="333"/>
      <c r="U2025" s="334"/>
      <c r="V2025" s="332"/>
      <c r="W2025" s="333"/>
      <c r="X2025" s="334"/>
      <c r="Y2025" s="332"/>
      <c r="Z2025" s="333"/>
      <c r="AA2025" s="334"/>
      <c r="AB2025" s="332"/>
      <c r="AC2025" s="333"/>
      <c r="AD2025" s="334"/>
      <c r="AG2025" s="86">
        <f t="shared" si="323"/>
        <v>0</v>
      </c>
      <c r="AH2025" s="86">
        <f t="shared" si="324"/>
        <v>0</v>
      </c>
      <c r="AI2025" s="86">
        <f t="shared" si="325"/>
        <v>0</v>
      </c>
      <c r="AJ2025" s="86">
        <f t="shared" si="326"/>
        <v>0</v>
      </c>
      <c r="AL2025" s="86">
        <f t="shared" si="321"/>
        <v>21</v>
      </c>
      <c r="AM2025" s="86">
        <f t="shared" si="328"/>
        <v>0</v>
      </c>
      <c r="AN2025" s="86">
        <f t="shared" si="327"/>
        <v>0</v>
      </c>
    </row>
    <row r="2026" spans="1:40" ht="15" customHeight="1">
      <c r="A2026" s="107"/>
      <c r="B2026" s="93"/>
      <c r="C2026" s="110" t="s">
        <v>198</v>
      </c>
      <c r="D2026" s="329" t="str">
        <f t="shared" ref="D2026:D2080" si="329">IF(D103="","",D103)</f>
        <v/>
      </c>
      <c r="E2026" s="330"/>
      <c r="F2026" s="330"/>
      <c r="G2026" s="330"/>
      <c r="H2026" s="330"/>
      <c r="I2026" s="331"/>
      <c r="J2026" s="332"/>
      <c r="K2026" s="333"/>
      <c r="L2026" s="334"/>
      <c r="M2026" s="332"/>
      <c r="N2026" s="333"/>
      <c r="O2026" s="334"/>
      <c r="P2026" s="332"/>
      <c r="Q2026" s="333"/>
      <c r="R2026" s="334"/>
      <c r="S2026" s="332"/>
      <c r="T2026" s="333"/>
      <c r="U2026" s="334"/>
      <c r="V2026" s="332"/>
      <c r="W2026" s="333"/>
      <c r="X2026" s="334"/>
      <c r="Y2026" s="332"/>
      <c r="Z2026" s="333"/>
      <c r="AA2026" s="334"/>
      <c r="AB2026" s="332"/>
      <c r="AC2026" s="333"/>
      <c r="AD2026" s="334"/>
      <c r="AG2026" s="86">
        <f t="shared" ref="AG2026:AG2080" si="330">J2026</f>
        <v>0</v>
      </c>
      <c r="AH2026" s="86">
        <f t="shared" ref="AH2026:AH2080" si="331">+COUNTIF(M2026:AD2026,"NS")</f>
        <v>0</v>
      </c>
      <c r="AI2026" s="86">
        <f t="shared" ref="AI2026:AI2080" si="332">+SUM(M2026:AD2026)</f>
        <v>0</v>
      </c>
      <c r="AJ2026" s="86">
        <f t="shared" ref="AJ2026:AJ2080" si="333">IF($AG$1959=2520,0,IF(OR(AND(AG2026=0,AH2026&gt;0),AND(AG2026="NS",AI2026&gt;0),AND(AG2026="NS",AH2026=0,AI2026=0)),1,IF(OR(AND(AH2026&gt;=2,AI2026&lt;AG2026),AND(AG2026="NS",AI2026=0,AH2026&gt;0),AG2026=AI2026),0,1)))</f>
        <v>0</v>
      </c>
      <c r="AL2026" s="86">
        <f t="shared" ref="AL2026:AL2080" si="334">COUNTBLANK(J2026:AD2026)</f>
        <v>21</v>
      </c>
      <c r="AM2026" s="86">
        <f t="shared" si="328"/>
        <v>0</v>
      </c>
      <c r="AN2026" s="86">
        <f t="shared" ref="AN2026:AN2080" si="335">IF(AB2026="",0,IF(AB2026="NA",0,IF(AND(AB2026&gt;=0,$F$2083=""),1,0)))</f>
        <v>0</v>
      </c>
    </row>
    <row r="2027" spans="1:40" ht="15" customHeight="1">
      <c r="A2027" s="107"/>
      <c r="B2027" s="93"/>
      <c r="C2027" s="110" t="s">
        <v>199</v>
      </c>
      <c r="D2027" s="329" t="str">
        <f t="shared" si="329"/>
        <v/>
      </c>
      <c r="E2027" s="330"/>
      <c r="F2027" s="330"/>
      <c r="G2027" s="330"/>
      <c r="H2027" s="330"/>
      <c r="I2027" s="331"/>
      <c r="J2027" s="332"/>
      <c r="K2027" s="333"/>
      <c r="L2027" s="334"/>
      <c r="M2027" s="332"/>
      <c r="N2027" s="333"/>
      <c r="O2027" s="334"/>
      <c r="P2027" s="332"/>
      <c r="Q2027" s="333"/>
      <c r="R2027" s="334"/>
      <c r="S2027" s="332"/>
      <c r="T2027" s="333"/>
      <c r="U2027" s="334"/>
      <c r="V2027" s="332"/>
      <c r="W2027" s="333"/>
      <c r="X2027" s="334"/>
      <c r="Y2027" s="332"/>
      <c r="Z2027" s="333"/>
      <c r="AA2027" s="334"/>
      <c r="AB2027" s="332"/>
      <c r="AC2027" s="333"/>
      <c r="AD2027" s="334"/>
      <c r="AG2027" s="86">
        <f t="shared" si="330"/>
        <v>0</v>
      </c>
      <c r="AH2027" s="86">
        <f t="shared" si="331"/>
        <v>0</v>
      </c>
      <c r="AI2027" s="86">
        <f t="shared" si="332"/>
        <v>0</v>
      </c>
      <c r="AJ2027" s="86">
        <f t="shared" si="333"/>
        <v>0</v>
      </c>
      <c r="AL2027" s="86">
        <f t="shared" si="334"/>
        <v>21</v>
      </c>
      <c r="AM2027" s="86">
        <f t="shared" ref="AM2027:AM2080" si="336">IF(OR(AND(D2027="", AL2027&lt;$AL$1959),AND(D2027&lt;&gt;"", AL2027&gt;$AM$1959)), 1, 0)</f>
        <v>0</v>
      </c>
      <c r="AN2027" s="86">
        <f t="shared" si="335"/>
        <v>0</v>
      </c>
    </row>
    <row r="2028" spans="1:40" ht="15" customHeight="1">
      <c r="A2028" s="107"/>
      <c r="B2028" s="93"/>
      <c r="C2028" s="110" t="s">
        <v>200</v>
      </c>
      <c r="D2028" s="329" t="str">
        <f t="shared" si="329"/>
        <v/>
      </c>
      <c r="E2028" s="330"/>
      <c r="F2028" s="330"/>
      <c r="G2028" s="330"/>
      <c r="H2028" s="330"/>
      <c r="I2028" s="331"/>
      <c r="J2028" s="332"/>
      <c r="K2028" s="333"/>
      <c r="L2028" s="334"/>
      <c r="M2028" s="332"/>
      <c r="N2028" s="333"/>
      <c r="O2028" s="334"/>
      <c r="P2028" s="332"/>
      <c r="Q2028" s="333"/>
      <c r="R2028" s="334"/>
      <c r="S2028" s="332"/>
      <c r="T2028" s="333"/>
      <c r="U2028" s="334"/>
      <c r="V2028" s="332"/>
      <c r="W2028" s="333"/>
      <c r="X2028" s="334"/>
      <c r="Y2028" s="332"/>
      <c r="Z2028" s="333"/>
      <c r="AA2028" s="334"/>
      <c r="AB2028" s="332"/>
      <c r="AC2028" s="333"/>
      <c r="AD2028" s="334"/>
      <c r="AG2028" s="86">
        <f t="shared" si="330"/>
        <v>0</v>
      </c>
      <c r="AH2028" s="86">
        <f t="shared" si="331"/>
        <v>0</v>
      </c>
      <c r="AI2028" s="86">
        <f t="shared" si="332"/>
        <v>0</v>
      </c>
      <c r="AJ2028" s="86">
        <f t="shared" si="333"/>
        <v>0</v>
      </c>
      <c r="AL2028" s="86">
        <f t="shared" si="334"/>
        <v>21</v>
      </c>
      <c r="AM2028" s="86">
        <f t="shared" si="336"/>
        <v>0</v>
      </c>
      <c r="AN2028" s="86">
        <f t="shared" si="335"/>
        <v>0</v>
      </c>
    </row>
    <row r="2029" spans="1:40" ht="15" customHeight="1">
      <c r="A2029" s="107"/>
      <c r="B2029" s="93"/>
      <c r="C2029" s="110" t="s">
        <v>201</v>
      </c>
      <c r="D2029" s="329" t="str">
        <f t="shared" si="329"/>
        <v/>
      </c>
      <c r="E2029" s="330"/>
      <c r="F2029" s="330"/>
      <c r="G2029" s="330"/>
      <c r="H2029" s="330"/>
      <c r="I2029" s="331"/>
      <c r="J2029" s="332"/>
      <c r="K2029" s="333"/>
      <c r="L2029" s="334"/>
      <c r="M2029" s="332"/>
      <c r="N2029" s="333"/>
      <c r="O2029" s="334"/>
      <c r="P2029" s="332"/>
      <c r="Q2029" s="333"/>
      <c r="R2029" s="334"/>
      <c r="S2029" s="332"/>
      <c r="T2029" s="333"/>
      <c r="U2029" s="334"/>
      <c r="V2029" s="332"/>
      <c r="W2029" s="333"/>
      <c r="X2029" s="334"/>
      <c r="Y2029" s="332"/>
      <c r="Z2029" s="333"/>
      <c r="AA2029" s="334"/>
      <c r="AB2029" s="332"/>
      <c r="AC2029" s="333"/>
      <c r="AD2029" s="334"/>
      <c r="AG2029" s="86">
        <f t="shared" si="330"/>
        <v>0</v>
      </c>
      <c r="AH2029" s="86">
        <f t="shared" si="331"/>
        <v>0</v>
      </c>
      <c r="AI2029" s="86">
        <f t="shared" si="332"/>
        <v>0</v>
      </c>
      <c r="AJ2029" s="86">
        <f t="shared" si="333"/>
        <v>0</v>
      </c>
      <c r="AL2029" s="86">
        <f t="shared" si="334"/>
        <v>21</v>
      </c>
      <c r="AM2029" s="86">
        <f t="shared" si="336"/>
        <v>0</v>
      </c>
      <c r="AN2029" s="86">
        <f t="shared" si="335"/>
        <v>0</v>
      </c>
    </row>
    <row r="2030" spans="1:40" ht="15" customHeight="1">
      <c r="A2030" s="107"/>
      <c r="B2030" s="93"/>
      <c r="C2030" s="110" t="s">
        <v>202</v>
      </c>
      <c r="D2030" s="329" t="str">
        <f t="shared" si="329"/>
        <v/>
      </c>
      <c r="E2030" s="330"/>
      <c r="F2030" s="330"/>
      <c r="G2030" s="330"/>
      <c r="H2030" s="330"/>
      <c r="I2030" s="331"/>
      <c r="J2030" s="332"/>
      <c r="K2030" s="333"/>
      <c r="L2030" s="334"/>
      <c r="M2030" s="332"/>
      <c r="N2030" s="333"/>
      <c r="O2030" s="334"/>
      <c r="P2030" s="332"/>
      <c r="Q2030" s="333"/>
      <c r="R2030" s="334"/>
      <c r="S2030" s="332"/>
      <c r="T2030" s="333"/>
      <c r="U2030" s="334"/>
      <c r="V2030" s="332"/>
      <c r="W2030" s="333"/>
      <c r="X2030" s="334"/>
      <c r="Y2030" s="332"/>
      <c r="Z2030" s="333"/>
      <c r="AA2030" s="334"/>
      <c r="AB2030" s="332"/>
      <c r="AC2030" s="333"/>
      <c r="AD2030" s="334"/>
      <c r="AG2030" s="86">
        <f t="shared" si="330"/>
        <v>0</v>
      </c>
      <c r="AH2030" s="86">
        <f t="shared" si="331"/>
        <v>0</v>
      </c>
      <c r="AI2030" s="86">
        <f t="shared" si="332"/>
        <v>0</v>
      </c>
      <c r="AJ2030" s="86">
        <f t="shared" si="333"/>
        <v>0</v>
      </c>
      <c r="AL2030" s="86">
        <f t="shared" si="334"/>
        <v>21</v>
      </c>
      <c r="AM2030" s="86">
        <f t="shared" si="336"/>
        <v>0</v>
      </c>
      <c r="AN2030" s="86">
        <f t="shared" si="335"/>
        <v>0</v>
      </c>
    </row>
    <row r="2031" spans="1:40" ht="15" customHeight="1">
      <c r="A2031" s="107"/>
      <c r="B2031" s="93"/>
      <c r="C2031" s="110" t="s">
        <v>203</v>
      </c>
      <c r="D2031" s="329" t="str">
        <f t="shared" si="329"/>
        <v/>
      </c>
      <c r="E2031" s="330"/>
      <c r="F2031" s="330"/>
      <c r="G2031" s="330"/>
      <c r="H2031" s="330"/>
      <c r="I2031" s="331"/>
      <c r="J2031" s="332"/>
      <c r="K2031" s="333"/>
      <c r="L2031" s="334"/>
      <c r="M2031" s="332"/>
      <c r="N2031" s="333"/>
      <c r="O2031" s="334"/>
      <c r="P2031" s="332"/>
      <c r="Q2031" s="333"/>
      <c r="R2031" s="334"/>
      <c r="S2031" s="332"/>
      <c r="T2031" s="333"/>
      <c r="U2031" s="334"/>
      <c r="V2031" s="332"/>
      <c r="W2031" s="333"/>
      <c r="X2031" s="334"/>
      <c r="Y2031" s="332"/>
      <c r="Z2031" s="333"/>
      <c r="AA2031" s="334"/>
      <c r="AB2031" s="332"/>
      <c r="AC2031" s="333"/>
      <c r="AD2031" s="334"/>
      <c r="AG2031" s="86">
        <f t="shared" si="330"/>
        <v>0</v>
      </c>
      <c r="AH2031" s="86">
        <f t="shared" si="331"/>
        <v>0</v>
      </c>
      <c r="AI2031" s="86">
        <f t="shared" si="332"/>
        <v>0</v>
      </c>
      <c r="AJ2031" s="86">
        <f t="shared" si="333"/>
        <v>0</v>
      </c>
      <c r="AL2031" s="86">
        <f t="shared" si="334"/>
        <v>21</v>
      </c>
      <c r="AM2031" s="86">
        <f t="shared" si="336"/>
        <v>0</v>
      </c>
      <c r="AN2031" s="86">
        <f t="shared" si="335"/>
        <v>0</v>
      </c>
    </row>
    <row r="2032" spans="1:40" ht="15" customHeight="1">
      <c r="A2032" s="107"/>
      <c r="B2032" s="93"/>
      <c r="C2032" s="110" t="s">
        <v>204</v>
      </c>
      <c r="D2032" s="329" t="str">
        <f t="shared" si="329"/>
        <v/>
      </c>
      <c r="E2032" s="330"/>
      <c r="F2032" s="330"/>
      <c r="G2032" s="330"/>
      <c r="H2032" s="330"/>
      <c r="I2032" s="331"/>
      <c r="J2032" s="332"/>
      <c r="K2032" s="333"/>
      <c r="L2032" s="334"/>
      <c r="M2032" s="332"/>
      <c r="N2032" s="333"/>
      <c r="O2032" s="334"/>
      <c r="P2032" s="332"/>
      <c r="Q2032" s="333"/>
      <c r="R2032" s="334"/>
      <c r="S2032" s="332"/>
      <c r="T2032" s="333"/>
      <c r="U2032" s="334"/>
      <c r="V2032" s="332"/>
      <c r="W2032" s="333"/>
      <c r="X2032" s="334"/>
      <c r="Y2032" s="332"/>
      <c r="Z2032" s="333"/>
      <c r="AA2032" s="334"/>
      <c r="AB2032" s="332"/>
      <c r="AC2032" s="333"/>
      <c r="AD2032" s="334"/>
      <c r="AG2032" s="86">
        <f t="shared" si="330"/>
        <v>0</v>
      </c>
      <c r="AH2032" s="86">
        <f t="shared" si="331"/>
        <v>0</v>
      </c>
      <c r="AI2032" s="86">
        <f t="shared" si="332"/>
        <v>0</v>
      </c>
      <c r="AJ2032" s="86">
        <f t="shared" si="333"/>
        <v>0</v>
      </c>
      <c r="AL2032" s="86">
        <f t="shared" si="334"/>
        <v>21</v>
      </c>
      <c r="AM2032" s="86">
        <f t="shared" si="336"/>
        <v>0</v>
      </c>
      <c r="AN2032" s="86">
        <f t="shared" si="335"/>
        <v>0</v>
      </c>
    </row>
    <row r="2033" spans="1:40" ht="15" customHeight="1">
      <c r="A2033" s="107"/>
      <c r="B2033" s="93"/>
      <c r="C2033" s="110" t="s">
        <v>205</v>
      </c>
      <c r="D2033" s="329" t="str">
        <f t="shared" si="329"/>
        <v/>
      </c>
      <c r="E2033" s="330"/>
      <c r="F2033" s="330"/>
      <c r="G2033" s="330"/>
      <c r="H2033" s="330"/>
      <c r="I2033" s="331"/>
      <c r="J2033" s="332"/>
      <c r="K2033" s="333"/>
      <c r="L2033" s="334"/>
      <c r="M2033" s="332"/>
      <c r="N2033" s="333"/>
      <c r="O2033" s="334"/>
      <c r="P2033" s="332"/>
      <c r="Q2033" s="333"/>
      <c r="R2033" s="334"/>
      <c r="S2033" s="332"/>
      <c r="T2033" s="333"/>
      <c r="U2033" s="334"/>
      <c r="V2033" s="332"/>
      <c r="W2033" s="333"/>
      <c r="X2033" s="334"/>
      <c r="Y2033" s="332"/>
      <c r="Z2033" s="333"/>
      <c r="AA2033" s="334"/>
      <c r="AB2033" s="332"/>
      <c r="AC2033" s="333"/>
      <c r="AD2033" s="334"/>
      <c r="AG2033" s="86">
        <f t="shared" si="330"/>
        <v>0</v>
      </c>
      <c r="AH2033" s="86">
        <f t="shared" si="331"/>
        <v>0</v>
      </c>
      <c r="AI2033" s="86">
        <f t="shared" si="332"/>
        <v>0</v>
      </c>
      <c r="AJ2033" s="86">
        <f t="shared" si="333"/>
        <v>0</v>
      </c>
      <c r="AL2033" s="86">
        <f t="shared" si="334"/>
        <v>21</v>
      </c>
      <c r="AM2033" s="86">
        <f t="shared" si="336"/>
        <v>0</v>
      </c>
      <c r="AN2033" s="86">
        <f t="shared" si="335"/>
        <v>0</v>
      </c>
    </row>
    <row r="2034" spans="1:40" ht="15" customHeight="1">
      <c r="A2034" s="107"/>
      <c r="B2034" s="93"/>
      <c r="C2034" s="110" t="s">
        <v>206</v>
      </c>
      <c r="D2034" s="329" t="str">
        <f t="shared" si="329"/>
        <v/>
      </c>
      <c r="E2034" s="330"/>
      <c r="F2034" s="330"/>
      <c r="G2034" s="330"/>
      <c r="H2034" s="330"/>
      <c r="I2034" s="331"/>
      <c r="J2034" s="332"/>
      <c r="K2034" s="333"/>
      <c r="L2034" s="334"/>
      <c r="M2034" s="332"/>
      <c r="N2034" s="333"/>
      <c r="O2034" s="334"/>
      <c r="P2034" s="332"/>
      <c r="Q2034" s="333"/>
      <c r="R2034" s="334"/>
      <c r="S2034" s="332"/>
      <c r="T2034" s="333"/>
      <c r="U2034" s="334"/>
      <c r="V2034" s="332"/>
      <c r="W2034" s="333"/>
      <c r="X2034" s="334"/>
      <c r="Y2034" s="332"/>
      <c r="Z2034" s="333"/>
      <c r="AA2034" s="334"/>
      <c r="AB2034" s="332"/>
      <c r="AC2034" s="333"/>
      <c r="AD2034" s="334"/>
      <c r="AG2034" s="86">
        <f t="shared" si="330"/>
        <v>0</v>
      </c>
      <c r="AH2034" s="86">
        <f t="shared" si="331"/>
        <v>0</v>
      </c>
      <c r="AI2034" s="86">
        <f t="shared" si="332"/>
        <v>0</v>
      </c>
      <c r="AJ2034" s="86">
        <f t="shared" si="333"/>
        <v>0</v>
      </c>
      <c r="AL2034" s="86">
        <f t="shared" si="334"/>
        <v>21</v>
      </c>
      <c r="AM2034" s="86">
        <f t="shared" si="336"/>
        <v>0</v>
      </c>
      <c r="AN2034" s="86">
        <f t="shared" si="335"/>
        <v>0</v>
      </c>
    </row>
    <row r="2035" spans="1:40" ht="15" customHeight="1">
      <c r="A2035" s="107"/>
      <c r="B2035" s="93"/>
      <c r="C2035" s="110" t="s">
        <v>207</v>
      </c>
      <c r="D2035" s="329" t="str">
        <f t="shared" si="329"/>
        <v/>
      </c>
      <c r="E2035" s="330"/>
      <c r="F2035" s="330"/>
      <c r="G2035" s="330"/>
      <c r="H2035" s="330"/>
      <c r="I2035" s="331"/>
      <c r="J2035" s="332"/>
      <c r="K2035" s="333"/>
      <c r="L2035" s="334"/>
      <c r="M2035" s="332"/>
      <c r="N2035" s="333"/>
      <c r="O2035" s="334"/>
      <c r="P2035" s="332"/>
      <c r="Q2035" s="333"/>
      <c r="R2035" s="334"/>
      <c r="S2035" s="332"/>
      <c r="T2035" s="333"/>
      <c r="U2035" s="334"/>
      <c r="V2035" s="332"/>
      <c r="W2035" s="333"/>
      <c r="X2035" s="334"/>
      <c r="Y2035" s="332"/>
      <c r="Z2035" s="333"/>
      <c r="AA2035" s="334"/>
      <c r="AB2035" s="332"/>
      <c r="AC2035" s="333"/>
      <c r="AD2035" s="334"/>
      <c r="AG2035" s="86">
        <f t="shared" si="330"/>
        <v>0</v>
      </c>
      <c r="AH2035" s="86">
        <f t="shared" si="331"/>
        <v>0</v>
      </c>
      <c r="AI2035" s="86">
        <f t="shared" si="332"/>
        <v>0</v>
      </c>
      <c r="AJ2035" s="86">
        <f t="shared" si="333"/>
        <v>0</v>
      </c>
      <c r="AL2035" s="86">
        <f t="shared" si="334"/>
        <v>21</v>
      </c>
      <c r="AM2035" s="86">
        <f t="shared" si="336"/>
        <v>0</v>
      </c>
      <c r="AN2035" s="86">
        <f t="shared" si="335"/>
        <v>0</v>
      </c>
    </row>
    <row r="2036" spans="1:40" ht="15" customHeight="1">
      <c r="A2036" s="107"/>
      <c r="B2036" s="93"/>
      <c r="C2036" s="110" t="s">
        <v>208</v>
      </c>
      <c r="D2036" s="329" t="str">
        <f t="shared" si="329"/>
        <v/>
      </c>
      <c r="E2036" s="330"/>
      <c r="F2036" s="330"/>
      <c r="G2036" s="330"/>
      <c r="H2036" s="330"/>
      <c r="I2036" s="331"/>
      <c r="J2036" s="332"/>
      <c r="K2036" s="333"/>
      <c r="L2036" s="334"/>
      <c r="M2036" s="332"/>
      <c r="N2036" s="333"/>
      <c r="O2036" s="334"/>
      <c r="P2036" s="332"/>
      <c r="Q2036" s="333"/>
      <c r="R2036" s="334"/>
      <c r="S2036" s="332"/>
      <c r="T2036" s="333"/>
      <c r="U2036" s="334"/>
      <c r="V2036" s="332"/>
      <c r="W2036" s="333"/>
      <c r="X2036" s="334"/>
      <c r="Y2036" s="332"/>
      <c r="Z2036" s="333"/>
      <c r="AA2036" s="334"/>
      <c r="AB2036" s="332"/>
      <c r="AC2036" s="333"/>
      <c r="AD2036" s="334"/>
      <c r="AG2036" s="86">
        <f t="shared" si="330"/>
        <v>0</v>
      </c>
      <c r="AH2036" s="86">
        <f t="shared" si="331"/>
        <v>0</v>
      </c>
      <c r="AI2036" s="86">
        <f t="shared" si="332"/>
        <v>0</v>
      </c>
      <c r="AJ2036" s="86">
        <f t="shared" si="333"/>
        <v>0</v>
      </c>
      <c r="AL2036" s="86">
        <f t="shared" si="334"/>
        <v>21</v>
      </c>
      <c r="AM2036" s="86">
        <f t="shared" si="336"/>
        <v>0</v>
      </c>
      <c r="AN2036" s="86">
        <f t="shared" si="335"/>
        <v>0</v>
      </c>
    </row>
    <row r="2037" spans="1:40" ht="15" customHeight="1">
      <c r="A2037" s="107"/>
      <c r="B2037" s="93"/>
      <c r="C2037" s="110" t="s">
        <v>209</v>
      </c>
      <c r="D2037" s="329" t="str">
        <f t="shared" si="329"/>
        <v/>
      </c>
      <c r="E2037" s="330"/>
      <c r="F2037" s="330"/>
      <c r="G2037" s="330"/>
      <c r="H2037" s="330"/>
      <c r="I2037" s="331"/>
      <c r="J2037" s="332"/>
      <c r="K2037" s="333"/>
      <c r="L2037" s="334"/>
      <c r="M2037" s="332"/>
      <c r="N2037" s="333"/>
      <c r="O2037" s="334"/>
      <c r="P2037" s="332"/>
      <c r="Q2037" s="333"/>
      <c r="R2037" s="334"/>
      <c r="S2037" s="332"/>
      <c r="T2037" s="333"/>
      <c r="U2037" s="334"/>
      <c r="V2037" s="332"/>
      <c r="W2037" s="333"/>
      <c r="X2037" s="334"/>
      <c r="Y2037" s="332"/>
      <c r="Z2037" s="333"/>
      <c r="AA2037" s="334"/>
      <c r="AB2037" s="332"/>
      <c r="AC2037" s="333"/>
      <c r="AD2037" s="334"/>
      <c r="AG2037" s="86">
        <f t="shared" si="330"/>
        <v>0</v>
      </c>
      <c r="AH2037" s="86">
        <f t="shared" si="331"/>
        <v>0</v>
      </c>
      <c r="AI2037" s="86">
        <f t="shared" si="332"/>
        <v>0</v>
      </c>
      <c r="AJ2037" s="86">
        <f t="shared" si="333"/>
        <v>0</v>
      </c>
      <c r="AL2037" s="86">
        <f t="shared" si="334"/>
        <v>21</v>
      </c>
      <c r="AM2037" s="86">
        <f t="shared" si="336"/>
        <v>0</v>
      </c>
      <c r="AN2037" s="86">
        <f t="shared" si="335"/>
        <v>0</v>
      </c>
    </row>
    <row r="2038" spans="1:40" ht="15" customHeight="1">
      <c r="A2038" s="107"/>
      <c r="B2038" s="93"/>
      <c r="C2038" s="110" t="s">
        <v>210</v>
      </c>
      <c r="D2038" s="329" t="str">
        <f t="shared" si="329"/>
        <v/>
      </c>
      <c r="E2038" s="330"/>
      <c r="F2038" s="330"/>
      <c r="G2038" s="330"/>
      <c r="H2038" s="330"/>
      <c r="I2038" s="331"/>
      <c r="J2038" s="332"/>
      <c r="K2038" s="333"/>
      <c r="L2038" s="334"/>
      <c r="M2038" s="332"/>
      <c r="N2038" s="333"/>
      <c r="O2038" s="334"/>
      <c r="P2038" s="332"/>
      <c r="Q2038" s="333"/>
      <c r="R2038" s="334"/>
      <c r="S2038" s="332"/>
      <c r="T2038" s="333"/>
      <c r="U2038" s="334"/>
      <c r="V2038" s="332"/>
      <c r="W2038" s="333"/>
      <c r="X2038" s="334"/>
      <c r="Y2038" s="332"/>
      <c r="Z2038" s="333"/>
      <c r="AA2038" s="334"/>
      <c r="AB2038" s="332"/>
      <c r="AC2038" s="333"/>
      <c r="AD2038" s="334"/>
      <c r="AG2038" s="86">
        <f t="shared" si="330"/>
        <v>0</v>
      </c>
      <c r="AH2038" s="86">
        <f t="shared" si="331"/>
        <v>0</v>
      </c>
      <c r="AI2038" s="86">
        <f t="shared" si="332"/>
        <v>0</v>
      </c>
      <c r="AJ2038" s="86">
        <f t="shared" si="333"/>
        <v>0</v>
      </c>
      <c r="AL2038" s="86">
        <f t="shared" si="334"/>
        <v>21</v>
      </c>
      <c r="AM2038" s="86">
        <f t="shared" si="336"/>
        <v>0</v>
      </c>
      <c r="AN2038" s="86">
        <f t="shared" si="335"/>
        <v>0</v>
      </c>
    </row>
    <row r="2039" spans="1:40" ht="15" customHeight="1">
      <c r="A2039" s="107"/>
      <c r="B2039" s="93"/>
      <c r="C2039" s="111" t="s">
        <v>211</v>
      </c>
      <c r="D2039" s="329" t="str">
        <f t="shared" si="329"/>
        <v/>
      </c>
      <c r="E2039" s="330"/>
      <c r="F2039" s="330"/>
      <c r="G2039" s="330"/>
      <c r="H2039" s="330"/>
      <c r="I2039" s="331"/>
      <c r="J2039" s="332"/>
      <c r="K2039" s="333"/>
      <c r="L2039" s="334"/>
      <c r="M2039" s="332"/>
      <c r="N2039" s="333"/>
      <c r="O2039" s="334"/>
      <c r="P2039" s="332"/>
      <c r="Q2039" s="333"/>
      <c r="R2039" s="334"/>
      <c r="S2039" s="332"/>
      <c r="T2039" s="333"/>
      <c r="U2039" s="334"/>
      <c r="V2039" s="332"/>
      <c r="W2039" s="333"/>
      <c r="X2039" s="334"/>
      <c r="Y2039" s="332"/>
      <c r="Z2039" s="333"/>
      <c r="AA2039" s="334"/>
      <c r="AB2039" s="332"/>
      <c r="AC2039" s="333"/>
      <c r="AD2039" s="334"/>
      <c r="AG2039" s="86">
        <f t="shared" si="330"/>
        <v>0</v>
      </c>
      <c r="AH2039" s="86">
        <f t="shared" si="331"/>
        <v>0</v>
      </c>
      <c r="AI2039" s="86">
        <f t="shared" si="332"/>
        <v>0</v>
      </c>
      <c r="AJ2039" s="86">
        <f t="shared" si="333"/>
        <v>0</v>
      </c>
      <c r="AL2039" s="86">
        <f t="shared" si="334"/>
        <v>21</v>
      </c>
      <c r="AM2039" s="86">
        <f t="shared" si="336"/>
        <v>0</v>
      </c>
      <c r="AN2039" s="86">
        <f t="shared" si="335"/>
        <v>0</v>
      </c>
    </row>
    <row r="2040" spans="1:40" ht="15" customHeight="1">
      <c r="A2040" s="107"/>
      <c r="B2040" s="93"/>
      <c r="C2040" s="110" t="s">
        <v>212</v>
      </c>
      <c r="D2040" s="329" t="str">
        <f t="shared" si="329"/>
        <v/>
      </c>
      <c r="E2040" s="330"/>
      <c r="F2040" s="330"/>
      <c r="G2040" s="330"/>
      <c r="H2040" s="330"/>
      <c r="I2040" s="331"/>
      <c r="J2040" s="332"/>
      <c r="K2040" s="333"/>
      <c r="L2040" s="334"/>
      <c r="M2040" s="332"/>
      <c r="N2040" s="333"/>
      <c r="O2040" s="334"/>
      <c r="P2040" s="332"/>
      <c r="Q2040" s="333"/>
      <c r="R2040" s="334"/>
      <c r="S2040" s="332"/>
      <c r="T2040" s="333"/>
      <c r="U2040" s="334"/>
      <c r="V2040" s="332"/>
      <c r="W2040" s="333"/>
      <c r="X2040" s="334"/>
      <c r="Y2040" s="332"/>
      <c r="Z2040" s="333"/>
      <c r="AA2040" s="334"/>
      <c r="AB2040" s="332"/>
      <c r="AC2040" s="333"/>
      <c r="AD2040" s="334"/>
      <c r="AG2040" s="86">
        <f t="shared" si="330"/>
        <v>0</v>
      </c>
      <c r="AH2040" s="86">
        <f t="shared" si="331"/>
        <v>0</v>
      </c>
      <c r="AI2040" s="86">
        <f t="shared" si="332"/>
        <v>0</v>
      </c>
      <c r="AJ2040" s="86">
        <f t="shared" si="333"/>
        <v>0</v>
      </c>
      <c r="AL2040" s="86">
        <f t="shared" si="334"/>
        <v>21</v>
      </c>
      <c r="AM2040" s="86">
        <f t="shared" si="336"/>
        <v>0</v>
      </c>
      <c r="AN2040" s="86">
        <f t="shared" si="335"/>
        <v>0</v>
      </c>
    </row>
    <row r="2041" spans="1:40" ht="15" customHeight="1">
      <c r="A2041" s="107"/>
      <c r="B2041" s="93"/>
      <c r="C2041" s="110" t="s">
        <v>213</v>
      </c>
      <c r="D2041" s="329" t="str">
        <f t="shared" si="329"/>
        <v/>
      </c>
      <c r="E2041" s="330"/>
      <c r="F2041" s="330"/>
      <c r="G2041" s="330"/>
      <c r="H2041" s="330"/>
      <c r="I2041" s="331"/>
      <c r="J2041" s="332"/>
      <c r="K2041" s="333"/>
      <c r="L2041" s="334"/>
      <c r="M2041" s="332"/>
      <c r="N2041" s="333"/>
      <c r="O2041" s="334"/>
      <c r="P2041" s="332"/>
      <c r="Q2041" s="333"/>
      <c r="R2041" s="334"/>
      <c r="S2041" s="332"/>
      <c r="T2041" s="333"/>
      <c r="U2041" s="334"/>
      <c r="V2041" s="332"/>
      <c r="W2041" s="333"/>
      <c r="X2041" s="334"/>
      <c r="Y2041" s="332"/>
      <c r="Z2041" s="333"/>
      <c r="AA2041" s="334"/>
      <c r="AB2041" s="332"/>
      <c r="AC2041" s="333"/>
      <c r="AD2041" s="334"/>
      <c r="AG2041" s="86">
        <f t="shared" si="330"/>
        <v>0</v>
      </c>
      <c r="AH2041" s="86">
        <f t="shared" si="331"/>
        <v>0</v>
      </c>
      <c r="AI2041" s="86">
        <f t="shared" si="332"/>
        <v>0</v>
      </c>
      <c r="AJ2041" s="86">
        <f t="shared" si="333"/>
        <v>0</v>
      </c>
      <c r="AL2041" s="86">
        <f t="shared" si="334"/>
        <v>21</v>
      </c>
      <c r="AM2041" s="86">
        <f t="shared" si="336"/>
        <v>0</v>
      </c>
      <c r="AN2041" s="86">
        <f t="shared" si="335"/>
        <v>0</v>
      </c>
    </row>
    <row r="2042" spans="1:40" ht="15" customHeight="1">
      <c r="A2042" s="107"/>
      <c r="B2042" s="93"/>
      <c r="C2042" s="110" t="s">
        <v>214</v>
      </c>
      <c r="D2042" s="329" t="str">
        <f t="shared" si="329"/>
        <v/>
      </c>
      <c r="E2042" s="330"/>
      <c r="F2042" s="330"/>
      <c r="G2042" s="330"/>
      <c r="H2042" s="330"/>
      <c r="I2042" s="331"/>
      <c r="J2042" s="332"/>
      <c r="K2042" s="333"/>
      <c r="L2042" s="334"/>
      <c r="M2042" s="332"/>
      <c r="N2042" s="333"/>
      <c r="O2042" s="334"/>
      <c r="P2042" s="332"/>
      <c r="Q2042" s="333"/>
      <c r="R2042" s="334"/>
      <c r="S2042" s="332"/>
      <c r="T2042" s="333"/>
      <c r="U2042" s="334"/>
      <c r="V2042" s="332"/>
      <c r="W2042" s="333"/>
      <c r="X2042" s="334"/>
      <c r="Y2042" s="332"/>
      <c r="Z2042" s="333"/>
      <c r="AA2042" s="334"/>
      <c r="AB2042" s="332"/>
      <c r="AC2042" s="333"/>
      <c r="AD2042" s="334"/>
      <c r="AG2042" s="86">
        <f t="shared" si="330"/>
        <v>0</v>
      </c>
      <c r="AH2042" s="86">
        <f t="shared" si="331"/>
        <v>0</v>
      </c>
      <c r="AI2042" s="86">
        <f t="shared" si="332"/>
        <v>0</v>
      </c>
      <c r="AJ2042" s="86">
        <f t="shared" si="333"/>
        <v>0</v>
      </c>
      <c r="AL2042" s="86">
        <f t="shared" si="334"/>
        <v>21</v>
      </c>
      <c r="AM2042" s="86">
        <f t="shared" si="336"/>
        <v>0</v>
      </c>
      <c r="AN2042" s="86">
        <f t="shared" si="335"/>
        <v>0</v>
      </c>
    </row>
    <row r="2043" spans="1:40" ht="15" customHeight="1">
      <c r="A2043" s="107"/>
      <c r="B2043" s="93"/>
      <c r="C2043" s="110" t="s">
        <v>215</v>
      </c>
      <c r="D2043" s="329" t="str">
        <f t="shared" si="329"/>
        <v/>
      </c>
      <c r="E2043" s="330"/>
      <c r="F2043" s="330"/>
      <c r="G2043" s="330"/>
      <c r="H2043" s="330"/>
      <c r="I2043" s="331"/>
      <c r="J2043" s="332"/>
      <c r="K2043" s="333"/>
      <c r="L2043" s="334"/>
      <c r="M2043" s="332"/>
      <c r="N2043" s="333"/>
      <c r="O2043" s="334"/>
      <c r="P2043" s="332"/>
      <c r="Q2043" s="333"/>
      <c r="R2043" s="334"/>
      <c r="S2043" s="332"/>
      <c r="T2043" s="333"/>
      <c r="U2043" s="334"/>
      <c r="V2043" s="332"/>
      <c r="W2043" s="333"/>
      <c r="X2043" s="334"/>
      <c r="Y2043" s="332"/>
      <c r="Z2043" s="333"/>
      <c r="AA2043" s="334"/>
      <c r="AB2043" s="332"/>
      <c r="AC2043" s="333"/>
      <c r="AD2043" s="334"/>
      <c r="AG2043" s="86">
        <f t="shared" si="330"/>
        <v>0</v>
      </c>
      <c r="AH2043" s="86">
        <f t="shared" si="331"/>
        <v>0</v>
      </c>
      <c r="AI2043" s="86">
        <f t="shared" si="332"/>
        <v>0</v>
      </c>
      <c r="AJ2043" s="86">
        <f t="shared" si="333"/>
        <v>0</v>
      </c>
      <c r="AL2043" s="86">
        <f t="shared" si="334"/>
        <v>21</v>
      </c>
      <c r="AM2043" s="86">
        <f t="shared" si="336"/>
        <v>0</v>
      </c>
      <c r="AN2043" s="86">
        <f t="shared" si="335"/>
        <v>0</v>
      </c>
    </row>
    <row r="2044" spans="1:40" ht="15" customHeight="1">
      <c r="A2044" s="107"/>
      <c r="B2044" s="93"/>
      <c r="C2044" s="110" t="s">
        <v>216</v>
      </c>
      <c r="D2044" s="329" t="str">
        <f t="shared" si="329"/>
        <v/>
      </c>
      <c r="E2044" s="330"/>
      <c r="F2044" s="330"/>
      <c r="G2044" s="330"/>
      <c r="H2044" s="330"/>
      <c r="I2044" s="331"/>
      <c r="J2044" s="332"/>
      <c r="K2044" s="333"/>
      <c r="L2044" s="334"/>
      <c r="M2044" s="332"/>
      <c r="N2044" s="333"/>
      <c r="O2044" s="334"/>
      <c r="P2044" s="332"/>
      <c r="Q2044" s="333"/>
      <c r="R2044" s="334"/>
      <c r="S2044" s="332"/>
      <c r="T2044" s="333"/>
      <c r="U2044" s="334"/>
      <c r="V2044" s="332"/>
      <c r="W2044" s="333"/>
      <c r="X2044" s="334"/>
      <c r="Y2044" s="332"/>
      <c r="Z2044" s="333"/>
      <c r="AA2044" s="334"/>
      <c r="AB2044" s="332"/>
      <c r="AC2044" s="333"/>
      <c r="AD2044" s="334"/>
      <c r="AG2044" s="86">
        <f t="shared" si="330"/>
        <v>0</v>
      </c>
      <c r="AH2044" s="86">
        <f t="shared" si="331"/>
        <v>0</v>
      </c>
      <c r="AI2044" s="86">
        <f t="shared" si="332"/>
        <v>0</v>
      </c>
      <c r="AJ2044" s="86">
        <f t="shared" si="333"/>
        <v>0</v>
      </c>
      <c r="AL2044" s="86">
        <f t="shared" si="334"/>
        <v>21</v>
      </c>
      <c r="AM2044" s="86">
        <f t="shared" si="336"/>
        <v>0</v>
      </c>
      <c r="AN2044" s="86">
        <f t="shared" si="335"/>
        <v>0</v>
      </c>
    </row>
    <row r="2045" spans="1:40" ht="15" customHeight="1">
      <c r="A2045" s="107"/>
      <c r="B2045" s="93"/>
      <c r="C2045" s="110" t="s">
        <v>217</v>
      </c>
      <c r="D2045" s="329" t="str">
        <f t="shared" si="329"/>
        <v/>
      </c>
      <c r="E2045" s="330"/>
      <c r="F2045" s="330"/>
      <c r="G2045" s="330"/>
      <c r="H2045" s="330"/>
      <c r="I2045" s="331"/>
      <c r="J2045" s="332"/>
      <c r="K2045" s="333"/>
      <c r="L2045" s="334"/>
      <c r="M2045" s="332"/>
      <c r="N2045" s="333"/>
      <c r="O2045" s="334"/>
      <c r="P2045" s="332"/>
      <c r="Q2045" s="333"/>
      <c r="R2045" s="334"/>
      <c r="S2045" s="332"/>
      <c r="T2045" s="333"/>
      <c r="U2045" s="334"/>
      <c r="V2045" s="332"/>
      <c r="W2045" s="333"/>
      <c r="X2045" s="334"/>
      <c r="Y2045" s="332"/>
      <c r="Z2045" s="333"/>
      <c r="AA2045" s="334"/>
      <c r="AB2045" s="332"/>
      <c r="AC2045" s="333"/>
      <c r="AD2045" s="334"/>
      <c r="AG2045" s="86">
        <f t="shared" si="330"/>
        <v>0</v>
      </c>
      <c r="AH2045" s="86">
        <f t="shared" si="331"/>
        <v>0</v>
      </c>
      <c r="AI2045" s="86">
        <f t="shared" si="332"/>
        <v>0</v>
      </c>
      <c r="AJ2045" s="86">
        <f t="shared" si="333"/>
        <v>0</v>
      </c>
      <c r="AL2045" s="86">
        <f t="shared" si="334"/>
        <v>21</v>
      </c>
      <c r="AM2045" s="86">
        <f t="shared" si="336"/>
        <v>0</v>
      </c>
      <c r="AN2045" s="86">
        <f t="shared" si="335"/>
        <v>0</v>
      </c>
    </row>
    <row r="2046" spans="1:40" ht="15" customHeight="1">
      <c r="A2046" s="107"/>
      <c r="B2046" s="93"/>
      <c r="C2046" s="110" t="s">
        <v>218</v>
      </c>
      <c r="D2046" s="329" t="str">
        <f t="shared" si="329"/>
        <v/>
      </c>
      <c r="E2046" s="330"/>
      <c r="F2046" s="330"/>
      <c r="G2046" s="330"/>
      <c r="H2046" s="330"/>
      <c r="I2046" s="331"/>
      <c r="J2046" s="332"/>
      <c r="K2046" s="333"/>
      <c r="L2046" s="334"/>
      <c r="M2046" s="332"/>
      <c r="N2046" s="333"/>
      <c r="O2046" s="334"/>
      <c r="P2046" s="332"/>
      <c r="Q2046" s="333"/>
      <c r="R2046" s="334"/>
      <c r="S2046" s="332"/>
      <c r="T2046" s="333"/>
      <c r="U2046" s="334"/>
      <c r="V2046" s="332"/>
      <c r="W2046" s="333"/>
      <c r="X2046" s="334"/>
      <c r="Y2046" s="332"/>
      <c r="Z2046" s="333"/>
      <c r="AA2046" s="334"/>
      <c r="AB2046" s="332"/>
      <c r="AC2046" s="333"/>
      <c r="AD2046" s="334"/>
      <c r="AG2046" s="86">
        <f t="shared" si="330"/>
        <v>0</v>
      </c>
      <c r="AH2046" s="86">
        <f t="shared" si="331"/>
        <v>0</v>
      </c>
      <c r="AI2046" s="86">
        <f t="shared" si="332"/>
        <v>0</v>
      </c>
      <c r="AJ2046" s="86">
        <f t="shared" si="333"/>
        <v>0</v>
      </c>
      <c r="AL2046" s="86">
        <f t="shared" si="334"/>
        <v>21</v>
      </c>
      <c r="AM2046" s="86">
        <f t="shared" si="336"/>
        <v>0</v>
      </c>
      <c r="AN2046" s="86">
        <f t="shared" si="335"/>
        <v>0</v>
      </c>
    </row>
    <row r="2047" spans="1:40" ht="15" customHeight="1">
      <c r="A2047" s="107"/>
      <c r="B2047" s="93"/>
      <c r="C2047" s="110" t="s">
        <v>219</v>
      </c>
      <c r="D2047" s="329" t="str">
        <f t="shared" si="329"/>
        <v/>
      </c>
      <c r="E2047" s="330"/>
      <c r="F2047" s="330"/>
      <c r="G2047" s="330"/>
      <c r="H2047" s="330"/>
      <c r="I2047" s="331"/>
      <c r="J2047" s="332"/>
      <c r="K2047" s="333"/>
      <c r="L2047" s="334"/>
      <c r="M2047" s="332"/>
      <c r="N2047" s="333"/>
      <c r="O2047" s="334"/>
      <c r="P2047" s="332"/>
      <c r="Q2047" s="333"/>
      <c r="R2047" s="334"/>
      <c r="S2047" s="332"/>
      <c r="T2047" s="333"/>
      <c r="U2047" s="334"/>
      <c r="V2047" s="332"/>
      <c r="W2047" s="333"/>
      <c r="X2047" s="334"/>
      <c r="Y2047" s="332"/>
      <c r="Z2047" s="333"/>
      <c r="AA2047" s="334"/>
      <c r="AB2047" s="332"/>
      <c r="AC2047" s="333"/>
      <c r="AD2047" s="334"/>
      <c r="AG2047" s="86">
        <f t="shared" si="330"/>
        <v>0</v>
      </c>
      <c r="AH2047" s="86">
        <f t="shared" si="331"/>
        <v>0</v>
      </c>
      <c r="AI2047" s="86">
        <f t="shared" si="332"/>
        <v>0</v>
      </c>
      <c r="AJ2047" s="86">
        <f t="shared" si="333"/>
        <v>0</v>
      </c>
      <c r="AL2047" s="86">
        <f t="shared" si="334"/>
        <v>21</v>
      </c>
      <c r="AM2047" s="86">
        <f t="shared" si="336"/>
        <v>0</v>
      </c>
      <c r="AN2047" s="86">
        <f t="shared" si="335"/>
        <v>0</v>
      </c>
    </row>
    <row r="2048" spans="1:40" ht="15" customHeight="1">
      <c r="A2048" s="107"/>
      <c r="B2048" s="93"/>
      <c r="C2048" s="110" t="s">
        <v>220</v>
      </c>
      <c r="D2048" s="329" t="str">
        <f t="shared" si="329"/>
        <v/>
      </c>
      <c r="E2048" s="330"/>
      <c r="F2048" s="330"/>
      <c r="G2048" s="330"/>
      <c r="H2048" s="330"/>
      <c r="I2048" s="331"/>
      <c r="J2048" s="332"/>
      <c r="K2048" s="333"/>
      <c r="L2048" s="334"/>
      <c r="M2048" s="332"/>
      <c r="N2048" s="333"/>
      <c r="O2048" s="334"/>
      <c r="P2048" s="332"/>
      <c r="Q2048" s="333"/>
      <c r="R2048" s="334"/>
      <c r="S2048" s="332"/>
      <c r="T2048" s="333"/>
      <c r="U2048" s="334"/>
      <c r="V2048" s="332"/>
      <c r="W2048" s="333"/>
      <c r="X2048" s="334"/>
      <c r="Y2048" s="332"/>
      <c r="Z2048" s="333"/>
      <c r="AA2048" s="334"/>
      <c r="AB2048" s="332"/>
      <c r="AC2048" s="333"/>
      <c r="AD2048" s="334"/>
      <c r="AG2048" s="86">
        <f t="shared" si="330"/>
        <v>0</v>
      </c>
      <c r="AH2048" s="86">
        <f t="shared" si="331"/>
        <v>0</v>
      </c>
      <c r="AI2048" s="86">
        <f t="shared" si="332"/>
        <v>0</v>
      </c>
      <c r="AJ2048" s="86">
        <f t="shared" si="333"/>
        <v>0</v>
      </c>
      <c r="AL2048" s="86">
        <f t="shared" si="334"/>
        <v>21</v>
      </c>
      <c r="AM2048" s="86">
        <f t="shared" si="336"/>
        <v>0</v>
      </c>
      <c r="AN2048" s="86">
        <f t="shared" si="335"/>
        <v>0</v>
      </c>
    </row>
    <row r="2049" spans="1:40" ht="15" customHeight="1">
      <c r="A2049" s="107"/>
      <c r="B2049" s="93"/>
      <c r="C2049" s="110" t="s">
        <v>221</v>
      </c>
      <c r="D2049" s="329" t="str">
        <f t="shared" si="329"/>
        <v/>
      </c>
      <c r="E2049" s="330"/>
      <c r="F2049" s="330"/>
      <c r="G2049" s="330"/>
      <c r="H2049" s="330"/>
      <c r="I2049" s="331"/>
      <c r="J2049" s="332"/>
      <c r="K2049" s="333"/>
      <c r="L2049" s="334"/>
      <c r="M2049" s="332"/>
      <c r="N2049" s="333"/>
      <c r="O2049" s="334"/>
      <c r="P2049" s="332"/>
      <c r="Q2049" s="333"/>
      <c r="R2049" s="334"/>
      <c r="S2049" s="332"/>
      <c r="T2049" s="333"/>
      <c r="U2049" s="334"/>
      <c r="V2049" s="332"/>
      <c r="W2049" s="333"/>
      <c r="X2049" s="334"/>
      <c r="Y2049" s="332"/>
      <c r="Z2049" s="333"/>
      <c r="AA2049" s="334"/>
      <c r="AB2049" s="332"/>
      <c r="AC2049" s="333"/>
      <c r="AD2049" s="334"/>
      <c r="AG2049" s="86">
        <f t="shared" si="330"/>
        <v>0</v>
      </c>
      <c r="AH2049" s="86">
        <f t="shared" si="331"/>
        <v>0</v>
      </c>
      <c r="AI2049" s="86">
        <f t="shared" si="332"/>
        <v>0</v>
      </c>
      <c r="AJ2049" s="86">
        <f t="shared" si="333"/>
        <v>0</v>
      </c>
      <c r="AL2049" s="86">
        <f t="shared" si="334"/>
        <v>21</v>
      </c>
      <c r="AM2049" s="86">
        <f t="shared" si="336"/>
        <v>0</v>
      </c>
      <c r="AN2049" s="86">
        <f t="shared" si="335"/>
        <v>0</v>
      </c>
    </row>
    <row r="2050" spans="1:40" ht="15" customHeight="1">
      <c r="A2050" s="107"/>
      <c r="B2050" s="93"/>
      <c r="C2050" s="110" t="s">
        <v>222</v>
      </c>
      <c r="D2050" s="329" t="str">
        <f t="shared" si="329"/>
        <v/>
      </c>
      <c r="E2050" s="330"/>
      <c r="F2050" s="330"/>
      <c r="G2050" s="330"/>
      <c r="H2050" s="330"/>
      <c r="I2050" s="331"/>
      <c r="J2050" s="332"/>
      <c r="K2050" s="333"/>
      <c r="L2050" s="334"/>
      <c r="M2050" s="332"/>
      <c r="N2050" s="333"/>
      <c r="O2050" s="334"/>
      <c r="P2050" s="332"/>
      <c r="Q2050" s="333"/>
      <c r="R2050" s="334"/>
      <c r="S2050" s="332"/>
      <c r="T2050" s="333"/>
      <c r="U2050" s="334"/>
      <c r="V2050" s="332"/>
      <c r="W2050" s="333"/>
      <c r="X2050" s="334"/>
      <c r="Y2050" s="332"/>
      <c r="Z2050" s="333"/>
      <c r="AA2050" s="334"/>
      <c r="AB2050" s="332"/>
      <c r="AC2050" s="333"/>
      <c r="AD2050" s="334"/>
      <c r="AG2050" s="86">
        <f t="shared" si="330"/>
        <v>0</v>
      </c>
      <c r="AH2050" s="86">
        <f t="shared" si="331"/>
        <v>0</v>
      </c>
      <c r="AI2050" s="86">
        <f t="shared" si="332"/>
        <v>0</v>
      </c>
      <c r="AJ2050" s="86">
        <f t="shared" si="333"/>
        <v>0</v>
      </c>
      <c r="AL2050" s="86">
        <f t="shared" si="334"/>
        <v>21</v>
      </c>
      <c r="AM2050" s="86">
        <f t="shared" si="336"/>
        <v>0</v>
      </c>
      <c r="AN2050" s="86">
        <f t="shared" si="335"/>
        <v>0</v>
      </c>
    </row>
    <row r="2051" spans="1:40" ht="15" customHeight="1">
      <c r="A2051" s="107"/>
      <c r="B2051" s="93"/>
      <c r="C2051" s="110" t="s">
        <v>223</v>
      </c>
      <c r="D2051" s="329" t="str">
        <f t="shared" si="329"/>
        <v/>
      </c>
      <c r="E2051" s="330"/>
      <c r="F2051" s="330"/>
      <c r="G2051" s="330"/>
      <c r="H2051" s="330"/>
      <c r="I2051" s="331"/>
      <c r="J2051" s="332"/>
      <c r="K2051" s="333"/>
      <c r="L2051" s="334"/>
      <c r="M2051" s="332"/>
      <c r="N2051" s="333"/>
      <c r="O2051" s="334"/>
      <c r="P2051" s="332"/>
      <c r="Q2051" s="333"/>
      <c r="R2051" s="334"/>
      <c r="S2051" s="332"/>
      <c r="T2051" s="333"/>
      <c r="U2051" s="334"/>
      <c r="V2051" s="332"/>
      <c r="W2051" s="333"/>
      <c r="X2051" s="334"/>
      <c r="Y2051" s="332"/>
      <c r="Z2051" s="333"/>
      <c r="AA2051" s="334"/>
      <c r="AB2051" s="332"/>
      <c r="AC2051" s="333"/>
      <c r="AD2051" s="334"/>
      <c r="AG2051" s="86">
        <f t="shared" si="330"/>
        <v>0</v>
      </c>
      <c r="AH2051" s="86">
        <f t="shared" si="331"/>
        <v>0</v>
      </c>
      <c r="AI2051" s="86">
        <f t="shared" si="332"/>
        <v>0</v>
      </c>
      <c r="AJ2051" s="86">
        <f t="shared" si="333"/>
        <v>0</v>
      </c>
      <c r="AL2051" s="86">
        <f t="shared" si="334"/>
        <v>21</v>
      </c>
      <c r="AM2051" s="86">
        <f t="shared" si="336"/>
        <v>0</v>
      </c>
      <c r="AN2051" s="86">
        <f t="shared" si="335"/>
        <v>0</v>
      </c>
    </row>
    <row r="2052" spans="1:40" ht="15" customHeight="1">
      <c r="A2052" s="107"/>
      <c r="B2052" s="93"/>
      <c r="C2052" s="110" t="s">
        <v>224</v>
      </c>
      <c r="D2052" s="329" t="str">
        <f t="shared" si="329"/>
        <v/>
      </c>
      <c r="E2052" s="330"/>
      <c r="F2052" s="330"/>
      <c r="G2052" s="330"/>
      <c r="H2052" s="330"/>
      <c r="I2052" s="331"/>
      <c r="J2052" s="332"/>
      <c r="K2052" s="333"/>
      <c r="L2052" s="334"/>
      <c r="M2052" s="332"/>
      <c r="N2052" s="333"/>
      <c r="O2052" s="334"/>
      <c r="P2052" s="332"/>
      <c r="Q2052" s="333"/>
      <c r="R2052" s="334"/>
      <c r="S2052" s="332"/>
      <c r="T2052" s="333"/>
      <c r="U2052" s="334"/>
      <c r="V2052" s="332"/>
      <c r="W2052" s="333"/>
      <c r="X2052" s="334"/>
      <c r="Y2052" s="332"/>
      <c r="Z2052" s="333"/>
      <c r="AA2052" s="334"/>
      <c r="AB2052" s="332"/>
      <c r="AC2052" s="333"/>
      <c r="AD2052" s="334"/>
      <c r="AG2052" s="86">
        <f t="shared" si="330"/>
        <v>0</v>
      </c>
      <c r="AH2052" s="86">
        <f t="shared" si="331"/>
        <v>0</v>
      </c>
      <c r="AI2052" s="86">
        <f t="shared" si="332"/>
        <v>0</v>
      </c>
      <c r="AJ2052" s="86">
        <f t="shared" si="333"/>
        <v>0</v>
      </c>
      <c r="AL2052" s="86">
        <f t="shared" si="334"/>
        <v>21</v>
      </c>
      <c r="AM2052" s="86">
        <f t="shared" si="336"/>
        <v>0</v>
      </c>
      <c r="AN2052" s="86">
        <f t="shared" si="335"/>
        <v>0</v>
      </c>
    </row>
    <row r="2053" spans="1:40" ht="15" customHeight="1">
      <c r="A2053" s="107"/>
      <c r="B2053" s="93"/>
      <c r="C2053" s="110" t="s">
        <v>225</v>
      </c>
      <c r="D2053" s="329" t="str">
        <f t="shared" si="329"/>
        <v/>
      </c>
      <c r="E2053" s="330"/>
      <c r="F2053" s="330"/>
      <c r="G2053" s="330"/>
      <c r="H2053" s="330"/>
      <c r="I2053" s="331"/>
      <c r="J2053" s="332"/>
      <c r="K2053" s="333"/>
      <c r="L2053" s="334"/>
      <c r="M2053" s="332"/>
      <c r="N2053" s="333"/>
      <c r="O2053" s="334"/>
      <c r="P2053" s="332"/>
      <c r="Q2053" s="333"/>
      <c r="R2053" s="334"/>
      <c r="S2053" s="332"/>
      <c r="T2053" s="333"/>
      <c r="U2053" s="334"/>
      <c r="V2053" s="332"/>
      <c r="W2053" s="333"/>
      <c r="X2053" s="334"/>
      <c r="Y2053" s="332"/>
      <c r="Z2053" s="333"/>
      <c r="AA2053" s="334"/>
      <c r="AB2053" s="332"/>
      <c r="AC2053" s="333"/>
      <c r="AD2053" s="334"/>
      <c r="AG2053" s="86">
        <f t="shared" si="330"/>
        <v>0</v>
      </c>
      <c r="AH2053" s="86">
        <f t="shared" si="331"/>
        <v>0</v>
      </c>
      <c r="AI2053" s="86">
        <f t="shared" si="332"/>
        <v>0</v>
      </c>
      <c r="AJ2053" s="86">
        <f t="shared" si="333"/>
        <v>0</v>
      </c>
      <c r="AL2053" s="86">
        <f t="shared" si="334"/>
        <v>21</v>
      </c>
      <c r="AM2053" s="86">
        <f t="shared" si="336"/>
        <v>0</v>
      </c>
      <c r="AN2053" s="86">
        <f t="shared" si="335"/>
        <v>0</v>
      </c>
    </row>
    <row r="2054" spans="1:40" ht="15" customHeight="1">
      <c r="A2054" s="107"/>
      <c r="B2054" s="93"/>
      <c r="C2054" s="110" t="s">
        <v>226</v>
      </c>
      <c r="D2054" s="329" t="str">
        <f t="shared" si="329"/>
        <v/>
      </c>
      <c r="E2054" s="330"/>
      <c r="F2054" s="330"/>
      <c r="G2054" s="330"/>
      <c r="H2054" s="330"/>
      <c r="I2054" s="331"/>
      <c r="J2054" s="332"/>
      <c r="K2054" s="333"/>
      <c r="L2054" s="334"/>
      <c r="M2054" s="332"/>
      <c r="N2054" s="333"/>
      <c r="O2054" s="334"/>
      <c r="P2054" s="332"/>
      <c r="Q2054" s="333"/>
      <c r="R2054" s="334"/>
      <c r="S2054" s="332"/>
      <c r="T2054" s="333"/>
      <c r="U2054" s="334"/>
      <c r="V2054" s="332"/>
      <c r="W2054" s="333"/>
      <c r="X2054" s="334"/>
      <c r="Y2054" s="332"/>
      <c r="Z2054" s="333"/>
      <c r="AA2054" s="334"/>
      <c r="AB2054" s="332"/>
      <c r="AC2054" s="333"/>
      <c r="AD2054" s="334"/>
      <c r="AG2054" s="86">
        <f t="shared" si="330"/>
        <v>0</v>
      </c>
      <c r="AH2054" s="86">
        <f t="shared" si="331"/>
        <v>0</v>
      </c>
      <c r="AI2054" s="86">
        <f t="shared" si="332"/>
        <v>0</v>
      </c>
      <c r="AJ2054" s="86">
        <f t="shared" si="333"/>
        <v>0</v>
      </c>
      <c r="AL2054" s="86">
        <f t="shared" si="334"/>
        <v>21</v>
      </c>
      <c r="AM2054" s="86">
        <f t="shared" si="336"/>
        <v>0</v>
      </c>
      <c r="AN2054" s="86">
        <f t="shared" si="335"/>
        <v>0</v>
      </c>
    </row>
    <row r="2055" spans="1:40" ht="15" customHeight="1">
      <c r="A2055" s="107"/>
      <c r="B2055" s="93"/>
      <c r="C2055" s="110" t="s">
        <v>227</v>
      </c>
      <c r="D2055" s="329" t="str">
        <f t="shared" si="329"/>
        <v/>
      </c>
      <c r="E2055" s="330"/>
      <c r="F2055" s="330"/>
      <c r="G2055" s="330"/>
      <c r="H2055" s="330"/>
      <c r="I2055" s="331"/>
      <c r="J2055" s="332"/>
      <c r="K2055" s="333"/>
      <c r="L2055" s="334"/>
      <c r="M2055" s="332"/>
      <c r="N2055" s="333"/>
      <c r="O2055" s="334"/>
      <c r="P2055" s="332"/>
      <c r="Q2055" s="333"/>
      <c r="R2055" s="334"/>
      <c r="S2055" s="332"/>
      <c r="T2055" s="333"/>
      <c r="U2055" s="334"/>
      <c r="V2055" s="332"/>
      <c r="W2055" s="333"/>
      <c r="X2055" s="334"/>
      <c r="Y2055" s="332"/>
      <c r="Z2055" s="333"/>
      <c r="AA2055" s="334"/>
      <c r="AB2055" s="332"/>
      <c r="AC2055" s="333"/>
      <c r="AD2055" s="334"/>
      <c r="AG2055" s="86">
        <f t="shared" si="330"/>
        <v>0</v>
      </c>
      <c r="AH2055" s="86">
        <f t="shared" si="331"/>
        <v>0</v>
      </c>
      <c r="AI2055" s="86">
        <f t="shared" si="332"/>
        <v>0</v>
      </c>
      <c r="AJ2055" s="86">
        <f t="shared" si="333"/>
        <v>0</v>
      </c>
      <c r="AL2055" s="86">
        <f t="shared" si="334"/>
        <v>21</v>
      </c>
      <c r="AM2055" s="86">
        <f t="shared" si="336"/>
        <v>0</v>
      </c>
      <c r="AN2055" s="86">
        <f t="shared" si="335"/>
        <v>0</v>
      </c>
    </row>
    <row r="2056" spans="1:40" ht="15" customHeight="1">
      <c r="A2056" s="107"/>
      <c r="B2056" s="93"/>
      <c r="C2056" s="110" t="s">
        <v>228</v>
      </c>
      <c r="D2056" s="329" t="str">
        <f t="shared" si="329"/>
        <v/>
      </c>
      <c r="E2056" s="330"/>
      <c r="F2056" s="330"/>
      <c r="G2056" s="330"/>
      <c r="H2056" s="330"/>
      <c r="I2056" s="331"/>
      <c r="J2056" s="332"/>
      <c r="K2056" s="333"/>
      <c r="L2056" s="334"/>
      <c r="M2056" s="332"/>
      <c r="N2056" s="333"/>
      <c r="O2056" s="334"/>
      <c r="P2056" s="332"/>
      <c r="Q2056" s="333"/>
      <c r="R2056" s="334"/>
      <c r="S2056" s="332"/>
      <c r="T2056" s="333"/>
      <c r="U2056" s="334"/>
      <c r="V2056" s="332"/>
      <c r="W2056" s="333"/>
      <c r="X2056" s="334"/>
      <c r="Y2056" s="332"/>
      <c r="Z2056" s="333"/>
      <c r="AA2056" s="334"/>
      <c r="AB2056" s="332"/>
      <c r="AC2056" s="333"/>
      <c r="AD2056" s="334"/>
      <c r="AG2056" s="86">
        <f t="shared" si="330"/>
        <v>0</v>
      </c>
      <c r="AH2056" s="86">
        <f t="shared" si="331"/>
        <v>0</v>
      </c>
      <c r="AI2056" s="86">
        <f t="shared" si="332"/>
        <v>0</v>
      </c>
      <c r="AJ2056" s="86">
        <f t="shared" si="333"/>
        <v>0</v>
      </c>
      <c r="AL2056" s="86">
        <f t="shared" si="334"/>
        <v>21</v>
      </c>
      <c r="AM2056" s="86">
        <f t="shared" si="336"/>
        <v>0</v>
      </c>
      <c r="AN2056" s="86">
        <f t="shared" si="335"/>
        <v>0</v>
      </c>
    </row>
    <row r="2057" spans="1:40" ht="15" customHeight="1">
      <c r="A2057" s="107"/>
      <c r="B2057" s="93"/>
      <c r="C2057" s="110" t="s">
        <v>229</v>
      </c>
      <c r="D2057" s="329" t="str">
        <f t="shared" si="329"/>
        <v/>
      </c>
      <c r="E2057" s="330"/>
      <c r="F2057" s="330"/>
      <c r="G2057" s="330"/>
      <c r="H2057" s="330"/>
      <c r="I2057" s="331"/>
      <c r="J2057" s="332"/>
      <c r="K2057" s="333"/>
      <c r="L2057" s="334"/>
      <c r="M2057" s="332"/>
      <c r="N2057" s="333"/>
      <c r="O2057" s="334"/>
      <c r="P2057" s="332"/>
      <c r="Q2057" s="333"/>
      <c r="R2057" s="334"/>
      <c r="S2057" s="332"/>
      <c r="T2057" s="333"/>
      <c r="U2057" s="334"/>
      <c r="V2057" s="332"/>
      <c r="W2057" s="333"/>
      <c r="X2057" s="334"/>
      <c r="Y2057" s="332"/>
      <c r="Z2057" s="333"/>
      <c r="AA2057" s="334"/>
      <c r="AB2057" s="332"/>
      <c r="AC2057" s="333"/>
      <c r="AD2057" s="334"/>
      <c r="AG2057" s="86">
        <f t="shared" si="330"/>
        <v>0</v>
      </c>
      <c r="AH2057" s="86">
        <f t="shared" si="331"/>
        <v>0</v>
      </c>
      <c r="AI2057" s="86">
        <f t="shared" si="332"/>
        <v>0</v>
      </c>
      <c r="AJ2057" s="86">
        <f t="shared" si="333"/>
        <v>0</v>
      </c>
      <c r="AL2057" s="86">
        <f t="shared" si="334"/>
        <v>21</v>
      </c>
      <c r="AM2057" s="86">
        <f t="shared" si="336"/>
        <v>0</v>
      </c>
      <c r="AN2057" s="86">
        <f t="shared" si="335"/>
        <v>0</v>
      </c>
    </row>
    <row r="2058" spans="1:40" ht="15" customHeight="1">
      <c r="A2058" s="107"/>
      <c r="B2058" s="93"/>
      <c r="C2058" s="110" t="s">
        <v>230</v>
      </c>
      <c r="D2058" s="329" t="str">
        <f t="shared" si="329"/>
        <v/>
      </c>
      <c r="E2058" s="330"/>
      <c r="F2058" s="330"/>
      <c r="G2058" s="330"/>
      <c r="H2058" s="330"/>
      <c r="I2058" s="331"/>
      <c r="J2058" s="332"/>
      <c r="K2058" s="333"/>
      <c r="L2058" s="334"/>
      <c r="M2058" s="332"/>
      <c r="N2058" s="333"/>
      <c r="O2058" s="334"/>
      <c r="P2058" s="332"/>
      <c r="Q2058" s="333"/>
      <c r="R2058" s="334"/>
      <c r="S2058" s="332"/>
      <c r="T2058" s="333"/>
      <c r="U2058" s="334"/>
      <c r="V2058" s="332"/>
      <c r="W2058" s="333"/>
      <c r="X2058" s="334"/>
      <c r="Y2058" s="332"/>
      <c r="Z2058" s="333"/>
      <c r="AA2058" s="334"/>
      <c r="AB2058" s="332"/>
      <c r="AC2058" s="333"/>
      <c r="AD2058" s="334"/>
      <c r="AG2058" s="86">
        <f t="shared" si="330"/>
        <v>0</v>
      </c>
      <c r="AH2058" s="86">
        <f t="shared" si="331"/>
        <v>0</v>
      </c>
      <c r="AI2058" s="86">
        <f t="shared" si="332"/>
        <v>0</v>
      </c>
      <c r="AJ2058" s="86">
        <f t="shared" si="333"/>
        <v>0</v>
      </c>
      <c r="AL2058" s="86">
        <f t="shared" si="334"/>
        <v>21</v>
      </c>
      <c r="AM2058" s="86">
        <f t="shared" si="336"/>
        <v>0</v>
      </c>
      <c r="AN2058" s="86">
        <f t="shared" si="335"/>
        <v>0</v>
      </c>
    </row>
    <row r="2059" spans="1:40" ht="15" customHeight="1">
      <c r="A2059" s="107"/>
      <c r="B2059" s="93"/>
      <c r="C2059" s="110" t="s">
        <v>231</v>
      </c>
      <c r="D2059" s="329" t="str">
        <f t="shared" si="329"/>
        <v/>
      </c>
      <c r="E2059" s="330"/>
      <c r="F2059" s="330"/>
      <c r="G2059" s="330"/>
      <c r="H2059" s="330"/>
      <c r="I2059" s="331"/>
      <c r="J2059" s="332"/>
      <c r="K2059" s="333"/>
      <c r="L2059" s="334"/>
      <c r="M2059" s="332"/>
      <c r="N2059" s="333"/>
      <c r="O2059" s="334"/>
      <c r="P2059" s="332"/>
      <c r="Q2059" s="333"/>
      <c r="R2059" s="334"/>
      <c r="S2059" s="332"/>
      <c r="T2059" s="333"/>
      <c r="U2059" s="334"/>
      <c r="V2059" s="332"/>
      <c r="W2059" s="333"/>
      <c r="X2059" s="334"/>
      <c r="Y2059" s="332"/>
      <c r="Z2059" s="333"/>
      <c r="AA2059" s="334"/>
      <c r="AB2059" s="332"/>
      <c r="AC2059" s="333"/>
      <c r="AD2059" s="334"/>
      <c r="AG2059" s="86">
        <f t="shared" si="330"/>
        <v>0</v>
      </c>
      <c r="AH2059" s="86">
        <f t="shared" si="331"/>
        <v>0</v>
      </c>
      <c r="AI2059" s="86">
        <f t="shared" si="332"/>
        <v>0</v>
      </c>
      <c r="AJ2059" s="86">
        <f t="shared" si="333"/>
        <v>0</v>
      </c>
      <c r="AL2059" s="86">
        <f t="shared" si="334"/>
        <v>21</v>
      </c>
      <c r="AM2059" s="86">
        <f t="shared" si="336"/>
        <v>0</v>
      </c>
      <c r="AN2059" s="86">
        <f t="shared" si="335"/>
        <v>0</v>
      </c>
    </row>
    <row r="2060" spans="1:40" ht="15" customHeight="1">
      <c r="A2060" s="107"/>
      <c r="B2060" s="93"/>
      <c r="C2060" s="112" t="s">
        <v>232</v>
      </c>
      <c r="D2060" s="329" t="str">
        <f t="shared" si="329"/>
        <v/>
      </c>
      <c r="E2060" s="330"/>
      <c r="F2060" s="330"/>
      <c r="G2060" s="330"/>
      <c r="H2060" s="330"/>
      <c r="I2060" s="331"/>
      <c r="J2060" s="332"/>
      <c r="K2060" s="333"/>
      <c r="L2060" s="334"/>
      <c r="M2060" s="332"/>
      <c r="N2060" s="333"/>
      <c r="O2060" s="334"/>
      <c r="P2060" s="332"/>
      <c r="Q2060" s="333"/>
      <c r="R2060" s="334"/>
      <c r="S2060" s="332"/>
      <c r="T2060" s="333"/>
      <c r="U2060" s="334"/>
      <c r="V2060" s="332"/>
      <c r="W2060" s="333"/>
      <c r="X2060" s="334"/>
      <c r="Y2060" s="332"/>
      <c r="Z2060" s="333"/>
      <c r="AA2060" s="334"/>
      <c r="AB2060" s="332"/>
      <c r="AC2060" s="333"/>
      <c r="AD2060" s="334"/>
      <c r="AG2060" s="86">
        <f t="shared" si="330"/>
        <v>0</v>
      </c>
      <c r="AH2060" s="86">
        <f t="shared" si="331"/>
        <v>0</v>
      </c>
      <c r="AI2060" s="86">
        <f t="shared" si="332"/>
        <v>0</v>
      </c>
      <c r="AJ2060" s="86">
        <f t="shared" si="333"/>
        <v>0</v>
      </c>
      <c r="AL2060" s="86">
        <f t="shared" si="334"/>
        <v>21</v>
      </c>
      <c r="AM2060" s="86">
        <f t="shared" si="336"/>
        <v>0</v>
      </c>
      <c r="AN2060" s="86">
        <f t="shared" si="335"/>
        <v>0</v>
      </c>
    </row>
    <row r="2061" spans="1:40" ht="15" customHeight="1">
      <c r="A2061" s="107"/>
      <c r="B2061" s="93"/>
      <c r="C2061" s="112" t="s">
        <v>233</v>
      </c>
      <c r="D2061" s="329" t="str">
        <f t="shared" si="329"/>
        <v/>
      </c>
      <c r="E2061" s="330"/>
      <c r="F2061" s="330"/>
      <c r="G2061" s="330"/>
      <c r="H2061" s="330"/>
      <c r="I2061" s="331"/>
      <c r="J2061" s="332"/>
      <c r="K2061" s="333"/>
      <c r="L2061" s="334"/>
      <c r="M2061" s="332"/>
      <c r="N2061" s="333"/>
      <c r="O2061" s="334"/>
      <c r="P2061" s="332"/>
      <c r="Q2061" s="333"/>
      <c r="R2061" s="334"/>
      <c r="S2061" s="332"/>
      <c r="T2061" s="333"/>
      <c r="U2061" s="334"/>
      <c r="V2061" s="332"/>
      <c r="W2061" s="333"/>
      <c r="X2061" s="334"/>
      <c r="Y2061" s="332"/>
      <c r="Z2061" s="333"/>
      <c r="AA2061" s="334"/>
      <c r="AB2061" s="332"/>
      <c r="AC2061" s="333"/>
      <c r="AD2061" s="334"/>
      <c r="AG2061" s="86">
        <f t="shared" si="330"/>
        <v>0</v>
      </c>
      <c r="AH2061" s="86">
        <f t="shared" si="331"/>
        <v>0</v>
      </c>
      <c r="AI2061" s="86">
        <f t="shared" si="332"/>
        <v>0</v>
      </c>
      <c r="AJ2061" s="86">
        <f t="shared" si="333"/>
        <v>0</v>
      </c>
      <c r="AL2061" s="86">
        <f t="shared" si="334"/>
        <v>21</v>
      </c>
      <c r="AM2061" s="86">
        <f t="shared" si="336"/>
        <v>0</v>
      </c>
      <c r="AN2061" s="86">
        <f t="shared" si="335"/>
        <v>0</v>
      </c>
    </row>
    <row r="2062" spans="1:40" ht="15" customHeight="1">
      <c r="A2062" s="107"/>
      <c r="B2062" s="93"/>
      <c r="C2062" s="112" t="s">
        <v>234</v>
      </c>
      <c r="D2062" s="329" t="str">
        <f t="shared" si="329"/>
        <v/>
      </c>
      <c r="E2062" s="330"/>
      <c r="F2062" s="330"/>
      <c r="G2062" s="330"/>
      <c r="H2062" s="330"/>
      <c r="I2062" s="331"/>
      <c r="J2062" s="332"/>
      <c r="K2062" s="333"/>
      <c r="L2062" s="334"/>
      <c r="M2062" s="332"/>
      <c r="N2062" s="333"/>
      <c r="O2062" s="334"/>
      <c r="P2062" s="332"/>
      <c r="Q2062" s="333"/>
      <c r="R2062" s="334"/>
      <c r="S2062" s="332"/>
      <c r="T2062" s="333"/>
      <c r="U2062" s="334"/>
      <c r="V2062" s="332"/>
      <c r="W2062" s="333"/>
      <c r="X2062" s="334"/>
      <c r="Y2062" s="332"/>
      <c r="Z2062" s="333"/>
      <c r="AA2062" s="334"/>
      <c r="AB2062" s="332"/>
      <c r="AC2062" s="333"/>
      <c r="AD2062" s="334"/>
      <c r="AG2062" s="86">
        <f t="shared" si="330"/>
        <v>0</v>
      </c>
      <c r="AH2062" s="86">
        <f t="shared" si="331"/>
        <v>0</v>
      </c>
      <c r="AI2062" s="86">
        <f t="shared" si="332"/>
        <v>0</v>
      </c>
      <c r="AJ2062" s="86">
        <f t="shared" si="333"/>
        <v>0</v>
      </c>
      <c r="AL2062" s="86">
        <f t="shared" si="334"/>
        <v>21</v>
      </c>
      <c r="AM2062" s="86">
        <f t="shared" si="336"/>
        <v>0</v>
      </c>
      <c r="AN2062" s="86">
        <f t="shared" si="335"/>
        <v>0</v>
      </c>
    </row>
    <row r="2063" spans="1:40" ht="15" customHeight="1">
      <c r="A2063" s="107"/>
      <c r="B2063" s="93"/>
      <c r="C2063" s="112" t="s">
        <v>235</v>
      </c>
      <c r="D2063" s="329" t="str">
        <f t="shared" si="329"/>
        <v/>
      </c>
      <c r="E2063" s="330"/>
      <c r="F2063" s="330"/>
      <c r="G2063" s="330"/>
      <c r="H2063" s="330"/>
      <c r="I2063" s="331"/>
      <c r="J2063" s="332"/>
      <c r="K2063" s="333"/>
      <c r="L2063" s="334"/>
      <c r="M2063" s="332"/>
      <c r="N2063" s="333"/>
      <c r="O2063" s="334"/>
      <c r="P2063" s="332"/>
      <c r="Q2063" s="333"/>
      <c r="R2063" s="334"/>
      <c r="S2063" s="332"/>
      <c r="T2063" s="333"/>
      <c r="U2063" s="334"/>
      <c r="V2063" s="332"/>
      <c r="W2063" s="333"/>
      <c r="X2063" s="334"/>
      <c r="Y2063" s="332"/>
      <c r="Z2063" s="333"/>
      <c r="AA2063" s="334"/>
      <c r="AB2063" s="332"/>
      <c r="AC2063" s="333"/>
      <c r="AD2063" s="334"/>
      <c r="AG2063" s="86">
        <f t="shared" si="330"/>
        <v>0</v>
      </c>
      <c r="AH2063" s="86">
        <f t="shared" si="331"/>
        <v>0</v>
      </c>
      <c r="AI2063" s="86">
        <f t="shared" si="332"/>
        <v>0</v>
      </c>
      <c r="AJ2063" s="86">
        <f t="shared" si="333"/>
        <v>0</v>
      </c>
      <c r="AL2063" s="86">
        <f t="shared" si="334"/>
        <v>21</v>
      </c>
      <c r="AM2063" s="86">
        <f t="shared" si="336"/>
        <v>0</v>
      </c>
      <c r="AN2063" s="86">
        <f t="shared" si="335"/>
        <v>0</v>
      </c>
    </row>
    <row r="2064" spans="1:40" ht="15" customHeight="1">
      <c r="A2064" s="107"/>
      <c r="B2064" s="93"/>
      <c r="C2064" s="112" t="s">
        <v>236</v>
      </c>
      <c r="D2064" s="329" t="str">
        <f t="shared" si="329"/>
        <v/>
      </c>
      <c r="E2064" s="330"/>
      <c r="F2064" s="330"/>
      <c r="G2064" s="330"/>
      <c r="H2064" s="330"/>
      <c r="I2064" s="331"/>
      <c r="J2064" s="332"/>
      <c r="K2064" s="333"/>
      <c r="L2064" s="334"/>
      <c r="M2064" s="332"/>
      <c r="N2064" s="333"/>
      <c r="O2064" s="334"/>
      <c r="P2064" s="332"/>
      <c r="Q2064" s="333"/>
      <c r="R2064" s="334"/>
      <c r="S2064" s="332"/>
      <c r="T2064" s="333"/>
      <c r="U2064" s="334"/>
      <c r="V2064" s="332"/>
      <c r="W2064" s="333"/>
      <c r="X2064" s="334"/>
      <c r="Y2064" s="332"/>
      <c r="Z2064" s="333"/>
      <c r="AA2064" s="334"/>
      <c r="AB2064" s="332"/>
      <c r="AC2064" s="333"/>
      <c r="AD2064" s="334"/>
      <c r="AG2064" s="86">
        <f t="shared" si="330"/>
        <v>0</v>
      </c>
      <c r="AH2064" s="86">
        <f t="shared" si="331"/>
        <v>0</v>
      </c>
      <c r="AI2064" s="86">
        <f t="shared" si="332"/>
        <v>0</v>
      </c>
      <c r="AJ2064" s="86">
        <f t="shared" si="333"/>
        <v>0</v>
      </c>
      <c r="AL2064" s="86">
        <f t="shared" si="334"/>
        <v>21</v>
      </c>
      <c r="AM2064" s="86">
        <f t="shared" si="336"/>
        <v>0</v>
      </c>
      <c r="AN2064" s="86">
        <f t="shared" si="335"/>
        <v>0</v>
      </c>
    </row>
    <row r="2065" spans="1:40" ht="15" customHeight="1">
      <c r="A2065" s="107"/>
      <c r="B2065" s="93"/>
      <c r="C2065" s="112" t="s">
        <v>237</v>
      </c>
      <c r="D2065" s="329" t="str">
        <f t="shared" si="329"/>
        <v/>
      </c>
      <c r="E2065" s="330"/>
      <c r="F2065" s="330"/>
      <c r="G2065" s="330"/>
      <c r="H2065" s="330"/>
      <c r="I2065" s="331"/>
      <c r="J2065" s="332"/>
      <c r="K2065" s="333"/>
      <c r="L2065" s="334"/>
      <c r="M2065" s="332"/>
      <c r="N2065" s="333"/>
      <c r="O2065" s="334"/>
      <c r="P2065" s="332"/>
      <c r="Q2065" s="333"/>
      <c r="R2065" s="334"/>
      <c r="S2065" s="332"/>
      <c r="T2065" s="333"/>
      <c r="U2065" s="334"/>
      <c r="V2065" s="332"/>
      <c r="W2065" s="333"/>
      <c r="X2065" s="334"/>
      <c r="Y2065" s="332"/>
      <c r="Z2065" s="333"/>
      <c r="AA2065" s="334"/>
      <c r="AB2065" s="332"/>
      <c r="AC2065" s="333"/>
      <c r="AD2065" s="334"/>
      <c r="AG2065" s="86">
        <f t="shared" si="330"/>
        <v>0</v>
      </c>
      <c r="AH2065" s="86">
        <f t="shared" si="331"/>
        <v>0</v>
      </c>
      <c r="AI2065" s="86">
        <f t="shared" si="332"/>
        <v>0</v>
      </c>
      <c r="AJ2065" s="86">
        <f t="shared" si="333"/>
        <v>0</v>
      </c>
      <c r="AL2065" s="86">
        <f t="shared" si="334"/>
        <v>21</v>
      </c>
      <c r="AM2065" s="86">
        <f t="shared" si="336"/>
        <v>0</v>
      </c>
      <c r="AN2065" s="86">
        <f t="shared" si="335"/>
        <v>0</v>
      </c>
    </row>
    <row r="2066" spans="1:40" ht="15" customHeight="1">
      <c r="A2066" s="107"/>
      <c r="B2066" s="93"/>
      <c r="C2066" s="112" t="s">
        <v>238</v>
      </c>
      <c r="D2066" s="329" t="str">
        <f t="shared" si="329"/>
        <v/>
      </c>
      <c r="E2066" s="330"/>
      <c r="F2066" s="330"/>
      <c r="G2066" s="330"/>
      <c r="H2066" s="330"/>
      <c r="I2066" s="331"/>
      <c r="J2066" s="332"/>
      <c r="K2066" s="333"/>
      <c r="L2066" s="334"/>
      <c r="M2066" s="332"/>
      <c r="N2066" s="333"/>
      <c r="O2066" s="334"/>
      <c r="P2066" s="332"/>
      <c r="Q2066" s="333"/>
      <c r="R2066" s="334"/>
      <c r="S2066" s="332"/>
      <c r="T2066" s="333"/>
      <c r="U2066" s="334"/>
      <c r="V2066" s="332"/>
      <c r="W2066" s="333"/>
      <c r="X2066" s="334"/>
      <c r="Y2066" s="332"/>
      <c r="Z2066" s="333"/>
      <c r="AA2066" s="334"/>
      <c r="AB2066" s="332"/>
      <c r="AC2066" s="333"/>
      <c r="AD2066" s="334"/>
      <c r="AG2066" s="86">
        <f t="shared" si="330"/>
        <v>0</v>
      </c>
      <c r="AH2066" s="86">
        <f t="shared" si="331"/>
        <v>0</v>
      </c>
      <c r="AI2066" s="86">
        <f t="shared" si="332"/>
        <v>0</v>
      </c>
      <c r="AJ2066" s="86">
        <f t="shared" si="333"/>
        <v>0</v>
      </c>
      <c r="AL2066" s="86">
        <f t="shared" si="334"/>
        <v>21</v>
      </c>
      <c r="AM2066" s="86">
        <f t="shared" si="336"/>
        <v>0</v>
      </c>
      <c r="AN2066" s="86">
        <f t="shared" si="335"/>
        <v>0</v>
      </c>
    </row>
    <row r="2067" spans="1:40" ht="15" customHeight="1">
      <c r="A2067" s="107"/>
      <c r="B2067" s="93"/>
      <c r="C2067" s="112" t="s">
        <v>239</v>
      </c>
      <c r="D2067" s="329" t="str">
        <f t="shared" si="329"/>
        <v/>
      </c>
      <c r="E2067" s="330"/>
      <c r="F2067" s="330"/>
      <c r="G2067" s="330"/>
      <c r="H2067" s="330"/>
      <c r="I2067" s="331"/>
      <c r="J2067" s="332"/>
      <c r="K2067" s="333"/>
      <c r="L2067" s="334"/>
      <c r="M2067" s="332"/>
      <c r="N2067" s="333"/>
      <c r="O2067" s="334"/>
      <c r="P2067" s="332"/>
      <c r="Q2067" s="333"/>
      <c r="R2067" s="334"/>
      <c r="S2067" s="332"/>
      <c r="T2067" s="333"/>
      <c r="U2067" s="334"/>
      <c r="V2067" s="332"/>
      <c r="W2067" s="333"/>
      <c r="X2067" s="334"/>
      <c r="Y2067" s="332"/>
      <c r="Z2067" s="333"/>
      <c r="AA2067" s="334"/>
      <c r="AB2067" s="332"/>
      <c r="AC2067" s="333"/>
      <c r="AD2067" s="334"/>
      <c r="AG2067" s="86">
        <f t="shared" si="330"/>
        <v>0</v>
      </c>
      <c r="AH2067" s="86">
        <f t="shared" si="331"/>
        <v>0</v>
      </c>
      <c r="AI2067" s="86">
        <f t="shared" si="332"/>
        <v>0</v>
      </c>
      <c r="AJ2067" s="86">
        <f t="shared" si="333"/>
        <v>0</v>
      </c>
      <c r="AL2067" s="86">
        <f t="shared" si="334"/>
        <v>21</v>
      </c>
      <c r="AM2067" s="86">
        <f t="shared" si="336"/>
        <v>0</v>
      </c>
      <c r="AN2067" s="86">
        <f t="shared" si="335"/>
        <v>0</v>
      </c>
    </row>
    <row r="2068" spans="1:40" ht="15" customHeight="1">
      <c r="A2068" s="107"/>
      <c r="B2068" s="93"/>
      <c r="C2068" s="112" t="s">
        <v>240</v>
      </c>
      <c r="D2068" s="329" t="str">
        <f t="shared" si="329"/>
        <v/>
      </c>
      <c r="E2068" s="330"/>
      <c r="F2068" s="330"/>
      <c r="G2068" s="330"/>
      <c r="H2068" s="330"/>
      <c r="I2068" s="331"/>
      <c r="J2068" s="332"/>
      <c r="K2068" s="333"/>
      <c r="L2068" s="334"/>
      <c r="M2068" s="332"/>
      <c r="N2068" s="333"/>
      <c r="O2068" s="334"/>
      <c r="P2068" s="332"/>
      <c r="Q2068" s="333"/>
      <c r="R2068" s="334"/>
      <c r="S2068" s="332"/>
      <c r="T2068" s="333"/>
      <c r="U2068" s="334"/>
      <c r="V2068" s="332"/>
      <c r="W2068" s="333"/>
      <c r="X2068" s="334"/>
      <c r="Y2068" s="332"/>
      <c r="Z2068" s="333"/>
      <c r="AA2068" s="334"/>
      <c r="AB2068" s="332"/>
      <c r="AC2068" s="333"/>
      <c r="AD2068" s="334"/>
      <c r="AG2068" s="86">
        <f t="shared" si="330"/>
        <v>0</v>
      </c>
      <c r="AH2068" s="86">
        <f t="shared" si="331"/>
        <v>0</v>
      </c>
      <c r="AI2068" s="86">
        <f t="shared" si="332"/>
        <v>0</v>
      </c>
      <c r="AJ2068" s="86">
        <f t="shared" si="333"/>
        <v>0</v>
      </c>
      <c r="AL2068" s="86">
        <f t="shared" si="334"/>
        <v>21</v>
      </c>
      <c r="AM2068" s="86">
        <f t="shared" si="336"/>
        <v>0</v>
      </c>
      <c r="AN2068" s="86">
        <f t="shared" si="335"/>
        <v>0</v>
      </c>
    </row>
    <row r="2069" spans="1:40" ht="15" customHeight="1">
      <c r="A2069" s="107"/>
      <c r="B2069" s="93"/>
      <c r="C2069" s="112" t="s">
        <v>241</v>
      </c>
      <c r="D2069" s="329" t="str">
        <f t="shared" si="329"/>
        <v/>
      </c>
      <c r="E2069" s="330"/>
      <c r="F2069" s="330"/>
      <c r="G2069" s="330"/>
      <c r="H2069" s="330"/>
      <c r="I2069" s="331"/>
      <c r="J2069" s="332"/>
      <c r="K2069" s="333"/>
      <c r="L2069" s="334"/>
      <c r="M2069" s="332"/>
      <c r="N2069" s="333"/>
      <c r="O2069" s="334"/>
      <c r="P2069" s="332"/>
      <c r="Q2069" s="333"/>
      <c r="R2069" s="334"/>
      <c r="S2069" s="332"/>
      <c r="T2069" s="333"/>
      <c r="U2069" s="334"/>
      <c r="V2069" s="332"/>
      <c r="W2069" s="333"/>
      <c r="X2069" s="334"/>
      <c r="Y2069" s="332"/>
      <c r="Z2069" s="333"/>
      <c r="AA2069" s="334"/>
      <c r="AB2069" s="332"/>
      <c r="AC2069" s="333"/>
      <c r="AD2069" s="334"/>
      <c r="AG2069" s="86">
        <f t="shared" si="330"/>
        <v>0</v>
      </c>
      <c r="AH2069" s="86">
        <f t="shared" si="331"/>
        <v>0</v>
      </c>
      <c r="AI2069" s="86">
        <f t="shared" si="332"/>
        <v>0</v>
      </c>
      <c r="AJ2069" s="86">
        <f t="shared" si="333"/>
        <v>0</v>
      </c>
      <c r="AL2069" s="86">
        <f t="shared" si="334"/>
        <v>21</v>
      </c>
      <c r="AM2069" s="86">
        <f t="shared" si="336"/>
        <v>0</v>
      </c>
      <c r="AN2069" s="86">
        <f t="shared" si="335"/>
        <v>0</v>
      </c>
    </row>
    <row r="2070" spans="1:40" ht="15" customHeight="1">
      <c r="A2070" s="107"/>
      <c r="B2070" s="93"/>
      <c r="C2070" s="112" t="s">
        <v>242</v>
      </c>
      <c r="D2070" s="329" t="str">
        <f t="shared" si="329"/>
        <v/>
      </c>
      <c r="E2070" s="330"/>
      <c r="F2070" s="330"/>
      <c r="G2070" s="330"/>
      <c r="H2070" s="330"/>
      <c r="I2070" s="331"/>
      <c r="J2070" s="332"/>
      <c r="K2070" s="333"/>
      <c r="L2070" s="334"/>
      <c r="M2070" s="332"/>
      <c r="N2070" s="333"/>
      <c r="O2070" s="334"/>
      <c r="P2070" s="332"/>
      <c r="Q2070" s="333"/>
      <c r="R2070" s="334"/>
      <c r="S2070" s="332"/>
      <c r="T2070" s="333"/>
      <c r="U2070" s="334"/>
      <c r="V2070" s="332"/>
      <c r="W2070" s="333"/>
      <c r="X2070" s="334"/>
      <c r="Y2070" s="332"/>
      <c r="Z2070" s="333"/>
      <c r="AA2070" s="334"/>
      <c r="AB2070" s="332"/>
      <c r="AC2070" s="333"/>
      <c r="AD2070" s="334"/>
      <c r="AG2070" s="86">
        <f t="shared" si="330"/>
        <v>0</v>
      </c>
      <c r="AH2070" s="86">
        <f t="shared" si="331"/>
        <v>0</v>
      </c>
      <c r="AI2070" s="86">
        <f t="shared" si="332"/>
        <v>0</v>
      </c>
      <c r="AJ2070" s="86">
        <f t="shared" si="333"/>
        <v>0</v>
      </c>
      <c r="AL2070" s="86">
        <f t="shared" si="334"/>
        <v>21</v>
      </c>
      <c r="AM2070" s="86">
        <f t="shared" si="336"/>
        <v>0</v>
      </c>
      <c r="AN2070" s="86">
        <f t="shared" si="335"/>
        <v>0</v>
      </c>
    </row>
    <row r="2071" spans="1:40" ht="15" customHeight="1">
      <c r="A2071" s="107"/>
      <c r="B2071" s="93"/>
      <c r="C2071" s="112" t="s">
        <v>243</v>
      </c>
      <c r="D2071" s="329" t="str">
        <f t="shared" si="329"/>
        <v/>
      </c>
      <c r="E2071" s="330"/>
      <c r="F2071" s="330"/>
      <c r="G2071" s="330"/>
      <c r="H2071" s="330"/>
      <c r="I2071" s="331"/>
      <c r="J2071" s="332"/>
      <c r="K2071" s="333"/>
      <c r="L2071" s="334"/>
      <c r="M2071" s="332"/>
      <c r="N2071" s="333"/>
      <c r="O2071" s="334"/>
      <c r="P2071" s="332"/>
      <c r="Q2071" s="333"/>
      <c r="R2071" s="334"/>
      <c r="S2071" s="332"/>
      <c r="T2071" s="333"/>
      <c r="U2071" s="334"/>
      <c r="V2071" s="332"/>
      <c r="W2071" s="333"/>
      <c r="X2071" s="334"/>
      <c r="Y2071" s="332"/>
      <c r="Z2071" s="333"/>
      <c r="AA2071" s="334"/>
      <c r="AB2071" s="332"/>
      <c r="AC2071" s="333"/>
      <c r="AD2071" s="334"/>
      <c r="AG2071" s="86">
        <f t="shared" si="330"/>
        <v>0</v>
      </c>
      <c r="AH2071" s="86">
        <f t="shared" si="331"/>
        <v>0</v>
      </c>
      <c r="AI2071" s="86">
        <f t="shared" si="332"/>
        <v>0</v>
      </c>
      <c r="AJ2071" s="86">
        <f t="shared" si="333"/>
        <v>0</v>
      </c>
      <c r="AL2071" s="86">
        <f t="shared" si="334"/>
        <v>21</v>
      </c>
      <c r="AM2071" s="86">
        <f t="shared" si="336"/>
        <v>0</v>
      </c>
      <c r="AN2071" s="86">
        <f t="shared" si="335"/>
        <v>0</v>
      </c>
    </row>
    <row r="2072" spans="1:40" ht="15" customHeight="1">
      <c r="A2072" s="107"/>
      <c r="B2072" s="93"/>
      <c r="C2072" s="112" t="s">
        <v>244</v>
      </c>
      <c r="D2072" s="329" t="str">
        <f t="shared" si="329"/>
        <v/>
      </c>
      <c r="E2072" s="330"/>
      <c r="F2072" s="330"/>
      <c r="G2072" s="330"/>
      <c r="H2072" s="330"/>
      <c r="I2072" s="331"/>
      <c r="J2072" s="332"/>
      <c r="K2072" s="333"/>
      <c r="L2072" s="334"/>
      <c r="M2072" s="332"/>
      <c r="N2072" s="333"/>
      <c r="O2072" s="334"/>
      <c r="P2072" s="332"/>
      <c r="Q2072" s="333"/>
      <c r="R2072" s="334"/>
      <c r="S2072" s="332"/>
      <c r="T2072" s="333"/>
      <c r="U2072" s="334"/>
      <c r="V2072" s="332"/>
      <c r="W2072" s="333"/>
      <c r="X2072" s="334"/>
      <c r="Y2072" s="332"/>
      <c r="Z2072" s="333"/>
      <c r="AA2072" s="334"/>
      <c r="AB2072" s="332"/>
      <c r="AC2072" s="333"/>
      <c r="AD2072" s="334"/>
      <c r="AG2072" s="86">
        <f t="shared" si="330"/>
        <v>0</v>
      </c>
      <c r="AH2072" s="86">
        <f t="shared" si="331"/>
        <v>0</v>
      </c>
      <c r="AI2072" s="86">
        <f t="shared" si="332"/>
        <v>0</v>
      </c>
      <c r="AJ2072" s="86">
        <f t="shared" si="333"/>
        <v>0</v>
      </c>
      <c r="AL2072" s="86">
        <f t="shared" si="334"/>
        <v>21</v>
      </c>
      <c r="AM2072" s="86">
        <f t="shared" si="336"/>
        <v>0</v>
      </c>
      <c r="AN2072" s="86">
        <f t="shared" si="335"/>
        <v>0</v>
      </c>
    </row>
    <row r="2073" spans="1:40" ht="15" customHeight="1">
      <c r="A2073" s="107"/>
      <c r="B2073" s="93"/>
      <c r="C2073" s="112" t="s">
        <v>245</v>
      </c>
      <c r="D2073" s="329" t="str">
        <f t="shared" si="329"/>
        <v/>
      </c>
      <c r="E2073" s="330"/>
      <c r="F2073" s="330"/>
      <c r="G2073" s="330"/>
      <c r="H2073" s="330"/>
      <c r="I2073" s="331"/>
      <c r="J2073" s="332"/>
      <c r="K2073" s="333"/>
      <c r="L2073" s="334"/>
      <c r="M2073" s="332"/>
      <c r="N2073" s="333"/>
      <c r="O2073" s="334"/>
      <c r="P2073" s="332"/>
      <c r="Q2073" s="333"/>
      <c r="R2073" s="334"/>
      <c r="S2073" s="332"/>
      <c r="T2073" s="333"/>
      <c r="U2073" s="334"/>
      <c r="V2073" s="332"/>
      <c r="W2073" s="333"/>
      <c r="X2073" s="334"/>
      <c r="Y2073" s="332"/>
      <c r="Z2073" s="333"/>
      <c r="AA2073" s="334"/>
      <c r="AB2073" s="332"/>
      <c r="AC2073" s="333"/>
      <c r="AD2073" s="334"/>
      <c r="AG2073" s="86">
        <f t="shared" si="330"/>
        <v>0</v>
      </c>
      <c r="AH2073" s="86">
        <f t="shared" si="331"/>
        <v>0</v>
      </c>
      <c r="AI2073" s="86">
        <f t="shared" si="332"/>
        <v>0</v>
      </c>
      <c r="AJ2073" s="86">
        <f t="shared" si="333"/>
        <v>0</v>
      </c>
      <c r="AL2073" s="86">
        <f t="shared" si="334"/>
        <v>21</v>
      </c>
      <c r="AM2073" s="86">
        <f t="shared" si="336"/>
        <v>0</v>
      </c>
      <c r="AN2073" s="86">
        <f t="shared" si="335"/>
        <v>0</v>
      </c>
    </row>
    <row r="2074" spans="1:40" ht="15" customHeight="1">
      <c r="A2074" s="107"/>
      <c r="B2074" s="93"/>
      <c r="C2074" s="112" t="s">
        <v>246</v>
      </c>
      <c r="D2074" s="329" t="str">
        <f t="shared" si="329"/>
        <v/>
      </c>
      <c r="E2074" s="330"/>
      <c r="F2074" s="330"/>
      <c r="G2074" s="330"/>
      <c r="H2074" s="330"/>
      <c r="I2074" s="331"/>
      <c r="J2074" s="332"/>
      <c r="K2074" s="333"/>
      <c r="L2074" s="334"/>
      <c r="M2074" s="332"/>
      <c r="N2074" s="333"/>
      <c r="O2074" s="334"/>
      <c r="P2074" s="332"/>
      <c r="Q2074" s="333"/>
      <c r="R2074" s="334"/>
      <c r="S2074" s="332"/>
      <c r="T2074" s="333"/>
      <c r="U2074" s="334"/>
      <c r="V2074" s="332"/>
      <c r="W2074" s="333"/>
      <c r="X2074" s="334"/>
      <c r="Y2074" s="332"/>
      <c r="Z2074" s="333"/>
      <c r="AA2074" s="334"/>
      <c r="AB2074" s="332"/>
      <c r="AC2074" s="333"/>
      <c r="AD2074" s="334"/>
      <c r="AG2074" s="86">
        <f t="shared" si="330"/>
        <v>0</v>
      </c>
      <c r="AH2074" s="86">
        <f t="shared" si="331"/>
        <v>0</v>
      </c>
      <c r="AI2074" s="86">
        <f t="shared" si="332"/>
        <v>0</v>
      </c>
      <c r="AJ2074" s="86">
        <f t="shared" si="333"/>
        <v>0</v>
      </c>
      <c r="AL2074" s="86">
        <f t="shared" si="334"/>
        <v>21</v>
      </c>
      <c r="AM2074" s="86">
        <f t="shared" si="336"/>
        <v>0</v>
      </c>
      <c r="AN2074" s="86">
        <f t="shared" si="335"/>
        <v>0</v>
      </c>
    </row>
    <row r="2075" spans="1:40" ht="15" customHeight="1">
      <c r="A2075" s="107"/>
      <c r="B2075" s="93"/>
      <c r="C2075" s="112" t="s">
        <v>247</v>
      </c>
      <c r="D2075" s="329" t="str">
        <f t="shared" si="329"/>
        <v/>
      </c>
      <c r="E2075" s="330"/>
      <c r="F2075" s="330"/>
      <c r="G2075" s="330"/>
      <c r="H2075" s="330"/>
      <c r="I2075" s="331"/>
      <c r="J2075" s="332"/>
      <c r="K2075" s="333"/>
      <c r="L2075" s="334"/>
      <c r="M2075" s="332"/>
      <c r="N2075" s="333"/>
      <c r="O2075" s="334"/>
      <c r="P2075" s="332"/>
      <c r="Q2075" s="333"/>
      <c r="R2075" s="334"/>
      <c r="S2075" s="332"/>
      <c r="T2075" s="333"/>
      <c r="U2075" s="334"/>
      <c r="V2075" s="332"/>
      <c r="W2075" s="333"/>
      <c r="X2075" s="334"/>
      <c r="Y2075" s="332"/>
      <c r="Z2075" s="333"/>
      <c r="AA2075" s="334"/>
      <c r="AB2075" s="332"/>
      <c r="AC2075" s="333"/>
      <c r="AD2075" s="334"/>
      <c r="AG2075" s="86">
        <f t="shared" si="330"/>
        <v>0</v>
      </c>
      <c r="AH2075" s="86">
        <f t="shared" si="331"/>
        <v>0</v>
      </c>
      <c r="AI2075" s="86">
        <f t="shared" si="332"/>
        <v>0</v>
      </c>
      <c r="AJ2075" s="86">
        <f t="shared" si="333"/>
        <v>0</v>
      </c>
      <c r="AL2075" s="86">
        <f t="shared" si="334"/>
        <v>21</v>
      </c>
      <c r="AM2075" s="86">
        <f t="shared" si="336"/>
        <v>0</v>
      </c>
      <c r="AN2075" s="86">
        <f t="shared" si="335"/>
        <v>0</v>
      </c>
    </row>
    <row r="2076" spans="1:40" ht="15" customHeight="1">
      <c r="A2076" s="107"/>
      <c r="B2076" s="93"/>
      <c r="C2076" s="112" t="s">
        <v>248</v>
      </c>
      <c r="D2076" s="329" t="str">
        <f t="shared" si="329"/>
        <v/>
      </c>
      <c r="E2076" s="330"/>
      <c r="F2076" s="330"/>
      <c r="G2076" s="330"/>
      <c r="H2076" s="330"/>
      <c r="I2076" s="331"/>
      <c r="J2076" s="332"/>
      <c r="K2076" s="333"/>
      <c r="L2076" s="334"/>
      <c r="M2076" s="332"/>
      <c r="N2076" s="333"/>
      <c r="O2076" s="334"/>
      <c r="P2076" s="332"/>
      <c r="Q2076" s="333"/>
      <c r="R2076" s="334"/>
      <c r="S2076" s="332"/>
      <c r="T2076" s="333"/>
      <c r="U2076" s="334"/>
      <c r="V2076" s="332"/>
      <c r="W2076" s="333"/>
      <c r="X2076" s="334"/>
      <c r="Y2076" s="332"/>
      <c r="Z2076" s="333"/>
      <c r="AA2076" s="334"/>
      <c r="AB2076" s="332"/>
      <c r="AC2076" s="333"/>
      <c r="AD2076" s="334"/>
      <c r="AG2076" s="86">
        <f t="shared" si="330"/>
        <v>0</v>
      </c>
      <c r="AH2076" s="86">
        <f t="shared" si="331"/>
        <v>0</v>
      </c>
      <c r="AI2076" s="86">
        <f t="shared" si="332"/>
        <v>0</v>
      </c>
      <c r="AJ2076" s="86">
        <f t="shared" si="333"/>
        <v>0</v>
      </c>
      <c r="AL2076" s="86">
        <f t="shared" si="334"/>
        <v>21</v>
      </c>
      <c r="AM2076" s="86">
        <f t="shared" si="336"/>
        <v>0</v>
      </c>
      <c r="AN2076" s="86">
        <f t="shared" si="335"/>
        <v>0</v>
      </c>
    </row>
    <row r="2077" spans="1:40" ht="15" customHeight="1">
      <c r="A2077" s="107"/>
      <c r="B2077" s="93"/>
      <c r="C2077" s="112" t="s">
        <v>249</v>
      </c>
      <c r="D2077" s="329" t="str">
        <f t="shared" si="329"/>
        <v/>
      </c>
      <c r="E2077" s="330"/>
      <c r="F2077" s="330"/>
      <c r="G2077" s="330"/>
      <c r="H2077" s="330"/>
      <c r="I2077" s="331"/>
      <c r="J2077" s="332"/>
      <c r="K2077" s="333"/>
      <c r="L2077" s="334"/>
      <c r="M2077" s="332"/>
      <c r="N2077" s="333"/>
      <c r="O2077" s="334"/>
      <c r="P2077" s="332"/>
      <c r="Q2077" s="333"/>
      <c r="R2077" s="334"/>
      <c r="S2077" s="332"/>
      <c r="T2077" s="333"/>
      <c r="U2077" s="334"/>
      <c r="V2077" s="332"/>
      <c r="W2077" s="333"/>
      <c r="X2077" s="334"/>
      <c r="Y2077" s="332"/>
      <c r="Z2077" s="333"/>
      <c r="AA2077" s="334"/>
      <c r="AB2077" s="332"/>
      <c r="AC2077" s="333"/>
      <c r="AD2077" s="334"/>
      <c r="AG2077" s="86">
        <f t="shared" si="330"/>
        <v>0</v>
      </c>
      <c r="AH2077" s="86">
        <f t="shared" si="331"/>
        <v>0</v>
      </c>
      <c r="AI2077" s="86">
        <f t="shared" si="332"/>
        <v>0</v>
      </c>
      <c r="AJ2077" s="86">
        <f t="shared" si="333"/>
        <v>0</v>
      </c>
      <c r="AL2077" s="86">
        <f t="shared" si="334"/>
        <v>21</v>
      </c>
      <c r="AM2077" s="86">
        <f t="shared" si="336"/>
        <v>0</v>
      </c>
      <c r="AN2077" s="86">
        <f t="shared" si="335"/>
        <v>0</v>
      </c>
    </row>
    <row r="2078" spans="1:40" ht="15" customHeight="1">
      <c r="A2078" s="107"/>
      <c r="B2078" s="93"/>
      <c r="C2078" s="112" t="s">
        <v>250</v>
      </c>
      <c r="D2078" s="329" t="str">
        <f t="shared" si="329"/>
        <v/>
      </c>
      <c r="E2078" s="330"/>
      <c r="F2078" s="330"/>
      <c r="G2078" s="330"/>
      <c r="H2078" s="330"/>
      <c r="I2078" s="331"/>
      <c r="J2078" s="332"/>
      <c r="K2078" s="333"/>
      <c r="L2078" s="334"/>
      <c r="M2078" s="332"/>
      <c r="N2078" s="333"/>
      <c r="O2078" s="334"/>
      <c r="P2078" s="332"/>
      <c r="Q2078" s="333"/>
      <c r="R2078" s="334"/>
      <c r="S2078" s="332"/>
      <c r="T2078" s="333"/>
      <c r="U2078" s="334"/>
      <c r="V2078" s="332"/>
      <c r="W2078" s="333"/>
      <c r="X2078" s="334"/>
      <c r="Y2078" s="332"/>
      <c r="Z2078" s="333"/>
      <c r="AA2078" s="334"/>
      <c r="AB2078" s="332"/>
      <c r="AC2078" s="333"/>
      <c r="AD2078" s="334"/>
      <c r="AG2078" s="86">
        <f t="shared" si="330"/>
        <v>0</v>
      </c>
      <c r="AH2078" s="86">
        <f t="shared" si="331"/>
        <v>0</v>
      </c>
      <c r="AI2078" s="86">
        <f t="shared" si="332"/>
        <v>0</v>
      </c>
      <c r="AJ2078" s="86">
        <f t="shared" si="333"/>
        <v>0</v>
      </c>
      <c r="AL2078" s="86">
        <f t="shared" si="334"/>
        <v>21</v>
      </c>
      <c r="AM2078" s="86">
        <f t="shared" si="336"/>
        <v>0</v>
      </c>
      <c r="AN2078" s="86">
        <f t="shared" si="335"/>
        <v>0</v>
      </c>
    </row>
    <row r="2079" spans="1:40" ht="15" customHeight="1">
      <c r="A2079" s="107"/>
      <c r="B2079" s="93"/>
      <c r="C2079" s="112" t="s">
        <v>251</v>
      </c>
      <c r="D2079" s="329" t="str">
        <f t="shared" si="329"/>
        <v/>
      </c>
      <c r="E2079" s="330"/>
      <c r="F2079" s="330"/>
      <c r="G2079" s="330"/>
      <c r="H2079" s="330"/>
      <c r="I2079" s="331"/>
      <c r="J2079" s="332"/>
      <c r="K2079" s="333"/>
      <c r="L2079" s="334"/>
      <c r="M2079" s="332"/>
      <c r="N2079" s="333"/>
      <c r="O2079" s="334"/>
      <c r="P2079" s="332"/>
      <c r="Q2079" s="333"/>
      <c r="R2079" s="334"/>
      <c r="S2079" s="332"/>
      <c r="T2079" s="333"/>
      <c r="U2079" s="334"/>
      <c r="V2079" s="332"/>
      <c r="W2079" s="333"/>
      <c r="X2079" s="334"/>
      <c r="Y2079" s="332"/>
      <c r="Z2079" s="333"/>
      <c r="AA2079" s="334"/>
      <c r="AB2079" s="332"/>
      <c r="AC2079" s="333"/>
      <c r="AD2079" s="334"/>
      <c r="AG2079" s="86">
        <f t="shared" si="330"/>
        <v>0</v>
      </c>
      <c r="AH2079" s="86">
        <f t="shared" si="331"/>
        <v>0</v>
      </c>
      <c r="AI2079" s="86">
        <f t="shared" si="332"/>
        <v>0</v>
      </c>
      <c r="AJ2079" s="86">
        <f t="shared" si="333"/>
        <v>0</v>
      </c>
      <c r="AL2079" s="86">
        <f t="shared" si="334"/>
        <v>21</v>
      </c>
      <c r="AM2079" s="86">
        <f t="shared" si="336"/>
        <v>0</v>
      </c>
      <c r="AN2079" s="86">
        <f t="shared" si="335"/>
        <v>0</v>
      </c>
    </row>
    <row r="2080" spans="1:40" ht="15" customHeight="1">
      <c r="A2080" s="107"/>
      <c r="B2080" s="93"/>
      <c r="C2080" s="112" t="s">
        <v>252</v>
      </c>
      <c r="D2080" s="329" t="str">
        <f t="shared" si="329"/>
        <v/>
      </c>
      <c r="E2080" s="330"/>
      <c r="F2080" s="330"/>
      <c r="G2080" s="330"/>
      <c r="H2080" s="330"/>
      <c r="I2080" s="331"/>
      <c r="J2080" s="332"/>
      <c r="K2080" s="333"/>
      <c r="L2080" s="334"/>
      <c r="M2080" s="332"/>
      <c r="N2080" s="333"/>
      <c r="O2080" s="334"/>
      <c r="P2080" s="332"/>
      <c r="Q2080" s="333"/>
      <c r="R2080" s="334"/>
      <c r="S2080" s="332"/>
      <c r="T2080" s="333"/>
      <c r="U2080" s="334"/>
      <c r="V2080" s="332"/>
      <c r="W2080" s="333"/>
      <c r="X2080" s="334"/>
      <c r="Y2080" s="332"/>
      <c r="Z2080" s="333"/>
      <c r="AA2080" s="334"/>
      <c r="AB2080" s="332"/>
      <c r="AC2080" s="333"/>
      <c r="AD2080" s="334"/>
      <c r="AG2080" s="86">
        <f t="shared" si="330"/>
        <v>0</v>
      </c>
      <c r="AH2080" s="86">
        <f t="shared" si="331"/>
        <v>0</v>
      </c>
      <c r="AI2080" s="86">
        <f t="shared" si="332"/>
        <v>0</v>
      </c>
      <c r="AJ2080" s="86">
        <f t="shared" si="333"/>
        <v>0</v>
      </c>
      <c r="AL2080" s="86">
        <f t="shared" si="334"/>
        <v>21</v>
      </c>
      <c r="AM2080" s="86">
        <f t="shared" si="336"/>
        <v>0</v>
      </c>
      <c r="AN2080" s="86">
        <f t="shared" si="335"/>
        <v>0</v>
      </c>
    </row>
    <row r="2081" spans="1:40" ht="15" customHeight="1">
      <c r="A2081" s="107"/>
      <c r="B2081" s="93"/>
      <c r="C2081" s="93"/>
      <c r="D2081" s="93"/>
      <c r="E2081" s="93"/>
      <c r="F2081" s="93"/>
      <c r="G2081" s="93"/>
      <c r="H2081" s="93"/>
      <c r="I2081" s="140" t="s">
        <v>253</v>
      </c>
      <c r="J2081" s="344">
        <f>IF(AND(SUM(J1961:L2080)=0,COUNTIF(J1961:L2080,"NS")&gt;0),"NS",
IF(AND(SUM(J1961:L2080)=0,COUNTIF(J1961:L2080,0)&gt;0),0,
IF(AND(SUM(J1961:L2080)=0,COUNTIF(J1961:L2080,"NA")&gt;0),"NA",
SUM(J1961:L2080))))</f>
        <v>0</v>
      </c>
      <c r="K2081" s="345"/>
      <c r="L2081" s="346"/>
      <c r="M2081" s="344">
        <f>IF(AND(SUM(M1961:O2080)=0,COUNTIF(M1961:O2080,"NS")&gt;0),"NS",
IF(AND(SUM(M1961:O2080)=0,COUNTIF(M1961:O2080,0)&gt;0),0,
IF(AND(SUM(M1961:O2080)=0,COUNTIF(M1961:O2080,"NA")&gt;0),"NA",
SUM(M1961:O2080))))</f>
        <v>0</v>
      </c>
      <c r="N2081" s="345"/>
      <c r="O2081" s="346"/>
      <c r="P2081" s="344">
        <f>IF(AND(SUM(P1961:R2080)=0,COUNTIF(P1961:R2080,"NS")&gt;0),"NS",
IF(AND(SUM(P1961:R2080)=0,COUNTIF(P1961:R2080,0)&gt;0),0,
IF(AND(SUM(P1961:R2080)=0,COUNTIF(P1961:R2080,"NA")&gt;0),"NA",
SUM(P1961:R2080))))</f>
        <v>0</v>
      </c>
      <c r="Q2081" s="345"/>
      <c r="R2081" s="346"/>
      <c r="S2081" s="344">
        <f>IF(AND(SUM(S1961:U2080)=0,COUNTIF(S1961:U2080,"NS")&gt;0),"NS",
IF(AND(SUM(S1961:U2080)=0,COUNTIF(S1961:U2080,0)&gt;0),0,
IF(AND(SUM(S1961:U2080)=0,COUNTIF(S1961:U2080,"NA")&gt;0),"NA",
SUM(S1961:U2080))))</f>
        <v>0</v>
      </c>
      <c r="T2081" s="345"/>
      <c r="U2081" s="346"/>
      <c r="V2081" s="344">
        <f>IF(AND(SUM(V1961:X2080)=0,COUNTIF(V1961:X2080,"NS")&gt;0),"NS",
IF(AND(SUM(V1961:X2080)=0,COUNTIF(V1961:X2080,0)&gt;0),0,
IF(AND(SUM(V1961:X2080)=0,COUNTIF(V1961:X2080,"NA")&gt;0),"NA",
SUM(V1961:X2080))))</f>
        <v>0</v>
      </c>
      <c r="W2081" s="345"/>
      <c r="X2081" s="346"/>
      <c r="Y2081" s="344">
        <f>IF(AND(SUM(Y1961:AA2080)=0,COUNTIF(Y1961:AA2080,"NS")&gt;0),"NS",
IF(AND(SUM(Y1961:AA2080)=0,COUNTIF(Y1961:AA2080,0)&gt;0),0,
IF(AND(SUM(Y1961:AA2080)=0,COUNTIF(Y1961:AA2080,"NA")&gt;0),"NA",
SUM(Y1961:AA2080))))</f>
        <v>0</v>
      </c>
      <c r="Z2081" s="345"/>
      <c r="AA2081" s="346"/>
      <c r="AB2081" s="344">
        <f>IF(AND(SUM(AB1961:AD2080)=0,COUNTIF(AB1961:AD2080,"NS")&gt;0),"NS",
IF(AND(SUM(AB1961:AD2080)=0,COUNTIF(AB1961:AD2080,0)&gt;0),0,
IF(AND(SUM(AB1961:AD2080)=0,COUNTIF(AB1961:AD2080,"NA")&gt;0),"NA",
SUM(AB1961:AD2080))))</f>
        <v>0</v>
      </c>
      <c r="AC2081" s="345"/>
      <c r="AD2081" s="346"/>
      <c r="AJ2081" s="115">
        <f>SUM(AJ1961:AJ2080)</f>
        <v>0</v>
      </c>
      <c r="AM2081" s="115">
        <f>SUM(AM1961:AM2080)</f>
        <v>0</v>
      </c>
      <c r="AN2081" s="115">
        <f>SUM(AN1961:AN2080)</f>
        <v>0</v>
      </c>
    </row>
    <row r="2082" spans="1:40" ht="15" customHeight="1">
      <c r="A2082" s="107"/>
      <c r="B2082" s="93"/>
      <c r="C2082" s="93"/>
      <c r="D2082" s="93"/>
      <c r="E2082" s="93"/>
      <c r="F2082" s="93"/>
      <c r="G2082" s="93"/>
      <c r="H2082" s="93"/>
      <c r="I2082" s="93"/>
      <c r="J2082" s="93"/>
      <c r="K2082" s="93"/>
      <c r="L2082" s="93"/>
      <c r="M2082" s="93"/>
      <c r="N2082" s="93"/>
      <c r="O2082" s="93"/>
      <c r="P2082" s="93"/>
      <c r="Q2082" s="93"/>
      <c r="R2082" s="93"/>
      <c r="S2082" s="93"/>
      <c r="T2082" s="93"/>
      <c r="U2082" s="93"/>
      <c r="V2082" s="93"/>
      <c r="W2082" s="93"/>
      <c r="X2082" s="93"/>
      <c r="Y2082" s="93"/>
      <c r="Z2082" s="93"/>
      <c r="AA2082" s="93"/>
      <c r="AB2082" s="93"/>
      <c r="AC2082" s="93"/>
      <c r="AD2082" s="93"/>
    </row>
    <row r="2083" spans="1:40" ht="45" customHeight="1">
      <c r="A2083" s="107"/>
      <c r="B2083" s="93"/>
      <c r="C2083" s="352" t="s">
        <v>346</v>
      </c>
      <c r="D2083" s="352"/>
      <c r="E2083" s="353"/>
      <c r="F2083" s="332"/>
      <c r="G2083" s="333"/>
      <c r="H2083" s="333"/>
      <c r="I2083" s="333"/>
      <c r="J2083" s="333"/>
      <c r="K2083" s="333"/>
      <c r="L2083" s="333"/>
      <c r="M2083" s="333"/>
      <c r="N2083" s="333"/>
      <c r="O2083" s="333"/>
      <c r="P2083" s="333"/>
      <c r="Q2083" s="333"/>
      <c r="R2083" s="333"/>
      <c r="S2083" s="333"/>
      <c r="T2083" s="333"/>
      <c r="U2083" s="333"/>
      <c r="V2083" s="333"/>
      <c r="W2083" s="333"/>
      <c r="X2083" s="333"/>
      <c r="Y2083" s="333"/>
      <c r="Z2083" s="333"/>
      <c r="AA2083" s="333"/>
      <c r="AB2083" s="333"/>
      <c r="AC2083" s="333"/>
      <c r="AD2083" s="334"/>
      <c r="AG2083" s="86">
        <f>COUNTBLANK(AB1961:AD2080)</f>
        <v>360</v>
      </c>
    </row>
    <row r="2084" spans="1:40" ht="15" customHeight="1">
      <c r="A2084" s="107"/>
      <c r="B2084" s="93"/>
      <c r="C2084" s="93"/>
      <c r="D2084" s="93"/>
      <c r="E2084" s="93"/>
      <c r="F2084" s="93"/>
      <c r="G2084" s="93"/>
      <c r="H2084" s="93"/>
      <c r="I2084" s="93"/>
      <c r="J2084" s="93"/>
      <c r="K2084" s="93"/>
      <c r="L2084" s="93"/>
      <c r="M2084" s="93"/>
      <c r="N2084" s="93"/>
      <c r="O2084" s="93"/>
      <c r="P2084" s="93"/>
      <c r="Q2084" s="93"/>
      <c r="R2084" s="93"/>
      <c r="S2084" s="93"/>
      <c r="T2084" s="93"/>
      <c r="U2084" s="93"/>
      <c r="V2084" s="93"/>
      <c r="W2084" s="93"/>
      <c r="X2084" s="93"/>
      <c r="Y2084" s="93"/>
      <c r="Z2084" s="93"/>
      <c r="AA2084" s="93"/>
      <c r="AB2084" s="93"/>
      <c r="AC2084" s="93"/>
      <c r="AD2084" s="93"/>
    </row>
    <row r="2085" spans="1:40" ht="24" customHeight="1">
      <c r="A2085" s="107"/>
      <c r="B2085" s="93"/>
      <c r="C2085" s="354" t="s">
        <v>254</v>
      </c>
      <c r="D2085" s="354"/>
      <c r="E2085" s="354"/>
      <c r="F2085" s="354"/>
      <c r="G2085" s="354"/>
      <c r="H2085" s="354"/>
      <c r="I2085" s="354"/>
      <c r="J2085" s="354"/>
      <c r="K2085" s="354"/>
      <c r="L2085" s="354"/>
      <c r="M2085" s="354"/>
      <c r="N2085" s="354"/>
      <c r="O2085" s="354"/>
      <c r="P2085" s="354"/>
      <c r="Q2085" s="354"/>
      <c r="R2085" s="354"/>
      <c r="S2085" s="354"/>
      <c r="T2085" s="354"/>
      <c r="U2085" s="354"/>
      <c r="V2085" s="354"/>
      <c r="W2085" s="354"/>
      <c r="X2085" s="354"/>
      <c r="Y2085" s="354"/>
      <c r="Z2085" s="354"/>
      <c r="AA2085" s="354"/>
      <c r="AB2085" s="354"/>
      <c r="AC2085" s="354"/>
      <c r="AD2085" s="354"/>
    </row>
    <row r="2086" spans="1:40" ht="60" customHeight="1">
      <c r="A2086" s="107"/>
      <c r="B2086" s="93"/>
      <c r="C2086" s="355"/>
      <c r="D2086" s="356"/>
      <c r="E2086" s="356"/>
      <c r="F2086" s="356"/>
      <c r="G2086" s="356"/>
      <c r="H2086" s="356"/>
      <c r="I2086" s="356"/>
      <c r="J2086" s="356"/>
      <c r="K2086" s="356"/>
      <c r="L2086" s="356"/>
      <c r="M2086" s="356"/>
      <c r="N2086" s="356"/>
      <c r="O2086" s="356"/>
      <c r="P2086" s="356"/>
      <c r="Q2086" s="356"/>
      <c r="R2086" s="356"/>
      <c r="S2086" s="356"/>
      <c r="T2086" s="356"/>
      <c r="U2086" s="356"/>
      <c r="V2086" s="356"/>
      <c r="W2086" s="356"/>
      <c r="X2086" s="356"/>
      <c r="Y2086" s="356"/>
      <c r="Z2086" s="356"/>
      <c r="AA2086" s="356"/>
      <c r="AB2086" s="356"/>
      <c r="AC2086" s="356"/>
      <c r="AD2086" s="357"/>
    </row>
    <row r="2087" spans="1:40" ht="15" customHeight="1">
      <c r="A2087" s="107"/>
      <c r="B2087" s="93"/>
      <c r="C2087" s="93"/>
      <c r="D2087" s="93"/>
      <c r="E2087" s="93"/>
      <c r="F2087" s="93"/>
      <c r="G2087" s="93"/>
      <c r="H2087" s="93"/>
      <c r="I2087" s="93"/>
      <c r="J2087" s="93"/>
      <c r="K2087" s="93"/>
      <c r="L2087" s="93"/>
      <c r="M2087" s="93"/>
      <c r="N2087" s="93"/>
      <c r="O2087" s="93"/>
      <c r="P2087" s="93"/>
      <c r="Q2087" s="93"/>
      <c r="R2087" s="93"/>
      <c r="S2087" s="93"/>
      <c r="T2087" s="93"/>
      <c r="U2087" s="93"/>
      <c r="V2087" s="93"/>
      <c r="W2087" s="93"/>
      <c r="X2087" s="93"/>
      <c r="Y2087" s="93"/>
      <c r="Z2087" s="93"/>
      <c r="AA2087" s="93"/>
      <c r="AB2087" s="93"/>
      <c r="AC2087" s="93"/>
      <c r="AD2087" s="93"/>
    </row>
    <row r="2088" spans="1:40" ht="15" customHeight="1">
      <c r="A2088" s="107"/>
      <c r="B2088" s="325" t="str">
        <f>IF(AJ2081=0,"","Error: Verificar sumas por fila.")</f>
        <v/>
      </c>
      <c r="C2088" s="325"/>
      <c r="D2088" s="325"/>
      <c r="E2088" s="325"/>
      <c r="F2088" s="325"/>
      <c r="G2088" s="325"/>
      <c r="H2088" s="325"/>
      <c r="I2088" s="325"/>
      <c r="J2088" s="325"/>
      <c r="K2088" s="325"/>
      <c r="L2088" s="325"/>
      <c r="M2088" s="325"/>
      <c r="N2088" s="325"/>
      <c r="O2088" s="325"/>
      <c r="P2088" s="325"/>
      <c r="Q2088" s="325"/>
      <c r="R2088" s="325"/>
      <c r="S2088" s="325"/>
      <c r="T2088" s="325"/>
      <c r="U2088" s="325"/>
      <c r="V2088" s="325"/>
      <c r="W2088" s="325"/>
      <c r="X2088" s="325"/>
      <c r="Y2088" s="325"/>
      <c r="Z2088" s="325"/>
      <c r="AA2088" s="325"/>
      <c r="AB2088" s="325"/>
      <c r="AC2088" s="325"/>
      <c r="AD2088" s="325"/>
    </row>
    <row r="2089" spans="1:40" ht="15" customHeight="1">
      <c r="A2089" s="107"/>
      <c r="B2089" s="325" t="str">
        <f>IF(AN2081=0,"","Error: Debe especificar el otro tipo de atención.")</f>
        <v/>
      </c>
      <c r="C2089" s="325"/>
      <c r="D2089" s="325"/>
      <c r="E2089" s="325"/>
      <c r="F2089" s="325"/>
      <c r="G2089" s="325"/>
      <c r="H2089" s="325"/>
      <c r="I2089" s="325"/>
      <c r="J2089" s="325"/>
      <c r="K2089" s="325"/>
      <c r="L2089" s="325"/>
      <c r="M2089" s="325"/>
      <c r="N2089" s="325"/>
      <c r="O2089" s="325"/>
      <c r="P2089" s="325"/>
      <c r="Q2089" s="325"/>
      <c r="R2089" s="325"/>
      <c r="S2089" s="325"/>
      <c r="T2089" s="325"/>
      <c r="U2089" s="325"/>
      <c r="V2089" s="325"/>
      <c r="W2089" s="325"/>
      <c r="X2089" s="325"/>
      <c r="Y2089" s="325"/>
      <c r="Z2089" s="325"/>
      <c r="AA2089" s="325"/>
      <c r="AB2089" s="325"/>
      <c r="AC2089" s="325"/>
      <c r="AD2089" s="325"/>
    </row>
    <row r="2090" spans="1:40" ht="15" customHeight="1">
      <c r="A2090" s="107"/>
      <c r="B2090" s="324" t="str">
        <f>IF(AM2081=0,"","Error: Debe completar toda la información requerida.")</f>
        <v/>
      </c>
      <c r="C2090" s="324"/>
      <c r="D2090" s="324"/>
      <c r="E2090" s="324"/>
      <c r="F2090" s="324"/>
      <c r="G2090" s="324"/>
      <c r="H2090" s="324"/>
      <c r="I2090" s="324"/>
      <c r="J2090" s="324"/>
      <c r="K2090" s="324"/>
      <c r="L2090" s="324"/>
      <c r="M2090" s="324"/>
      <c r="N2090" s="324"/>
      <c r="O2090" s="324"/>
      <c r="P2090" s="324"/>
      <c r="Q2090" s="324"/>
      <c r="R2090" s="324"/>
      <c r="S2090" s="324"/>
      <c r="T2090" s="324"/>
      <c r="U2090" s="324"/>
      <c r="V2090" s="324"/>
      <c r="W2090" s="324"/>
      <c r="X2090" s="324"/>
      <c r="Y2090" s="324"/>
      <c r="Z2090" s="324"/>
      <c r="AA2090" s="324"/>
      <c r="AB2090" s="324"/>
      <c r="AC2090" s="324"/>
      <c r="AD2090" s="324"/>
    </row>
    <row r="2091" spans="1:40" ht="15" customHeight="1">
      <c r="A2091" s="107"/>
      <c r="B2091" s="93"/>
      <c r="C2091" s="93"/>
      <c r="D2091" s="93"/>
      <c r="E2091" s="93"/>
      <c r="F2091" s="93"/>
      <c r="G2091" s="93"/>
      <c r="H2091" s="93"/>
      <c r="I2091" s="93"/>
      <c r="J2091" s="93"/>
      <c r="K2091" s="93"/>
      <c r="L2091" s="93"/>
      <c r="M2091" s="93"/>
      <c r="N2091" s="93"/>
      <c r="O2091" s="93"/>
      <c r="P2091" s="93"/>
      <c r="Q2091" s="93"/>
      <c r="R2091" s="93"/>
      <c r="S2091" s="93"/>
      <c r="T2091" s="93"/>
      <c r="U2091" s="93"/>
      <c r="V2091" s="93"/>
      <c r="W2091" s="93"/>
      <c r="X2091" s="93"/>
      <c r="Y2091" s="93"/>
      <c r="Z2091" s="93"/>
      <c r="AA2091" s="93"/>
      <c r="AB2091" s="93"/>
      <c r="AC2091" s="93"/>
      <c r="AD2091" s="93"/>
    </row>
    <row r="2092" spans="1:40" ht="15" customHeight="1">
      <c r="A2092" s="107"/>
      <c r="B2092" s="93"/>
      <c r="C2092" s="93"/>
      <c r="D2092" s="93"/>
      <c r="E2092" s="93"/>
      <c r="F2092" s="93"/>
      <c r="G2092" s="93"/>
      <c r="H2092" s="93"/>
      <c r="I2092" s="93"/>
      <c r="J2092" s="93"/>
      <c r="K2092" s="93"/>
      <c r="L2092" s="93"/>
      <c r="M2092" s="93"/>
      <c r="N2092" s="93"/>
      <c r="O2092" s="93"/>
      <c r="P2092" s="93"/>
      <c r="Q2092" s="93"/>
      <c r="R2092" s="93"/>
      <c r="S2092" s="93"/>
      <c r="T2092" s="93"/>
      <c r="U2092" s="93"/>
      <c r="V2092" s="93"/>
      <c r="W2092" s="93"/>
      <c r="X2092" s="93"/>
      <c r="Y2092" s="93"/>
      <c r="Z2092" s="93"/>
      <c r="AA2092" s="93"/>
      <c r="AB2092" s="93"/>
      <c r="AC2092" s="93"/>
      <c r="AD2092" s="93"/>
    </row>
    <row r="2093" spans="1:40" ht="36" customHeight="1">
      <c r="A2093" s="104" t="s">
        <v>365</v>
      </c>
      <c r="B2093" s="416" t="s">
        <v>638</v>
      </c>
      <c r="C2093" s="416"/>
      <c r="D2093" s="416"/>
      <c r="E2093" s="416"/>
      <c r="F2093" s="416"/>
      <c r="G2093" s="416"/>
      <c r="H2093" s="416"/>
      <c r="I2093" s="416"/>
      <c r="J2093" s="416"/>
      <c r="K2093" s="416"/>
      <c r="L2093" s="416"/>
      <c r="M2093" s="416"/>
      <c r="N2093" s="416"/>
      <c r="O2093" s="416"/>
      <c r="P2093" s="416"/>
      <c r="Q2093" s="416"/>
      <c r="R2093" s="416"/>
      <c r="S2093" s="416"/>
      <c r="T2093" s="416"/>
      <c r="U2093" s="416"/>
      <c r="V2093" s="416"/>
      <c r="W2093" s="416"/>
      <c r="X2093" s="416"/>
      <c r="Y2093" s="416"/>
      <c r="Z2093" s="416"/>
      <c r="AA2093" s="416"/>
      <c r="AB2093" s="416"/>
      <c r="AC2093" s="416"/>
      <c r="AD2093" s="416"/>
    </row>
    <row r="2094" spans="1:40" ht="36" customHeight="1">
      <c r="A2094" s="104"/>
      <c r="B2094" s="167"/>
      <c r="C2094" s="415" t="s">
        <v>366</v>
      </c>
      <c r="D2094" s="415"/>
      <c r="E2094" s="415"/>
      <c r="F2094" s="415"/>
      <c r="G2094" s="415"/>
      <c r="H2094" s="415"/>
      <c r="I2094" s="415"/>
      <c r="J2094" s="415"/>
      <c r="K2094" s="415"/>
      <c r="L2094" s="415"/>
      <c r="M2094" s="415"/>
      <c r="N2094" s="415"/>
      <c r="O2094" s="415"/>
      <c r="P2094" s="415"/>
      <c r="Q2094" s="415"/>
      <c r="R2094" s="415"/>
      <c r="S2094" s="415"/>
      <c r="T2094" s="415"/>
      <c r="U2094" s="415"/>
      <c r="V2094" s="415"/>
      <c r="W2094" s="415"/>
      <c r="X2094" s="415"/>
      <c r="Y2094" s="415"/>
      <c r="Z2094" s="415"/>
      <c r="AA2094" s="415"/>
      <c r="AB2094" s="415"/>
      <c r="AC2094" s="415"/>
      <c r="AD2094" s="415"/>
    </row>
    <row r="2095" spans="1:40" ht="15" customHeight="1">
      <c r="A2095" s="119"/>
      <c r="B2095" s="92"/>
      <c r="C2095" s="92"/>
      <c r="D2095" s="92"/>
      <c r="E2095" s="92"/>
      <c r="F2095" s="92"/>
      <c r="G2095" s="92"/>
      <c r="H2095" s="92"/>
      <c r="I2095" s="92"/>
      <c r="J2095" s="92"/>
      <c r="K2095" s="92"/>
      <c r="L2095" s="92"/>
      <c r="M2095" s="92"/>
      <c r="N2095" s="92"/>
      <c r="O2095" s="92"/>
      <c r="P2095" s="92"/>
      <c r="Q2095" s="92"/>
      <c r="R2095" s="92"/>
      <c r="S2095" s="92"/>
      <c r="T2095" s="92"/>
      <c r="U2095" s="92"/>
      <c r="V2095" s="92"/>
      <c r="W2095" s="92"/>
      <c r="X2095" s="92"/>
      <c r="Y2095" s="92"/>
      <c r="Z2095" s="92"/>
      <c r="AA2095" s="92"/>
      <c r="AB2095" s="92"/>
      <c r="AC2095" s="92"/>
      <c r="AD2095" s="92"/>
      <c r="AG2095" s="86" t="s">
        <v>798</v>
      </c>
      <c r="AH2095" s="86" t="s">
        <v>799</v>
      </c>
      <c r="AL2095" s="86" t="s">
        <v>799</v>
      </c>
      <c r="AM2095" s="86" t="s">
        <v>854</v>
      </c>
    </row>
    <row r="2096" spans="1:40" ht="24" customHeight="1">
      <c r="A2096" s="119"/>
      <c r="B2096" s="92"/>
      <c r="C2096" s="385" t="s">
        <v>164</v>
      </c>
      <c r="D2096" s="386"/>
      <c r="E2096" s="386"/>
      <c r="F2096" s="386"/>
      <c r="G2096" s="386"/>
      <c r="H2096" s="386"/>
      <c r="I2096" s="386"/>
      <c r="J2096" s="386"/>
      <c r="K2096" s="386"/>
      <c r="L2096" s="386"/>
      <c r="M2096" s="386"/>
      <c r="N2096" s="387"/>
      <c r="O2096" s="366" t="s">
        <v>367</v>
      </c>
      <c r="P2096" s="367"/>
      <c r="Q2096" s="367"/>
      <c r="R2096" s="367"/>
      <c r="S2096" s="367"/>
      <c r="T2096" s="367"/>
      <c r="U2096" s="367"/>
      <c r="V2096" s="367"/>
      <c r="W2096" s="367"/>
      <c r="X2096" s="367"/>
      <c r="Y2096" s="367"/>
      <c r="Z2096" s="367"/>
      <c r="AA2096" s="367"/>
      <c r="AB2096" s="367"/>
      <c r="AC2096" s="367"/>
      <c r="AD2096" s="368"/>
      <c r="AG2096" s="86">
        <f>+COUNTBLANK(O2098:AD2217)</f>
        <v>1920</v>
      </c>
      <c r="AH2096" s="86">
        <v>1920</v>
      </c>
      <c r="AL2096" s="86">
        <v>16</v>
      </c>
      <c r="AM2096" s="86">
        <v>12</v>
      </c>
    </row>
    <row r="2097" spans="1:39" ht="48" customHeight="1">
      <c r="A2097" s="119"/>
      <c r="B2097" s="92"/>
      <c r="C2097" s="388"/>
      <c r="D2097" s="389"/>
      <c r="E2097" s="389"/>
      <c r="F2097" s="389"/>
      <c r="G2097" s="389"/>
      <c r="H2097" s="389"/>
      <c r="I2097" s="389"/>
      <c r="J2097" s="389"/>
      <c r="K2097" s="389"/>
      <c r="L2097" s="389"/>
      <c r="M2097" s="389"/>
      <c r="N2097" s="390"/>
      <c r="O2097" s="388" t="s">
        <v>165</v>
      </c>
      <c r="P2097" s="389"/>
      <c r="Q2097" s="389"/>
      <c r="R2097" s="390"/>
      <c r="S2097" s="373" t="s">
        <v>368</v>
      </c>
      <c r="T2097" s="374"/>
      <c r="U2097" s="374"/>
      <c r="V2097" s="375"/>
      <c r="W2097" s="373" t="s">
        <v>369</v>
      </c>
      <c r="X2097" s="374"/>
      <c r="Y2097" s="374"/>
      <c r="Z2097" s="375"/>
      <c r="AA2097" s="373" t="s">
        <v>370</v>
      </c>
      <c r="AB2097" s="374"/>
      <c r="AC2097" s="374"/>
      <c r="AD2097" s="375"/>
      <c r="AG2097" s="86" t="s">
        <v>165</v>
      </c>
      <c r="AH2097" s="86" t="s">
        <v>800</v>
      </c>
      <c r="AI2097" s="86" t="s">
        <v>801</v>
      </c>
      <c r="AJ2097" s="86" t="s">
        <v>802</v>
      </c>
      <c r="AL2097" s="86" t="s">
        <v>798</v>
      </c>
      <c r="AM2097" s="86" t="s">
        <v>819</v>
      </c>
    </row>
    <row r="2098" spans="1:39" ht="15" customHeight="1">
      <c r="A2098" s="107"/>
      <c r="B2098" s="93"/>
      <c r="C2098" s="125" t="s">
        <v>86</v>
      </c>
      <c r="D2098" s="488" t="str">
        <f>IF( D38="","",D38)</f>
        <v/>
      </c>
      <c r="E2098" s="489"/>
      <c r="F2098" s="489"/>
      <c r="G2098" s="489"/>
      <c r="H2098" s="489"/>
      <c r="I2098" s="489"/>
      <c r="J2098" s="489"/>
      <c r="K2098" s="489"/>
      <c r="L2098" s="489"/>
      <c r="M2098" s="489"/>
      <c r="N2098" s="490"/>
      <c r="O2098" s="332"/>
      <c r="P2098" s="333"/>
      <c r="Q2098" s="333"/>
      <c r="R2098" s="334"/>
      <c r="S2098" s="332"/>
      <c r="T2098" s="333"/>
      <c r="U2098" s="333"/>
      <c r="V2098" s="334"/>
      <c r="W2098" s="332"/>
      <c r="X2098" s="333"/>
      <c r="Y2098" s="333"/>
      <c r="Z2098" s="334"/>
      <c r="AA2098" s="332"/>
      <c r="AB2098" s="333"/>
      <c r="AC2098" s="333"/>
      <c r="AD2098" s="334"/>
      <c r="AG2098" s="86">
        <f>O2098</f>
        <v>0</v>
      </c>
      <c r="AH2098" s="86">
        <f>+COUNTIF(S2098:AD2098,"NS")</f>
        <v>0</v>
      </c>
      <c r="AI2098" s="86">
        <f>SUM(S2098:AD2098)</f>
        <v>0</v>
      </c>
      <c r="AJ2098" s="86">
        <f>IF($AG$2096=1920,0,IF(OR(AND(AG2098=0,AH2098&gt;0),AND(AG2098="NS",AI2098&gt;0),AND(AG2098="NS",AH2098=0,AI2098=0)),1,IF(OR(AND(AH2098&gt;=2,AI2098&lt;AG2098),AND(AG2098="NS",AI2098=0,AH2098&gt;0),AG2098=AI2098),0,1)))</f>
        <v>0</v>
      </c>
      <c r="AL2098" s="86">
        <f>COUNTBLANK(O2098:AD2098)</f>
        <v>16</v>
      </c>
      <c r="AM2098" s="86">
        <f>IF(OR(AND(D2098="", AL2098&lt;$AL$2096),AND(D2098&lt;&gt;"", AL2098&gt;$AM$2096)), 1, 0)</f>
        <v>0</v>
      </c>
    </row>
    <row r="2099" spans="1:39" ht="15" customHeight="1">
      <c r="A2099" s="107"/>
      <c r="B2099" s="93"/>
      <c r="C2099" s="110" t="s">
        <v>87</v>
      </c>
      <c r="D2099" s="488" t="str">
        <f t="shared" ref="D2099:D2162" si="337">IF( D39="","",D39)</f>
        <v/>
      </c>
      <c r="E2099" s="489"/>
      <c r="F2099" s="489"/>
      <c r="G2099" s="489"/>
      <c r="H2099" s="489"/>
      <c r="I2099" s="489"/>
      <c r="J2099" s="489"/>
      <c r="K2099" s="489"/>
      <c r="L2099" s="489"/>
      <c r="M2099" s="489"/>
      <c r="N2099" s="490"/>
      <c r="O2099" s="332"/>
      <c r="P2099" s="333"/>
      <c r="Q2099" s="333"/>
      <c r="R2099" s="334"/>
      <c r="S2099" s="332"/>
      <c r="T2099" s="333"/>
      <c r="U2099" s="333"/>
      <c r="V2099" s="334"/>
      <c r="W2099" s="332"/>
      <c r="X2099" s="333"/>
      <c r="Y2099" s="333"/>
      <c r="Z2099" s="334"/>
      <c r="AA2099" s="332"/>
      <c r="AB2099" s="333"/>
      <c r="AC2099" s="333"/>
      <c r="AD2099" s="334"/>
      <c r="AG2099" s="86">
        <f t="shared" ref="AG2099:AG2162" si="338">O2099</f>
        <v>0</v>
      </c>
      <c r="AH2099" s="86">
        <f t="shared" ref="AH2099:AH2162" si="339">+COUNTIF(S2099:AD2099,"NS")</f>
        <v>0</v>
      </c>
      <c r="AI2099" s="86">
        <f t="shared" ref="AI2099:AI2162" si="340">SUM(S2099:AD2099)</f>
        <v>0</v>
      </c>
      <c r="AJ2099" s="86">
        <f t="shared" ref="AJ2099:AJ2162" si="341">IF($AG$2096=1920,0,IF(OR(AND(AG2099=0,AH2099&gt;0),AND(AG2099="NS",AI2099&gt;0),AND(AG2099="NS",AH2099=0,AI2099=0)),1,IF(OR(AND(AH2099&gt;=2,AI2099&lt;AG2099),AND(AG2099="NS",AI2099=0,AH2099&gt;0),AG2099=AI2099),0,1)))</f>
        <v>0</v>
      </c>
      <c r="AL2099" s="86">
        <f t="shared" ref="AL2099:AL2162" si="342">COUNTBLANK(O2099:AD2099)</f>
        <v>16</v>
      </c>
      <c r="AM2099" s="86">
        <f t="shared" ref="AM2099:AM2162" si="343">IF(OR(AND(D2099="", AL2099&lt;$AL$2096),AND(D2099&lt;&gt;"", AL2099&gt;$AM$2096)), 1, 0)</f>
        <v>0</v>
      </c>
    </row>
    <row r="2100" spans="1:39" ht="15" customHeight="1">
      <c r="A2100" s="107"/>
      <c r="B2100" s="93"/>
      <c r="C2100" s="110" t="s">
        <v>88</v>
      </c>
      <c r="D2100" s="488" t="str">
        <f t="shared" si="337"/>
        <v/>
      </c>
      <c r="E2100" s="489"/>
      <c r="F2100" s="489"/>
      <c r="G2100" s="489"/>
      <c r="H2100" s="489"/>
      <c r="I2100" s="489"/>
      <c r="J2100" s="489"/>
      <c r="K2100" s="489"/>
      <c r="L2100" s="489"/>
      <c r="M2100" s="489"/>
      <c r="N2100" s="490"/>
      <c r="O2100" s="332"/>
      <c r="P2100" s="333"/>
      <c r="Q2100" s="333"/>
      <c r="R2100" s="334"/>
      <c r="S2100" s="332"/>
      <c r="T2100" s="333"/>
      <c r="U2100" s="333"/>
      <c r="V2100" s="334"/>
      <c r="W2100" s="332"/>
      <c r="X2100" s="333"/>
      <c r="Y2100" s="333"/>
      <c r="Z2100" s="334"/>
      <c r="AA2100" s="332"/>
      <c r="AB2100" s="333"/>
      <c r="AC2100" s="333"/>
      <c r="AD2100" s="334"/>
      <c r="AG2100" s="86">
        <f t="shared" si="338"/>
        <v>0</v>
      </c>
      <c r="AH2100" s="86">
        <f t="shared" si="339"/>
        <v>0</v>
      </c>
      <c r="AI2100" s="86">
        <f t="shared" si="340"/>
        <v>0</v>
      </c>
      <c r="AJ2100" s="86">
        <f t="shared" si="341"/>
        <v>0</v>
      </c>
      <c r="AL2100" s="86">
        <f t="shared" si="342"/>
        <v>16</v>
      </c>
      <c r="AM2100" s="86">
        <f t="shared" si="343"/>
        <v>0</v>
      </c>
    </row>
    <row r="2101" spans="1:39" ht="15" customHeight="1">
      <c r="A2101" s="107"/>
      <c r="B2101" s="93"/>
      <c r="C2101" s="110" t="s">
        <v>89</v>
      </c>
      <c r="D2101" s="488" t="str">
        <f t="shared" si="337"/>
        <v/>
      </c>
      <c r="E2101" s="489"/>
      <c r="F2101" s="489"/>
      <c r="G2101" s="489"/>
      <c r="H2101" s="489"/>
      <c r="I2101" s="489"/>
      <c r="J2101" s="489"/>
      <c r="K2101" s="489"/>
      <c r="L2101" s="489"/>
      <c r="M2101" s="489"/>
      <c r="N2101" s="490"/>
      <c r="O2101" s="332"/>
      <c r="P2101" s="333"/>
      <c r="Q2101" s="333"/>
      <c r="R2101" s="334"/>
      <c r="S2101" s="332"/>
      <c r="T2101" s="333"/>
      <c r="U2101" s="333"/>
      <c r="V2101" s="334"/>
      <c r="W2101" s="332"/>
      <c r="X2101" s="333"/>
      <c r="Y2101" s="333"/>
      <c r="Z2101" s="334"/>
      <c r="AA2101" s="332"/>
      <c r="AB2101" s="333"/>
      <c r="AC2101" s="333"/>
      <c r="AD2101" s="334"/>
      <c r="AG2101" s="86">
        <f t="shared" si="338"/>
        <v>0</v>
      </c>
      <c r="AH2101" s="86">
        <f t="shared" si="339"/>
        <v>0</v>
      </c>
      <c r="AI2101" s="86">
        <f t="shared" si="340"/>
        <v>0</v>
      </c>
      <c r="AJ2101" s="86">
        <f t="shared" si="341"/>
        <v>0</v>
      </c>
      <c r="AL2101" s="86">
        <f t="shared" si="342"/>
        <v>16</v>
      </c>
      <c r="AM2101" s="86">
        <f t="shared" si="343"/>
        <v>0</v>
      </c>
    </row>
    <row r="2102" spans="1:39" ht="15" customHeight="1">
      <c r="A2102" s="107"/>
      <c r="B2102" s="93"/>
      <c r="C2102" s="110" t="s">
        <v>90</v>
      </c>
      <c r="D2102" s="488" t="str">
        <f t="shared" si="337"/>
        <v/>
      </c>
      <c r="E2102" s="489"/>
      <c r="F2102" s="489"/>
      <c r="G2102" s="489"/>
      <c r="H2102" s="489"/>
      <c r="I2102" s="489"/>
      <c r="J2102" s="489"/>
      <c r="K2102" s="489"/>
      <c r="L2102" s="489"/>
      <c r="M2102" s="489"/>
      <c r="N2102" s="490"/>
      <c r="O2102" s="332"/>
      <c r="P2102" s="333"/>
      <c r="Q2102" s="333"/>
      <c r="R2102" s="334"/>
      <c r="S2102" s="332"/>
      <c r="T2102" s="333"/>
      <c r="U2102" s="333"/>
      <c r="V2102" s="334"/>
      <c r="W2102" s="332"/>
      <c r="X2102" s="333"/>
      <c r="Y2102" s="333"/>
      <c r="Z2102" s="334"/>
      <c r="AA2102" s="332"/>
      <c r="AB2102" s="333"/>
      <c r="AC2102" s="333"/>
      <c r="AD2102" s="334"/>
      <c r="AG2102" s="86">
        <f t="shared" si="338"/>
        <v>0</v>
      </c>
      <c r="AH2102" s="86">
        <f t="shared" si="339"/>
        <v>0</v>
      </c>
      <c r="AI2102" s="86">
        <f t="shared" si="340"/>
        <v>0</v>
      </c>
      <c r="AJ2102" s="86">
        <f t="shared" si="341"/>
        <v>0</v>
      </c>
      <c r="AL2102" s="86">
        <f t="shared" si="342"/>
        <v>16</v>
      </c>
      <c r="AM2102" s="86">
        <f t="shared" si="343"/>
        <v>0</v>
      </c>
    </row>
    <row r="2103" spans="1:39" ht="15" customHeight="1">
      <c r="A2103" s="107"/>
      <c r="B2103" s="93"/>
      <c r="C2103" s="110" t="s">
        <v>91</v>
      </c>
      <c r="D2103" s="488" t="str">
        <f t="shared" si="337"/>
        <v/>
      </c>
      <c r="E2103" s="489"/>
      <c r="F2103" s="489"/>
      <c r="G2103" s="489"/>
      <c r="H2103" s="489"/>
      <c r="I2103" s="489"/>
      <c r="J2103" s="489"/>
      <c r="K2103" s="489"/>
      <c r="L2103" s="489"/>
      <c r="M2103" s="489"/>
      <c r="N2103" s="490"/>
      <c r="O2103" s="332"/>
      <c r="P2103" s="333"/>
      <c r="Q2103" s="333"/>
      <c r="R2103" s="334"/>
      <c r="S2103" s="332"/>
      <c r="T2103" s="333"/>
      <c r="U2103" s="333"/>
      <c r="V2103" s="334"/>
      <c r="W2103" s="332"/>
      <c r="X2103" s="333"/>
      <c r="Y2103" s="333"/>
      <c r="Z2103" s="334"/>
      <c r="AA2103" s="332"/>
      <c r="AB2103" s="333"/>
      <c r="AC2103" s="333"/>
      <c r="AD2103" s="334"/>
      <c r="AG2103" s="86">
        <f t="shared" si="338"/>
        <v>0</v>
      </c>
      <c r="AH2103" s="86">
        <f t="shared" si="339"/>
        <v>0</v>
      </c>
      <c r="AI2103" s="86">
        <f t="shared" si="340"/>
        <v>0</v>
      </c>
      <c r="AJ2103" s="86">
        <f t="shared" si="341"/>
        <v>0</v>
      </c>
      <c r="AL2103" s="86">
        <f t="shared" si="342"/>
        <v>16</v>
      </c>
      <c r="AM2103" s="86">
        <f t="shared" si="343"/>
        <v>0</v>
      </c>
    </row>
    <row r="2104" spans="1:39" ht="15" customHeight="1">
      <c r="A2104" s="107"/>
      <c r="B2104" s="93"/>
      <c r="C2104" s="110" t="s">
        <v>92</v>
      </c>
      <c r="D2104" s="488" t="str">
        <f t="shared" si="337"/>
        <v/>
      </c>
      <c r="E2104" s="489"/>
      <c r="F2104" s="489"/>
      <c r="G2104" s="489"/>
      <c r="H2104" s="489"/>
      <c r="I2104" s="489"/>
      <c r="J2104" s="489"/>
      <c r="K2104" s="489"/>
      <c r="L2104" s="489"/>
      <c r="M2104" s="489"/>
      <c r="N2104" s="490"/>
      <c r="O2104" s="332"/>
      <c r="P2104" s="333"/>
      <c r="Q2104" s="333"/>
      <c r="R2104" s="334"/>
      <c r="S2104" s="332"/>
      <c r="T2104" s="333"/>
      <c r="U2104" s="333"/>
      <c r="V2104" s="334"/>
      <c r="W2104" s="332"/>
      <c r="X2104" s="333"/>
      <c r="Y2104" s="333"/>
      <c r="Z2104" s="334"/>
      <c r="AA2104" s="332"/>
      <c r="AB2104" s="333"/>
      <c r="AC2104" s="333"/>
      <c r="AD2104" s="334"/>
      <c r="AG2104" s="86">
        <f t="shared" si="338"/>
        <v>0</v>
      </c>
      <c r="AH2104" s="86">
        <f t="shared" si="339"/>
        <v>0</v>
      </c>
      <c r="AI2104" s="86">
        <f t="shared" si="340"/>
        <v>0</v>
      </c>
      <c r="AJ2104" s="86">
        <f t="shared" si="341"/>
        <v>0</v>
      </c>
      <c r="AL2104" s="86">
        <f t="shared" si="342"/>
        <v>16</v>
      </c>
      <c r="AM2104" s="86">
        <f t="shared" si="343"/>
        <v>0</v>
      </c>
    </row>
    <row r="2105" spans="1:39" ht="15" customHeight="1">
      <c r="A2105" s="107"/>
      <c r="B2105" s="93"/>
      <c r="C2105" s="110" t="s">
        <v>93</v>
      </c>
      <c r="D2105" s="488" t="str">
        <f t="shared" si="337"/>
        <v/>
      </c>
      <c r="E2105" s="489"/>
      <c r="F2105" s="489"/>
      <c r="G2105" s="489"/>
      <c r="H2105" s="489"/>
      <c r="I2105" s="489"/>
      <c r="J2105" s="489"/>
      <c r="K2105" s="489"/>
      <c r="L2105" s="489"/>
      <c r="M2105" s="489"/>
      <c r="N2105" s="490"/>
      <c r="O2105" s="332"/>
      <c r="P2105" s="333"/>
      <c r="Q2105" s="333"/>
      <c r="R2105" s="334"/>
      <c r="S2105" s="332"/>
      <c r="T2105" s="333"/>
      <c r="U2105" s="333"/>
      <c r="V2105" s="334"/>
      <c r="W2105" s="332"/>
      <c r="X2105" s="333"/>
      <c r="Y2105" s="333"/>
      <c r="Z2105" s="334"/>
      <c r="AA2105" s="332"/>
      <c r="AB2105" s="333"/>
      <c r="AC2105" s="333"/>
      <c r="AD2105" s="334"/>
      <c r="AG2105" s="86">
        <f t="shared" si="338"/>
        <v>0</v>
      </c>
      <c r="AH2105" s="86">
        <f t="shared" si="339"/>
        <v>0</v>
      </c>
      <c r="AI2105" s="86">
        <f t="shared" si="340"/>
        <v>0</v>
      </c>
      <c r="AJ2105" s="86">
        <f t="shared" si="341"/>
        <v>0</v>
      </c>
      <c r="AL2105" s="86">
        <f t="shared" si="342"/>
        <v>16</v>
      </c>
      <c r="AM2105" s="86">
        <f t="shared" si="343"/>
        <v>0</v>
      </c>
    </row>
    <row r="2106" spans="1:39" ht="15" customHeight="1">
      <c r="A2106" s="107"/>
      <c r="B2106" s="93"/>
      <c r="C2106" s="110" t="s">
        <v>94</v>
      </c>
      <c r="D2106" s="488" t="str">
        <f t="shared" si="337"/>
        <v/>
      </c>
      <c r="E2106" s="489"/>
      <c r="F2106" s="489"/>
      <c r="G2106" s="489"/>
      <c r="H2106" s="489"/>
      <c r="I2106" s="489"/>
      <c r="J2106" s="489"/>
      <c r="K2106" s="489"/>
      <c r="L2106" s="489"/>
      <c r="M2106" s="489"/>
      <c r="N2106" s="490"/>
      <c r="O2106" s="332"/>
      <c r="P2106" s="333"/>
      <c r="Q2106" s="333"/>
      <c r="R2106" s="334"/>
      <c r="S2106" s="332"/>
      <c r="T2106" s="333"/>
      <c r="U2106" s="333"/>
      <c r="V2106" s="334"/>
      <c r="W2106" s="332"/>
      <c r="X2106" s="333"/>
      <c r="Y2106" s="333"/>
      <c r="Z2106" s="334"/>
      <c r="AA2106" s="332"/>
      <c r="AB2106" s="333"/>
      <c r="AC2106" s="333"/>
      <c r="AD2106" s="334"/>
      <c r="AG2106" s="86">
        <f t="shared" si="338"/>
        <v>0</v>
      </c>
      <c r="AH2106" s="86">
        <f t="shared" si="339"/>
        <v>0</v>
      </c>
      <c r="AI2106" s="86">
        <f t="shared" si="340"/>
        <v>0</v>
      </c>
      <c r="AJ2106" s="86">
        <f t="shared" si="341"/>
        <v>0</v>
      </c>
      <c r="AL2106" s="86">
        <f t="shared" si="342"/>
        <v>16</v>
      </c>
      <c r="AM2106" s="86">
        <f t="shared" si="343"/>
        <v>0</v>
      </c>
    </row>
    <row r="2107" spans="1:39" ht="15" customHeight="1">
      <c r="A2107" s="107"/>
      <c r="B2107" s="93"/>
      <c r="C2107" s="110" t="s">
        <v>95</v>
      </c>
      <c r="D2107" s="488" t="str">
        <f t="shared" si="337"/>
        <v/>
      </c>
      <c r="E2107" s="489"/>
      <c r="F2107" s="489"/>
      <c r="G2107" s="489"/>
      <c r="H2107" s="489"/>
      <c r="I2107" s="489"/>
      <c r="J2107" s="489"/>
      <c r="K2107" s="489"/>
      <c r="L2107" s="489"/>
      <c r="M2107" s="489"/>
      <c r="N2107" s="490"/>
      <c r="O2107" s="332"/>
      <c r="P2107" s="333"/>
      <c r="Q2107" s="333"/>
      <c r="R2107" s="334"/>
      <c r="S2107" s="332"/>
      <c r="T2107" s="333"/>
      <c r="U2107" s="333"/>
      <c r="V2107" s="334"/>
      <c r="W2107" s="332"/>
      <c r="X2107" s="333"/>
      <c r="Y2107" s="333"/>
      <c r="Z2107" s="334"/>
      <c r="AA2107" s="332"/>
      <c r="AB2107" s="333"/>
      <c r="AC2107" s="333"/>
      <c r="AD2107" s="334"/>
      <c r="AG2107" s="86">
        <f t="shared" si="338"/>
        <v>0</v>
      </c>
      <c r="AH2107" s="86">
        <f t="shared" si="339"/>
        <v>0</v>
      </c>
      <c r="AI2107" s="86">
        <f t="shared" si="340"/>
        <v>0</v>
      </c>
      <c r="AJ2107" s="86">
        <f t="shared" si="341"/>
        <v>0</v>
      </c>
      <c r="AL2107" s="86">
        <f t="shared" si="342"/>
        <v>16</v>
      </c>
      <c r="AM2107" s="86">
        <f t="shared" si="343"/>
        <v>0</v>
      </c>
    </row>
    <row r="2108" spans="1:39" ht="15" customHeight="1">
      <c r="A2108" s="107"/>
      <c r="B2108" s="93"/>
      <c r="C2108" s="110" t="s">
        <v>96</v>
      </c>
      <c r="D2108" s="488" t="str">
        <f t="shared" si="337"/>
        <v/>
      </c>
      <c r="E2108" s="489"/>
      <c r="F2108" s="489"/>
      <c r="G2108" s="489"/>
      <c r="H2108" s="489"/>
      <c r="I2108" s="489"/>
      <c r="J2108" s="489"/>
      <c r="K2108" s="489"/>
      <c r="L2108" s="489"/>
      <c r="M2108" s="489"/>
      <c r="N2108" s="490"/>
      <c r="O2108" s="332"/>
      <c r="P2108" s="333"/>
      <c r="Q2108" s="333"/>
      <c r="R2108" s="334"/>
      <c r="S2108" s="332"/>
      <c r="T2108" s="333"/>
      <c r="U2108" s="333"/>
      <c r="V2108" s="334"/>
      <c r="W2108" s="332"/>
      <c r="X2108" s="333"/>
      <c r="Y2108" s="333"/>
      <c r="Z2108" s="334"/>
      <c r="AA2108" s="332"/>
      <c r="AB2108" s="333"/>
      <c r="AC2108" s="333"/>
      <c r="AD2108" s="334"/>
      <c r="AG2108" s="86">
        <f t="shared" si="338"/>
        <v>0</v>
      </c>
      <c r="AH2108" s="86">
        <f t="shared" si="339"/>
        <v>0</v>
      </c>
      <c r="AI2108" s="86">
        <f t="shared" si="340"/>
        <v>0</v>
      </c>
      <c r="AJ2108" s="86">
        <f t="shared" si="341"/>
        <v>0</v>
      </c>
      <c r="AL2108" s="86">
        <f t="shared" si="342"/>
        <v>16</v>
      </c>
      <c r="AM2108" s="86">
        <f t="shared" si="343"/>
        <v>0</v>
      </c>
    </row>
    <row r="2109" spans="1:39" ht="15" customHeight="1">
      <c r="A2109" s="107"/>
      <c r="B2109" s="93"/>
      <c r="C2109" s="110" t="s">
        <v>97</v>
      </c>
      <c r="D2109" s="488" t="str">
        <f t="shared" si="337"/>
        <v/>
      </c>
      <c r="E2109" s="489"/>
      <c r="F2109" s="489"/>
      <c r="G2109" s="489"/>
      <c r="H2109" s="489"/>
      <c r="I2109" s="489"/>
      <c r="J2109" s="489"/>
      <c r="K2109" s="489"/>
      <c r="L2109" s="489"/>
      <c r="M2109" s="489"/>
      <c r="N2109" s="490"/>
      <c r="O2109" s="332"/>
      <c r="P2109" s="333"/>
      <c r="Q2109" s="333"/>
      <c r="R2109" s="334"/>
      <c r="S2109" s="332"/>
      <c r="T2109" s="333"/>
      <c r="U2109" s="333"/>
      <c r="V2109" s="334"/>
      <c r="W2109" s="332"/>
      <c r="X2109" s="333"/>
      <c r="Y2109" s="333"/>
      <c r="Z2109" s="334"/>
      <c r="AA2109" s="332"/>
      <c r="AB2109" s="333"/>
      <c r="AC2109" s="333"/>
      <c r="AD2109" s="334"/>
      <c r="AG2109" s="86">
        <f t="shared" si="338"/>
        <v>0</v>
      </c>
      <c r="AH2109" s="86">
        <f t="shared" si="339"/>
        <v>0</v>
      </c>
      <c r="AI2109" s="86">
        <f t="shared" si="340"/>
        <v>0</v>
      </c>
      <c r="AJ2109" s="86">
        <f t="shared" si="341"/>
        <v>0</v>
      </c>
      <c r="AL2109" s="86">
        <f t="shared" si="342"/>
        <v>16</v>
      </c>
      <c r="AM2109" s="86">
        <f t="shared" si="343"/>
        <v>0</v>
      </c>
    </row>
    <row r="2110" spans="1:39" ht="15" customHeight="1">
      <c r="A2110" s="107"/>
      <c r="B2110" s="93"/>
      <c r="C2110" s="110" t="s">
        <v>98</v>
      </c>
      <c r="D2110" s="488" t="str">
        <f t="shared" si="337"/>
        <v/>
      </c>
      <c r="E2110" s="489"/>
      <c r="F2110" s="489"/>
      <c r="G2110" s="489"/>
      <c r="H2110" s="489"/>
      <c r="I2110" s="489"/>
      <c r="J2110" s="489"/>
      <c r="K2110" s="489"/>
      <c r="L2110" s="489"/>
      <c r="M2110" s="489"/>
      <c r="N2110" s="490"/>
      <c r="O2110" s="332"/>
      <c r="P2110" s="333"/>
      <c r="Q2110" s="333"/>
      <c r="R2110" s="334"/>
      <c r="S2110" s="332"/>
      <c r="T2110" s="333"/>
      <c r="U2110" s="333"/>
      <c r="V2110" s="334"/>
      <c r="W2110" s="332"/>
      <c r="X2110" s="333"/>
      <c r="Y2110" s="333"/>
      <c r="Z2110" s="334"/>
      <c r="AA2110" s="332"/>
      <c r="AB2110" s="333"/>
      <c r="AC2110" s="333"/>
      <c r="AD2110" s="334"/>
      <c r="AG2110" s="86">
        <f t="shared" si="338"/>
        <v>0</v>
      </c>
      <c r="AH2110" s="86">
        <f t="shared" si="339"/>
        <v>0</v>
      </c>
      <c r="AI2110" s="86">
        <f t="shared" si="340"/>
        <v>0</v>
      </c>
      <c r="AJ2110" s="86">
        <f t="shared" si="341"/>
        <v>0</v>
      </c>
      <c r="AL2110" s="86">
        <f t="shared" si="342"/>
        <v>16</v>
      </c>
      <c r="AM2110" s="86">
        <f t="shared" si="343"/>
        <v>0</v>
      </c>
    </row>
    <row r="2111" spans="1:39" ht="15" customHeight="1">
      <c r="A2111" s="107"/>
      <c r="B2111" s="93"/>
      <c r="C2111" s="110" t="s">
        <v>99</v>
      </c>
      <c r="D2111" s="488" t="str">
        <f t="shared" si="337"/>
        <v/>
      </c>
      <c r="E2111" s="489"/>
      <c r="F2111" s="489"/>
      <c r="G2111" s="489"/>
      <c r="H2111" s="489"/>
      <c r="I2111" s="489"/>
      <c r="J2111" s="489"/>
      <c r="K2111" s="489"/>
      <c r="L2111" s="489"/>
      <c r="M2111" s="489"/>
      <c r="N2111" s="490"/>
      <c r="O2111" s="332"/>
      <c r="P2111" s="333"/>
      <c r="Q2111" s="333"/>
      <c r="R2111" s="334"/>
      <c r="S2111" s="332"/>
      <c r="T2111" s="333"/>
      <c r="U2111" s="333"/>
      <c r="V2111" s="334"/>
      <c r="W2111" s="332"/>
      <c r="X2111" s="333"/>
      <c r="Y2111" s="333"/>
      <c r="Z2111" s="334"/>
      <c r="AA2111" s="332"/>
      <c r="AB2111" s="333"/>
      <c r="AC2111" s="333"/>
      <c r="AD2111" s="334"/>
      <c r="AG2111" s="86">
        <f t="shared" si="338"/>
        <v>0</v>
      </c>
      <c r="AH2111" s="86">
        <f t="shared" si="339"/>
        <v>0</v>
      </c>
      <c r="AI2111" s="86">
        <f t="shared" si="340"/>
        <v>0</v>
      </c>
      <c r="AJ2111" s="86">
        <f t="shared" si="341"/>
        <v>0</v>
      </c>
      <c r="AL2111" s="86">
        <f t="shared" si="342"/>
        <v>16</v>
      </c>
      <c r="AM2111" s="86">
        <f t="shared" si="343"/>
        <v>0</v>
      </c>
    </row>
    <row r="2112" spans="1:39" ht="15" customHeight="1">
      <c r="A2112" s="107"/>
      <c r="B2112" s="93"/>
      <c r="C2112" s="110" t="s">
        <v>100</v>
      </c>
      <c r="D2112" s="488" t="str">
        <f t="shared" si="337"/>
        <v/>
      </c>
      <c r="E2112" s="489"/>
      <c r="F2112" s="489"/>
      <c r="G2112" s="489"/>
      <c r="H2112" s="489"/>
      <c r="I2112" s="489"/>
      <c r="J2112" s="489"/>
      <c r="K2112" s="489"/>
      <c r="L2112" s="489"/>
      <c r="M2112" s="489"/>
      <c r="N2112" s="490"/>
      <c r="O2112" s="332"/>
      <c r="P2112" s="333"/>
      <c r="Q2112" s="333"/>
      <c r="R2112" s="334"/>
      <c r="S2112" s="332"/>
      <c r="T2112" s="333"/>
      <c r="U2112" s="333"/>
      <c r="V2112" s="334"/>
      <c r="W2112" s="332"/>
      <c r="X2112" s="333"/>
      <c r="Y2112" s="333"/>
      <c r="Z2112" s="334"/>
      <c r="AA2112" s="332"/>
      <c r="AB2112" s="333"/>
      <c r="AC2112" s="333"/>
      <c r="AD2112" s="334"/>
      <c r="AG2112" s="86">
        <f t="shared" si="338"/>
        <v>0</v>
      </c>
      <c r="AH2112" s="86">
        <f t="shared" si="339"/>
        <v>0</v>
      </c>
      <c r="AI2112" s="86">
        <f t="shared" si="340"/>
        <v>0</v>
      </c>
      <c r="AJ2112" s="86">
        <f t="shared" si="341"/>
        <v>0</v>
      </c>
      <c r="AL2112" s="86">
        <f t="shared" si="342"/>
        <v>16</v>
      </c>
      <c r="AM2112" s="86">
        <f t="shared" si="343"/>
        <v>0</v>
      </c>
    </row>
    <row r="2113" spans="1:39" ht="15" customHeight="1">
      <c r="A2113" s="107"/>
      <c r="B2113" s="93"/>
      <c r="C2113" s="110" t="s">
        <v>101</v>
      </c>
      <c r="D2113" s="488" t="str">
        <f t="shared" si="337"/>
        <v/>
      </c>
      <c r="E2113" s="489"/>
      <c r="F2113" s="489"/>
      <c r="G2113" s="489"/>
      <c r="H2113" s="489"/>
      <c r="I2113" s="489"/>
      <c r="J2113" s="489"/>
      <c r="K2113" s="489"/>
      <c r="L2113" s="489"/>
      <c r="M2113" s="489"/>
      <c r="N2113" s="490"/>
      <c r="O2113" s="332"/>
      <c r="P2113" s="333"/>
      <c r="Q2113" s="333"/>
      <c r="R2113" s="334"/>
      <c r="S2113" s="332"/>
      <c r="T2113" s="333"/>
      <c r="U2113" s="333"/>
      <c r="V2113" s="334"/>
      <c r="W2113" s="332"/>
      <c r="X2113" s="333"/>
      <c r="Y2113" s="333"/>
      <c r="Z2113" s="334"/>
      <c r="AA2113" s="332"/>
      <c r="AB2113" s="333"/>
      <c r="AC2113" s="333"/>
      <c r="AD2113" s="334"/>
      <c r="AG2113" s="86">
        <f t="shared" si="338"/>
        <v>0</v>
      </c>
      <c r="AH2113" s="86">
        <f t="shared" si="339"/>
        <v>0</v>
      </c>
      <c r="AI2113" s="86">
        <f t="shared" si="340"/>
        <v>0</v>
      </c>
      <c r="AJ2113" s="86">
        <f t="shared" si="341"/>
        <v>0</v>
      </c>
      <c r="AL2113" s="86">
        <f t="shared" si="342"/>
        <v>16</v>
      </c>
      <c r="AM2113" s="86">
        <f t="shared" si="343"/>
        <v>0</v>
      </c>
    </row>
    <row r="2114" spans="1:39" ht="15" customHeight="1">
      <c r="A2114" s="107"/>
      <c r="B2114" s="93"/>
      <c r="C2114" s="110" t="s">
        <v>102</v>
      </c>
      <c r="D2114" s="488" t="str">
        <f t="shared" si="337"/>
        <v/>
      </c>
      <c r="E2114" s="489"/>
      <c r="F2114" s="489"/>
      <c r="G2114" s="489"/>
      <c r="H2114" s="489"/>
      <c r="I2114" s="489"/>
      <c r="J2114" s="489"/>
      <c r="K2114" s="489"/>
      <c r="L2114" s="489"/>
      <c r="M2114" s="489"/>
      <c r="N2114" s="490"/>
      <c r="O2114" s="332"/>
      <c r="P2114" s="333"/>
      <c r="Q2114" s="333"/>
      <c r="R2114" s="334"/>
      <c r="S2114" s="332"/>
      <c r="T2114" s="333"/>
      <c r="U2114" s="333"/>
      <c r="V2114" s="334"/>
      <c r="W2114" s="332"/>
      <c r="X2114" s="333"/>
      <c r="Y2114" s="333"/>
      <c r="Z2114" s="334"/>
      <c r="AA2114" s="332"/>
      <c r="AB2114" s="333"/>
      <c r="AC2114" s="333"/>
      <c r="AD2114" s="334"/>
      <c r="AG2114" s="86">
        <f t="shared" si="338"/>
        <v>0</v>
      </c>
      <c r="AH2114" s="86">
        <f t="shared" si="339"/>
        <v>0</v>
      </c>
      <c r="AI2114" s="86">
        <f t="shared" si="340"/>
        <v>0</v>
      </c>
      <c r="AJ2114" s="86">
        <f t="shared" si="341"/>
        <v>0</v>
      </c>
      <c r="AL2114" s="86">
        <f t="shared" si="342"/>
        <v>16</v>
      </c>
      <c r="AM2114" s="86">
        <f t="shared" si="343"/>
        <v>0</v>
      </c>
    </row>
    <row r="2115" spans="1:39" ht="15" customHeight="1">
      <c r="A2115" s="107"/>
      <c r="B2115" s="93"/>
      <c r="C2115" s="110" t="s">
        <v>103</v>
      </c>
      <c r="D2115" s="488" t="str">
        <f t="shared" si="337"/>
        <v/>
      </c>
      <c r="E2115" s="489"/>
      <c r="F2115" s="489"/>
      <c r="G2115" s="489"/>
      <c r="H2115" s="489"/>
      <c r="I2115" s="489"/>
      <c r="J2115" s="489"/>
      <c r="K2115" s="489"/>
      <c r="L2115" s="489"/>
      <c r="M2115" s="489"/>
      <c r="N2115" s="490"/>
      <c r="O2115" s="332"/>
      <c r="P2115" s="333"/>
      <c r="Q2115" s="333"/>
      <c r="R2115" s="334"/>
      <c r="S2115" s="332"/>
      <c r="T2115" s="333"/>
      <c r="U2115" s="333"/>
      <c r="V2115" s="334"/>
      <c r="W2115" s="332"/>
      <c r="X2115" s="333"/>
      <c r="Y2115" s="333"/>
      <c r="Z2115" s="334"/>
      <c r="AA2115" s="332"/>
      <c r="AB2115" s="333"/>
      <c r="AC2115" s="333"/>
      <c r="AD2115" s="334"/>
      <c r="AG2115" s="86">
        <f t="shared" si="338"/>
        <v>0</v>
      </c>
      <c r="AH2115" s="86">
        <f t="shared" si="339"/>
        <v>0</v>
      </c>
      <c r="AI2115" s="86">
        <f t="shared" si="340"/>
        <v>0</v>
      </c>
      <c r="AJ2115" s="86">
        <f t="shared" si="341"/>
        <v>0</v>
      </c>
      <c r="AL2115" s="86">
        <f t="shared" si="342"/>
        <v>16</v>
      </c>
      <c r="AM2115" s="86">
        <f t="shared" si="343"/>
        <v>0</v>
      </c>
    </row>
    <row r="2116" spans="1:39" ht="15" customHeight="1">
      <c r="A2116" s="107"/>
      <c r="B2116" s="93"/>
      <c r="C2116" s="110" t="s">
        <v>104</v>
      </c>
      <c r="D2116" s="488" t="str">
        <f t="shared" si="337"/>
        <v/>
      </c>
      <c r="E2116" s="489"/>
      <c r="F2116" s="489"/>
      <c r="G2116" s="489"/>
      <c r="H2116" s="489"/>
      <c r="I2116" s="489"/>
      <c r="J2116" s="489"/>
      <c r="K2116" s="489"/>
      <c r="L2116" s="489"/>
      <c r="M2116" s="489"/>
      <c r="N2116" s="490"/>
      <c r="O2116" s="332"/>
      <c r="P2116" s="333"/>
      <c r="Q2116" s="333"/>
      <c r="R2116" s="334"/>
      <c r="S2116" s="332"/>
      <c r="T2116" s="333"/>
      <c r="U2116" s="333"/>
      <c r="V2116" s="334"/>
      <c r="W2116" s="332"/>
      <c r="X2116" s="333"/>
      <c r="Y2116" s="333"/>
      <c r="Z2116" s="334"/>
      <c r="AA2116" s="332"/>
      <c r="AB2116" s="333"/>
      <c r="AC2116" s="333"/>
      <c r="AD2116" s="334"/>
      <c r="AG2116" s="86">
        <f t="shared" si="338"/>
        <v>0</v>
      </c>
      <c r="AH2116" s="86">
        <f t="shared" si="339"/>
        <v>0</v>
      </c>
      <c r="AI2116" s="86">
        <f t="shared" si="340"/>
        <v>0</v>
      </c>
      <c r="AJ2116" s="86">
        <f t="shared" si="341"/>
        <v>0</v>
      </c>
      <c r="AL2116" s="86">
        <f t="shared" si="342"/>
        <v>16</v>
      </c>
      <c r="AM2116" s="86">
        <f t="shared" si="343"/>
        <v>0</v>
      </c>
    </row>
    <row r="2117" spans="1:39" ht="15" customHeight="1">
      <c r="A2117" s="107"/>
      <c r="B2117" s="93"/>
      <c r="C2117" s="110" t="s">
        <v>105</v>
      </c>
      <c r="D2117" s="488" t="str">
        <f t="shared" si="337"/>
        <v/>
      </c>
      <c r="E2117" s="489"/>
      <c r="F2117" s="489"/>
      <c r="G2117" s="489"/>
      <c r="H2117" s="489"/>
      <c r="I2117" s="489"/>
      <c r="J2117" s="489"/>
      <c r="K2117" s="489"/>
      <c r="L2117" s="489"/>
      <c r="M2117" s="489"/>
      <c r="N2117" s="490"/>
      <c r="O2117" s="332"/>
      <c r="P2117" s="333"/>
      <c r="Q2117" s="333"/>
      <c r="R2117" s="334"/>
      <c r="S2117" s="332"/>
      <c r="T2117" s="333"/>
      <c r="U2117" s="333"/>
      <c r="V2117" s="334"/>
      <c r="W2117" s="332"/>
      <c r="X2117" s="333"/>
      <c r="Y2117" s="333"/>
      <c r="Z2117" s="334"/>
      <c r="AA2117" s="332"/>
      <c r="AB2117" s="333"/>
      <c r="AC2117" s="333"/>
      <c r="AD2117" s="334"/>
      <c r="AG2117" s="86">
        <f t="shared" si="338"/>
        <v>0</v>
      </c>
      <c r="AH2117" s="86">
        <f t="shared" si="339"/>
        <v>0</v>
      </c>
      <c r="AI2117" s="86">
        <f t="shared" si="340"/>
        <v>0</v>
      </c>
      <c r="AJ2117" s="86">
        <f t="shared" si="341"/>
        <v>0</v>
      </c>
      <c r="AL2117" s="86">
        <f t="shared" si="342"/>
        <v>16</v>
      </c>
      <c r="AM2117" s="86">
        <f t="shared" si="343"/>
        <v>0</v>
      </c>
    </row>
    <row r="2118" spans="1:39" ht="15" customHeight="1">
      <c r="A2118" s="107"/>
      <c r="B2118" s="93"/>
      <c r="C2118" s="110" t="s">
        <v>106</v>
      </c>
      <c r="D2118" s="488" t="str">
        <f t="shared" si="337"/>
        <v/>
      </c>
      <c r="E2118" s="489"/>
      <c r="F2118" s="489"/>
      <c r="G2118" s="489"/>
      <c r="H2118" s="489"/>
      <c r="I2118" s="489"/>
      <c r="J2118" s="489"/>
      <c r="K2118" s="489"/>
      <c r="L2118" s="489"/>
      <c r="M2118" s="489"/>
      <c r="N2118" s="490"/>
      <c r="O2118" s="332"/>
      <c r="P2118" s="333"/>
      <c r="Q2118" s="333"/>
      <c r="R2118" s="334"/>
      <c r="S2118" s="332"/>
      <c r="T2118" s="333"/>
      <c r="U2118" s="333"/>
      <c r="V2118" s="334"/>
      <c r="W2118" s="332"/>
      <c r="X2118" s="333"/>
      <c r="Y2118" s="333"/>
      <c r="Z2118" s="334"/>
      <c r="AA2118" s="332"/>
      <c r="AB2118" s="333"/>
      <c r="AC2118" s="333"/>
      <c r="AD2118" s="334"/>
      <c r="AG2118" s="86">
        <f t="shared" si="338"/>
        <v>0</v>
      </c>
      <c r="AH2118" s="86">
        <f t="shared" si="339"/>
        <v>0</v>
      </c>
      <c r="AI2118" s="86">
        <f t="shared" si="340"/>
        <v>0</v>
      </c>
      <c r="AJ2118" s="86">
        <f t="shared" si="341"/>
        <v>0</v>
      </c>
      <c r="AL2118" s="86">
        <f t="shared" si="342"/>
        <v>16</v>
      </c>
      <c r="AM2118" s="86">
        <f t="shared" si="343"/>
        <v>0</v>
      </c>
    </row>
    <row r="2119" spans="1:39" ht="15" customHeight="1">
      <c r="A2119" s="107"/>
      <c r="B2119" s="93"/>
      <c r="C2119" s="110" t="s">
        <v>107</v>
      </c>
      <c r="D2119" s="488" t="str">
        <f t="shared" si="337"/>
        <v/>
      </c>
      <c r="E2119" s="489"/>
      <c r="F2119" s="489"/>
      <c r="G2119" s="489"/>
      <c r="H2119" s="489"/>
      <c r="I2119" s="489"/>
      <c r="J2119" s="489"/>
      <c r="K2119" s="489"/>
      <c r="L2119" s="489"/>
      <c r="M2119" s="489"/>
      <c r="N2119" s="490"/>
      <c r="O2119" s="332"/>
      <c r="P2119" s="333"/>
      <c r="Q2119" s="333"/>
      <c r="R2119" s="334"/>
      <c r="S2119" s="332"/>
      <c r="T2119" s="333"/>
      <c r="U2119" s="333"/>
      <c r="V2119" s="334"/>
      <c r="W2119" s="332"/>
      <c r="X2119" s="333"/>
      <c r="Y2119" s="333"/>
      <c r="Z2119" s="334"/>
      <c r="AA2119" s="332"/>
      <c r="AB2119" s="333"/>
      <c r="AC2119" s="333"/>
      <c r="AD2119" s="334"/>
      <c r="AG2119" s="86">
        <f t="shared" si="338"/>
        <v>0</v>
      </c>
      <c r="AH2119" s="86">
        <f t="shared" si="339"/>
        <v>0</v>
      </c>
      <c r="AI2119" s="86">
        <f t="shared" si="340"/>
        <v>0</v>
      </c>
      <c r="AJ2119" s="86">
        <f t="shared" si="341"/>
        <v>0</v>
      </c>
      <c r="AL2119" s="86">
        <f t="shared" si="342"/>
        <v>16</v>
      </c>
      <c r="AM2119" s="86">
        <f t="shared" si="343"/>
        <v>0</v>
      </c>
    </row>
    <row r="2120" spans="1:39" ht="15" customHeight="1">
      <c r="A2120" s="107"/>
      <c r="B2120" s="93"/>
      <c r="C2120" s="110" t="s">
        <v>108</v>
      </c>
      <c r="D2120" s="488" t="str">
        <f t="shared" si="337"/>
        <v/>
      </c>
      <c r="E2120" s="489"/>
      <c r="F2120" s="489"/>
      <c r="G2120" s="489"/>
      <c r="H2120" s="489"/>
      <c r="I2120" s="489"/>
      <c r="J2120" s="489"/>
      <c r="K2120" s="489"/>
      <c r="L2120" s="489"/>
      <c r="M2120" s="489"/>
      <c r="N2120" s="490"/>
      <c r="O2120" s="332"/>
      <c r="P2120" s="333"/>
      <c r="Q2120" s="333"/>
      <c r="R2120" s="334"/>
      <c r="S2120" s="332"/>
      <c r="T2120" s="333"/>
      <c r="U2120" s="333"/>
      <c r="V2120" s="334"/>
      <c r="W2120" s="332"/>
      <c r="X2120" s="333"/>
      <c r="Y2120" s="333"/>
      <c r="Z2120" s="334"/>
      <c r="AA2120" s="332"/>
      <c r="AB2120" s="333"/>
      <c r="AC2120" s="333"/>
      <c r="AD2120" s="334"/>
      <c r="AG2120" s="86">
        <f t="shared" si="338"/>
        <v>0</v>
      </c>
      <c r="AH2120" s="86">
        <f t="shared" si="339"/>
        <v>0</v>
      </c>
      <c r="AI2120" s="86">
        <f t="shared" si="340"/>
        <v>0</v>
      </c>
      <c r="AJ2120" s="86">
        <f t="shared" si="341"/>
        <v>0</v>
      </c>
      <c r="AL2120" s="86">
        <f t="shared" si="342"/>
        <v>16</v>
      </c>
      <c r="AM2120" s="86">
        <f t="shared" si="343"/>
        <v>0</v>
      </c>
    </row>
    <row r="2121" spans="1:39" ht="15" customHeight="1">
      <c r="A2121" s="107"/>
      <c r="B2121" s="93"/>
      <c r="C2121" s="110" t="s">
        <v>109</v>
      </c>
      <c r="D2121" s="488" t="str">
        <f t="shared" si="337"/>
        <v/>
      </c>
      <c r="E2121" s="489"/>
      <c r="F2121" s="489"/>
      <c r="G2121" s="489"/>
      <c r="H2121" s="489"/>
      <c r="I2121" s="489"/>
      <c r="J2121" s="489"/>
      <c r="K2121" s="489"/>
      <c r="L2121" s="489"/>
      <c r="M2121" s="489"/>
      <c r="N2121" s="490"/>
      <c r="O2121" s="332"/>
      <c r="P2121" s="333"/>
      <c r="Q2121" s="333"/>
      <c r="R2121" s="334"/>
      <c r="S2121" s="332"/>
      <c r="T2121" s="333"/>
      <c r="U2121" s="333"/>
      <c r="V2121" s="334"/>
      <c r="W2121" s="332"/>
      <c r="X2121" s="333"/>
      <c r="Y2121" s="333"/>
      <c r="Z2121" s="334"/>
      <c r="AA2121" s="332"/>
      <c r="AB2121" s="333"/>
      <c r="AC2121" s="333"/>
      <c r="AD2121" s="334"/>
      <c r="AG2121" s="86">
        <f t="shared" si="338"/>
        <v>0</v>
      </c>
      <c r="AH2121" s="86">
        <f t="shared" si="339"/>
        <v>0</v>
      </c>
      <c r="AI2121" s="86">
        <f t="shared" si="340"/>
        <v>0</v>
      </c>
      <c r="AJ2121" s="86">
        <f t="shared" si="341"/>
        <v>0</v>
      </c>
      <c r="AL2121" s="86">
        <f t="shared" si="342"/>
        <v>16</v>
      </c>
      <c r="AM2121" s="86">
        <f t="shared" si="343"/>
        <v>0</v>
      </c>
    </row>
    <row r="2122" spans="1:39" ht="15" customHeight="1">
      <c r="A2122" s="107"/>
      <c r="B2122" s="93"/>
      <c r="C2122" s="110" t="s">
        <v>110</v>
      </c>
      <c r="D2122" s="488" t="str">
        <f t="shared" si="337"/>
        <v/>
      </c>
      <c r="E2122" s="489"/>
      <c r="F2122" s="489"/>
      <c r="G2122" s="489"/>
      <c r="H2122" s="489"/>
      <c r="I2122" s="489"/>
      <c r="J2122" s="489"/>
      <c r="K2122" s="489"/>
      <c r="L2122" s="489"/>
      <c r="M2122" s="489"/>
      <c r="N2122" s="490"/>
      <c r="O2122" s="332"/>
      <c r="P2122" s="333"/>
      <c r="Q2122" s="333"/>
      <c r="R2122" s="334"/>
      <c r="S2122" s="332"/>
      <c r="T2122" s="333"/>
      <c r="U2122" s="333"/>
      <c r="V2122" s="334"/>
      <c r="W2122" s="332"/>
      <c r="X2122" s="333"/>
      <c r="Y2122" s="333"/>
      <c r="Z2122" s="334"/>
      <c r="AA2122" s="332"/>
      <c r="AB2122" s="333"/>
      <c r="AC2122" s="333"/>
      <c r="AD2122" s="334"/>
      <c r="AG2122" s="86">
        <f t="shared" si="338"/>
        <v>0</v>
      </c>
      <c r="AH2122" s="86">
        <f t="shared" si="339"/>
        <v>0</v>
      </c>
      <c r="AI2122" s="86">
        <f t="shared" si="340"/>
        <v>0</v>
      </c>
      <c r="AJ2122" s="86">
        <f t="shared" si="341"/>
        <v>0</v>
      </c>
      <c r="AL2122" s="86">
        <f t="shared" si="342"/>
        <v>16</v>
      </c>
      <c r="AM2122" s="86">
        <f t="shared" si="343"/>
        <v>0</v>
      </c>
    </row>
    <row r="2123" spans="1:39" ht="15" customHeight="1">
      <c r="A2123" s="107"/>
      <c r="B2123" s="93"/>
      <c r="C2123" s="110" t="s">
        <v>111</v>
      </c>
      <c r="D2123" s="488" t="str">
        <f t="shared" si="337"/>
        <v/>
      </c>
      <c r="E2123" s="489"/>
      <c r="F2123" s="489"/>
      <c r="G2123" s="489"/>
      <c r="H2123" s="489"/>
      <c r="I2123" s="489"/>
      <c r="J2123" s="489"/>
      <c r="K2123" s="489"/>
      <c r="L2123" s="489"/>
      <c r="M2123" s="489"/>
      <c r="N2123" s="490"/>
      <c r="O2123" s="332"/>
      <c r="P2123" s="333"/>
      <c r="Q2123" s="333"/>
      <c r="R2123" s="334"/>
      <c r="S2123" s="332"/>
      <c r="T2123" s="333"/>
      <c r="U2123" s="333"/>
      <c r="V2123" s="334"/>
      <c r="W2123" s="332"/>
      <c r="X2123" s="333"/>
      <c r="Y2123" s="333"/>
      <c r="Z2123" s="334"/>
      <c r="AA2123" s="332"/>
      <c r="AB2123" s="333"/>
      <c r="AC2123" s="333"/>
      <c r="AD2123" s="334"/>
      <c r="AG2123" s="86">
        <f t="shared" si="338"/>
        <v>0</v>
      </c>
      <c r="AH2123" s="86">
        <f t="shared" si="339"/>
        <v>0</v>
      </c>
      <c r="AI2123" s="86">
        <f t="shared" si="340"/>
        <v>0</v>
      </c>
      <c r="AJ2123" s="86">
        <f t="shared" si="341"/>
        <v>0</v>
      </c>
      <c r="AL2123" s="86">
        <f t="shared" si="342"/>
        <v>16</v>
      </c>
      <c r="AM2123" s="86">
        <f t="shared" si="343"/>
        <v>0</v>
      </c>
    </row>
    <row r="2124" spans="1:39" ht="15" customHeight="1">
      <c r="A2124" s="107"/>
      <c r="B2124" s="93"/>
      <c r="C2124" s="110" t="s">
        <v>112</v>
      </c>
      <c r="D2124" s="488" t="str">
        <f t="shared" si="337"/>
        <v/>
      </c>
      <c r="E2124" s="489"/>
      <c r="F2124" s="489"/>
      <c r="G2124" s="489"/>
      <c r="H2124" s="489"/>
      <c r="I2124" s="489"/>
      <c r="J2124" s="489"/>
      <c r="K2124" s="489"/>
      <c r="L2124" s="489"/>
      <c r="M2124" s="489"/>
      <c r="N2124" s="490"/>
      <c r="O2124" s="332"/>
      <c r="P2124" s="333"/>
      <c r="Q2124" s="333"/>
      <c r="R2124" s="334"/>
      <c r="S2124" s="332"/>
      <c r="T2124" s="333"/>
      <c r="U2124" s="333"/>
      <c r="V2124" s="334"/>
      <c r="W2124" s="332"/>
      <c r="X2124" s="333"/>
      <c r="Y2124" s="333"/>
      <c r="Z2124" s="334"/>
      <c r="AA2124" s="332"/>
      <c r="AB2124" s="333"/>
      <c r="AC2124" s="333"/>
      <c r="AD2124" s="334"/>
      <c r="AG2124" s="86">
        <f t="shared" si="338"/>
        <v>0</v>
      </c>
      <c r="AH2124" s="86">
        <f t="shared" si="339"/>
        <v>0</v>
      </c>
      <c r="AI2124" s="86">
        <f t="shared" si="340"/>
        <v>0</v>
      </c>
      <c r="AJ2124" s="86">
        <f t="shared" si="341"/>
        <v>0</v>
      </c>
      <c r="AL2124" s="86">
        <f t="shared" si="342"/>
        <v>16</v>
      </c>
      <c r="AM2124" s="86">
        <f t="shared" si="343"/>
        <v>0</v>
      </c>
    </row>
    <row r="2125" spans="1:39" ht="15" customHeight="1">
      <c r="A2125" s="107"/>
      <c r="B2125" s="93"/>
      <c r="C2125" s="110" t="s">
        <v>113</v>
      </c>
      <c r="D2125" s="488" t="str">
        <f t="shared" si="337"/>
        <v/>
      </c>
      <c r="E2125" s="489"/>
      <c r="F2125" s="489"/>
      <c r="G2125" s="489"/>
      <c r="H2125" s="489"/>
      <c r="I2125" s="489"/>
      <c r="J2125" s="489"/>
      <c r="K2125" s="489"/>
      <c r="L2125" s="489"/>
      <c r="M2125" s="489"/>
      <c r="N2125" s="490"/>
      <c r="O2125" s="332"/>
      <c r="P2125" s="333"/>
      <c r="Q2125" s="333"/>
      <c r="R2125" s="334"/>
      <c r="S2125" s="332"/>
      <c r="T2125" s="333"/>
      <c r="U2125" s="333"/>
      <c r="V2125" s="334"/>
      <c r="W2125" s="332"/>
      <c r="X2125" s="333"/>
      <c r="Y2125" s="333"/>
      <c r="Z2125" s="334"/>
      <c r="AA2125" s="332"/>
      <c r="AB2125" s="333"/>
      <c r="AC2125" s="333"/>
      <c r="AD2125" s="334"/>
      <c r="AG2125" s="86">
        <f t="shared" si="338"/>
        <v>0</v>
      </c>
      <c r="AH2125" s="86">
        <f t="shared" si="339"/>
        <v>0</v>
      </c>
      <c r="AI2125" s="86">
        <f t="shared" si="340"/>
        <v>0</v>
      </c>
      <c r="AJ2125" s="86">
        <f t="shared" si="341"/>
        <v>0</v>
      </c>
      <c r="AL2125" s="86">
        <f t="shared" si="342"/>
        <v>16</v>
      </c>
      <c r="AM2125" s="86">
        <f t="shared" si="343"/>
        <v>0</v>
      </c>
    </row>
    <row r="2126" spans="1:39" ht="15" customHeight="1">
      <c r="A2126" s="107"/>
      <c r="B2126" s="93"/>
      <c r="C2126" s="110" t="s">
        <v>114</v>
      </c>
      <c r="D2126" s="488" t="str">
        <f t="shared" si="337"/>
        <v/>
      </c>
      <c r="E2126" s="489"/>
      <c r="F2126" s="489"/>
      <c r="G2126" s="489"/>
      <c r="H2126" s="489"/>
      <c r="I2126" s="489"/>
      <c r="J2126" s="489"/>
      <c r="K2126" s="489"/>
      <c r="L2126" s="489"/>
      <c r="M2126" s="489"/>
      <c r="N2126" s="490"/>
      <c r="O2126" s="332"/>
      <c r="P2126" s="333"/>
      <c r="Q2126" s="333"/>
      <c r="R2126" s="334"/>
      <c r="S2126" s="332"/>
      <c r="T2126" s="333"/>
      <c r="U2126" s="333"/>
      <c r="V2126" s="334"/>
      <c r="W2126" s="332"/>
      <c r="X2126" s="333"/>
      <c r="Y2126" s="333"/>
      <c r="Z2126" s="334"/>
      <c r="AA2126" s="332"/>
      <c r="AB2126" s="333"/>
      <c r="AC2126" s="333"/>
      <c r="AD2126" s="334"/>
      <c r="AG2126" s="86">
        <f t="shared" si="338"/>
        <v>0</v>
      </c>
      <c r="AH2126" s="86">
        <f t="shared" si="339"/>
        <v>0</v>
      </c>
      <c r="AI2126" s="86">
        <f t="shared" si="340"/>
        <v>0</v>
      </c>
      <c r="AJ2126" s="86">
        <f t="shared" si="341"/>
        <v>0</v>
      </c>
      <c r="AL2126" s="86">
        <f t="shared" si="342"/>
        <v>16</v>
      </c>
      <c r="AM2126" s="86">
        <f t="shared" si="343"/>
        <v>0</v>
      </c>
    </row>
    <row r="2127" spans="1:39" ht="15" customHeight="1">
      <c r="A2127" s="107"/>
      <c r="B2127" s="93"/>
      <c r="C2127" s="110" t="s">
        <v>115</v>
      </c>
      <c r="D2127" s="488" t="str">
        <f t="shared" si="337"/>
        <v/>
      </c>
      <c r="E2127" s="489"/>
      <c r="F2127" s="489"/>
      <c r="G2127" s="489"/>
      <c r="H2127" s="489"/>
      <c r="I2127" s="489"/>
      <c r="J2127" s="489"/>
      <c r="K2127" s="489"/>
      <c r="L2127" s="489"/>
      <c r="M2127" s="489"/>
      <c r="N2127" s="490"/>
      <c r="O2127" s="332"/>
      <c r="P2127" s="333"/>
      <c r="Q2127" s="333"/>
      <c r="R2127" s="334"/>
      <c r="S2127" s="332"/>
      <c r="T2127" s="333"/>
      <c r="U2127" s="333"/>
      <c r="V2127" s="334"/>
      <c r="W2127" s="332"/>
      <c r="X2127" s="333"/>
      <c r="Y2127" s="333"/>
      <c r="Z2127" s="334"/>
      <c r="AA2127" s="332"/>
      <c r="AB2127" s="333"/>
      <c r="AC2127" s="333"/>
      <c r="AD2127" s="334"/>
      <c r="AG2127" s="86">
        <f t="shared" si="338"/>
        <v>0</v>
      </c>
      <c r="AH2127" s="86">
        <f t="shared" si="339"/>
        <v>0</v>
      </c>
      <c r="AI2127" s="86">
        <f t="shared" si="340"/>
        <v>0</v>
      </c>
      <c r="AJ2127" s="86">
        <f t="shared" si="341"/>
        <v>0</v>
      </c>
      <c r="AL2127" s="86">
        <f t="shared" si="342"/>
        <v>16</v>
      </c>
      <c r="AM2127" s="86">
        <f t="shared" si="343"/>
        <v>0</v>
      </c>
    </row>
    <row r="2128" spans="1:39" ht="15" customHeight="1">
      <c r="A2128" s="107"/>
      <c r="B2128" s="93"/>
      <c r="C2128" s="110" t="s">
        <v>116</v>
      </c>
      <c r="D2128" s="488" t="str">
        <f t="shared" si="337"/>
        <v/>
      </c>
      <c r="E2128" s="489"/>
      <c r="F2128" s="489"/>
      <c r="G2128" s="489"/>
      <c r="H2128" s="489"/>
      <c r="I2128" s="489"/>
      <c r="J2128" s="489"/>
      <c r="K2128" s="489"/>
      <c r="L2128" s="489"/>
      <c r="M2128" s="489"/>
      <c r="N2128" s="490"/>
      <c r="O2128" s="332"/>
      <c r="P2128" s="333"/>
      <c r="Q2128" s="333"/>
      <c r="R2128" s="334"/>
      <c r="S2128" s="332"/>
      <c r="T2128" s="333"/>
      <c r="U2128" s="333"/>
      <c r="V2128" s="334"/>
      <c r="W2128" s="332"/>
      <c r="X2128" s="333"/>
      <c r="Y2128" s="333"/>
      <c r="Z2128" s="334"/>
      <c r="AA2128" s="332"/>
      <c r="AB2128" s="333"/>
      <c r="AC2128" s="333"/>
      <c r="AD2128" s="334"/>
      <c r="AG2128" s="86">
        <f t="shared" si="338"/>
        <v>0</v>
      </c>
      <c r="AH2128" s="86">
        <f t="shared" si="339"/>
        <v>0</v>
      </c>
      <c r="AI2128" s="86">
        <f t="shared" si="340"/>
        <v>0</v>
      </c>
      <c r="AJ2128" s="86">
        <f t="shared" si="341"/>
        <v>0</v>
      </c>
      <c r="AL2128" s="86">
        <f t="shared" si="342"/>
        <v>16</v>
      </c>
      <c r="AM2128" s="86">
        <f t="shared" si="343"/>
        <v>0</v>
      </c>
    </row>
    <row r="2129" spans="1:39" ht="15" customHeight="1">
      <c r="A2129" s="107"/>
      <c r="B2129" s="93"/>
      <c r="C2129" s="110" t="s">
        <v>117</v>
      </c>
      <c r="D2129" s="488" t="str">
        <f t="shared" si="337"/>
        <v/>
      </c>
      <c r="E2129" s="489"/>
      <c r="F2129" s="489"/>
      <c r="G2129" s="489"/>
      <c r="H2129" s="489"/>
      <c r="I2129" s="489"/>
      <c r="J2129" s="489"/>
      <c r="K2129" s="489"/>
      <c r="L2129" s="489"/>
      <c r="M2129" s="489"/>
      <c r="N2129" s="490"/>
      <c r="O2129" s="332"/>
      <c r="P2129" s="333"/>
      <c r="Q2129" s="333"/>
      <c r="R2129" s="334"/>
      <c r="S2129" s="332"/>
      <c r="T2129" s="333"/>
      <c r="U2129" s="333"/>
      <c r="V2129" s="334"/>
      <c r="W2129" s="332"/>
      <c r="X2129" s="333"/>
      <c r="Y2129" s="333"/>
      <c r="Z2129" s="334"/>
      <c r="AA2129" s="332"/>
      <c r="AB2129" s="333"/>
      <c r="AC2129" s="333"/>
      <c r="AD2129" s="334"/>
      <c r="AG2129" s="86">
        <f t="shared" si="338"/>
        <v>0</v>
      </c>
      <c r="AH2129" s="86">
        <f t="shared" si="339"/>
        <v>0</v>
      </c>
      <c r="AI2129" s="86">
        <f t="shared" si="340"/>
        <v>0</v>
      </c>
      <c r="AJ2129" s="86">
        <f t="shared" si="341"/>
        <v>0</v>
      </c>
      <c r="AL2129" s="86">
        <f t="shared" si="342"/>
        <v>16</v>
      </c>
      <c r="AM2129" s="86">
        <f t="shared" si="343"/>
        <v>0</v>
      </c>
    </row>
    <row r="2130" spans="1:39" ht="15" customHeight="1">
      <c r="A2130" s="107"/>
      <c r="B2130" s="93"/>
      <c r="C2130" s="110" t="s">
        <v>118</v>
      </c>
      <c r="D2130" s="488" t="str">
        <f t="shared" si="337"/>
        <v/>
      </c>
      <c r="E2130" s="489"/>
      <c r="F2130" s="489"/>
      <c r="G2130" s="489"/>
      <c r="H2130" s="489"/>
      <c r="I2130" s="489"/>
      <c r="J2130" s="489"/>
      <c r="K2130" s="489"/>
      <c r="L2130" s="489"/>
      <c r="M2130" s="489"/>
      <c r="N2130" s="490"/>
      <c r="O2130" s="332"/>
      <c r="P2130" s="333"/>
      <c r="Q2130" s="333"/>
      <c r="R2130" s="334"/>
      <c r="S2130" s="332"/>
      <c r="T2130" s="333"/>
      <c r="U2130" s="333"/>
      <c r="V2130" s="334"/>
      <c r="W2130" s="332"/>
      <c r="X2130" s="333"/>
      <c r="Y2130" s="333"/>
      <c r="Z2130" s="334"/>
      <c r="AA2130" s="332"/>
      <c r="AB2130" s="333"/>
      <c r="AC2130" s="333"/>
      <c r="AD2130" s="334"/>
      <c r="AG2130" s="86">
        <f t="shared" si="338"/>
        <v>0</v>
      </c>
      <c r="AH2130" s="86">
        <f t="shared" si="339"/>
        <v>0</v>
      </c>
      <c r="AI2130" s="86">
        <f t="shared" si="340"/>
        <v>0</v>
      </c>
      <c r="AJ2130" s="86">
        <f t="shared" si="341"/>
        <v>0</v>
      </c>
      <c r="AL2130" s="86">
        <f t="shared" si="342"/>
        <v>16</v>
      </c>
      <c r="AM2130" s="86">
        <f t="shared" si="343"/>
        <v>0</v>
      </c>
    </row>
    <row r="2131" spans="1:39" ht="15" customHeight="1">
      <c r="A2131" s="107"/>
      <c r="B2131" s="93"/>
      <c r="C2131" s="110" t="s">
        <v>119</v>
      </c>
      <c r="D2131" s="488" t="str">
        <f t="shared" si="337"/>
        <v/>
      </c>
      <c r="E2131" s="489"/>
      <c r="F2131" s="489"/>
      <c r="G2131" s="489"/>
      <c r="H2131" s="489"/>
      <c r="I2131" s="489"/>
      <c r="J2131" s="489"/>
      <c r="K2131" s="489"/>
      <c r="L2131" s="489"/>
      <c r="M2131" s="489"/>
      <c r="N2131" s="490"/>
      <c r="O2131" s="332"/>
      <c r="P2131" s="333"/>
      <c r="Q2131" s="333"/>
      <c r="R2131" s="334"/>
      <c r="S2131" s="332"/>
      <c r="T2131" s="333"/>
      <c r="U2131" s="333"/>
      <c r="V2131" s="334"/>
      <c r="W2131" s="332"/>
      <c r="X2131" s="333"/>
      <c r="Y2131" s="333"/>
      <c r="Z2131" s="334"/>
      <c r="AA2131" s="332"/>
      <c r="AB2131" s="333"/>
      <c r="AC2131" s="333"/>
      <c r="AD2131" s="334"/>
      <c r="AG2131" s="86">
        <f t="shared" si="338"/>
        <v>0</v>
      </c>
      <c r="AH2131" s="86">
        <f t="shared" si="339"/>
        <v>0</v>
      </c>
      <c r="AI2131" s="86">
        <f t="shared" si="340"/>
        <v>0</v>
      </c>
      <c r="AJ2131" s="86">
        <f t="shared" si="341"/>
        <v>0</v>
      </c>
      <c r="AL2131" s="86">
        <f t="shared" si="342"/>
        <v>16</v>
      </c>
      <c r="AM2131" s="86">
        <f t="shared" si="343"/>
        <v>0</v>
      </c>
    </row>
    <row r="2132" spans="1:39" ht="15" customHeight="1">
      <c r="A2132" s="107"/>
      <c r="B2132" s="93"/>
      <c r="C2132" s="110" t="s">
        <v>120</v>
      </c>
      <c r="D2132" s="488" t="str">
        <f t="shared" si="337"/>
        <v/>
      </c>
      <c r="E2132" s="489"/>
      <c r="F2132" s="489"/>
      <c r="G2132" s="489"/>
      <c r="H2132" s="489"/>
      <c r="I2132" s="489"/>
      <c r="J2132" s="489"/>
      <c r="K2132" s="489"/>
      <c r="L2132" s="489"/>
      <c r="M2132" s="489"/>
      <c r="N2132" s="490"/>
      <c r="O2132" s="332"/>
      <c r="P2132" s="333"/>
      <c r="Q2132" s="333"/>
      <c r="R2132" s="334"/>
      <c r="S2132" s="332"/>
      <c r="T2132" s="333"/>
      <c r="U2132" s="333"/>
      <c r="V2132" s="334"/>
      <c r="W2132" s="332"/>
      <c r="X2132" s="333"/>
      <c r="Y2132" s="333"/>
      <c r="Z2132" s="334"/>
      <c r="AA2132" s="332"/>
      <c r="AB2132" s="333"/>
      <c r="AC2132" s="333"/>
      <c r="AD2132" s="334"/>
      <c r="AG2132" s="86">
        <f t="shared" si="338"/>
        <v>0</v>
      </c>
      <c r="AH2132" s="86">
        <f t="shared" si="339"/>
        <v>0</v>
      </c>
      <c r="AI2132" s="86">
        <f t="shared" si="340"/>
        <v>0</v>
      </c>
      <c r="AJ2132" s="86">
        <f t="shared" si="341"/>
        <v>0</v>
      </c>
      <c r="AL2132" s="86">
        <f t="shared" si="342"/>
        <v>16</v>
      </c>
      <c r="AM2132" s="86">
        <f t="shared" si="343"/>
        <v>0</v>
      </c>
    </row>
    <row r="2133" spans="1:39" ht="15" customHeight="1">
      <c r="A2133" s="107"/>
      <c r="B2133" s="93"/>
      <c r="C2133" s="110" t="s">
        <v>168</v>
      </c>
      <c r="D2133" s="488" t="str">
        <f t="shared" si="337"/>
        <v/>
      </c>
      <c r="E2133" s="489"/>
      <c r="F2133" s="489"/>
      <c r="G2133" s="489"/>
      <c r="H2133" s="489"/>
      <c r="I2133" s="489"/>
      <c r="J2133" s="489"/>
      <c r="K2133" s="489"/>
      <c r="L2133" s="489"/>
      <c r="M2133" s="489"/>
      <c r="N2133" s="490"/>
      <c r="O2133" s="332"/>
      <c r="P2133" s="333"/>
      <c r="Q2133" s="333"/>
      <c r="R2133" s="334"/>
      <c r="S2133" s="332"/>
      <c r="T2133" s="333"/>
      <c r="U2133" s="333"/>
      <c r="V2133" s="334"/>
      <c r="W2133" s="332"/>
      <c r="X2133" s="333"/>
      <c r="Y2133" s="333"/>
      <c r="Z2133" s="334"/>
      <c r="AA2133" s="332"/>
      <c r="AB2133" s="333"/>
      <c r="AC2133" s="333"/>
      <c r="AD2133" s="334"/>
      <c r="AG2133" s="86">
        <f t="shared" si="338"/>
        <v>0</v>
      </c>
      <c r="AH2133" s="86">
        <f t="shared" si="339"/>
        <v>0</v>
      </c>
      <c r="AI2133" s="86">
        <f t="shared" si="340"/>
        <v>0</v>
      </c>
      <c r="AJ2133" s="86">
        <f t="shared" si="341"/>
        <v>0</v>
      </c>
      <c r="AL2133" s="86">
        <f t="shared" si="342"/>
        <v>16</v>
      </c>
      <c r="AM2133" s="86">
        <f t="shared" si="343"/>
        <v>0</v>
      </c>
    </row>
    <row r="2134" spans="1:39" ht="15" customHeight="1">
      <c r="A2134" s="107"/>
      <c r="B2134" s="93"/>
      <c r="C2134" s="110" t="s">
        <v>169</v>
      </c>
      <c r="D2134" s="488" t="str">
        <f t="shared" si="337"/>
        <v/>
      </c>
      <c r="E2134" s="489"/>
      <c r="F2134" s="489"/>
      <c r="G2134" s="489"/>
      <c r="H2134" s="489"/>
      <c r="I2134" s="489"/>
      <c r="J2134" s="489"/>
      <c r="K2134" s="489"/>
      <c r="L2134" s="489"/>
      <c r="M2134" s="489"/>
      <c r="N2134" s="490"/>
      <c r="O2134" s="332"/>
      <c r="P2134" s="333"/>
      <c r="Q2134" s="333"/>
      <c r="R2134" s="334"/>
      <c r="S2134" s="332"/>
      <c r="T2134" s="333"/>
      <c r="U2134" s="333"/>
      <c r="V2134" s="334"/>
      <c r="W2134" s="332"/>
      <c r="X2134" s="333"/>
      <c r="Y2134" s="333"/>
      <c r="Z2134" s="334"/>
      <c r="AA2134" s="332"/>
      <c r="AB2134" s="333"/>
      <c r="AC2134" s="333"/>
      <c r="AD2134" s="334"/>
      <c r="AG2134" s="86">
        <f t="shared" si="338"/>
        <v>0</v>
      </c>
      <c r="AH2134" s="86">
        <f t="shared" si="339"/>
        <v>0</v>
      </c>
      <c r="AI2134" s="86">
        <f t="shared" si="340"/>
        <v>0</v>
      </c>
      <c r="AJ2134" s="86">
        <f t="shared" si="341"/>
        <v>0</v>
      </c>
      <c r="AL2134" s="86">
        <f t="shared" si="342"/>
        <v>16</v>
      </c>
      <c r="AM2134" s="86">
        <f t="shared" si="343"/>
        <v>0</v>
      </c>
    </row>
    <row r="2135" spans="1:39" ht="15" customHeight="1">
      <c r="A2135" s="107"/>
      <c r="B2135" s="93"/>
      <c r="C2135" s="110" t="s">
        <v>170</v>
      </c>
      <c r="D2135" s="488" t="str">
        <f t="shared" si="337"/>
        <v/>
      </c>
      <c r="E2135" s="489"/>
      <c r="F2135" s="489"/>
      <c r="G2135" s="489"/>
      <c r="H2135" s="489"/>
      <c r="I2135" s="489"/>
      <c r="J2135" s="489"/>
      <c r="K2135" s="489"/>
      <c r="L2135" s="489"/>
      <c r="M2135" s="489"/>
      <c r="N2135" s="490"/>
      <c r="O2135" s="332"/>
      <c r="P2135" s="333"/>
      <c r="Q2135" s="333"/>
      <c r="R2135" s="334"/>
      <c r="S2135" s="332"/>
      <c r="T2135" s="333"/>
      <c r="U2135" s="333"/>
      <c r="V2135" s="334"/>
      <c r="W2135" s="332"/>
      <c r="X2135" s="333"/>
      <c r="Y2135" s="333"/>
      <c r="Z2135" s="334"/>
      <c r="AA2135" s="332"/>
      <c r="AB2135" s="333"/>
      <c r="AC2135" s="333"/>
      <c r="AD2135" s="334"/>
      <c r="AG2135" s="86">
        <f t="shared" si="338"/>
        <v>0</v>
      </c>
      <c r="AH2135" s="86">
        <f t="shared" si="339"/>
        <v>0</v>
      </c>
      <c r="AI2135" s="86">
        <f t="shared" si="340"/>
        <v>0</v>
      </c>
      <c r="AJ2135" s="86">
        <f t="shared" si="341"/>
        <v>0</v>
      </c>
      <c r="AL2135" s="86">
        <f t="shared" si="342"/>
        <v>16</v>
      </c>
      <c r="AM2135" s="86">
        <f t="shared" si="343"/>
        <v>0</v>
      </c>
    </row>
    <row r="2136" spans="1:39" ht="15" customHeight="1">
      <c r="A2136" s="107"/>
      <c r="B2136" s="93"/>
      <c r="C2136" s="110" t="s">
        <v>171</v>
      </c>
      <c r="D2136" s="488" t="str">
        <f t="shared" si="337"/>
        <v/>
      </c>
      <c r="E2136" s="489"/>
      <c r="F2136" s="489"/>
      <c r="G2136" s="489"/>
      <c r="H2136" s="489"/>
      <c r="I2136" s="489"/>
      <c r="J2136" s="489"/>
      <c r="K2136" s="489"/>
      <c r="L2136" s="489"/>
      <c r="M2136" s="489"/>
      <c r="N2136" s="490"/>
      <c r="O2136" s="332"/>
      <c r="P2136" s="333"/>
      <c r="Q2136" s="333"/>
      <c r="R2136" s="334"/>
      <c r="S2136" s="332"/>
      <c r="T2136" s="333"/>
      <c r="U2136" s="333"/>
      <c r="V2136" s="334"/>
      <c r="W2136" s="332"/>
      <c r="X2136" s="333"/>
      <c r="Y2136" s="333"/>
      <c r="Z2136" s="334"/>
      <c r="AA2136" s="332"/>
      <c r="AB2136" s="333"/>
      <c r="AC2136" s="333"/>
      <c r="AD2136" s="334"/>
      <c r="AG2136" s="86">
        <f t="shared" si="338"/>
        <v>0</v>
      </c>
      <c r="AH2136" s="86">
        <f t="shared" si="339"/>
        <v>0</v>
      </c>
      <c r="AI2136" s="86">
        <f t="shared" si="340"/>
        <v>0</v>
      </c>
      <c r="AJ2136" s="86">
        <f t="shared" si="341"/>
        <v>0</v>
      </c>
      <c r="AL2136" s="86">
        <f t="shared" si="342"/>
        <v>16</v>
      </c>
      <c r="AM2136" s="86">
        <f t="shared" si="343"/>
        <v>0</v>
      </c>
    </row>
    <row r="2137" spans="1:39" ht="15" customHeight="1">
      <c r="A2137" s="107"/>
      <c r="B2137" s="93"/>
      <c r="C2137" s="110" t="s">
        <v>172</v>
      </c>
      <c r="D2137" s="488" t="str">
        <f t="shared" si="337"/>
        <v/>
      </c>
      <c r="E2137" s="489"/>
      <c r="F2137" s="489"/>
      <c r="G2137" s="489"/>
      <c r="H2137" s="489"/>
      <c r="I2137" s="489"/>
      <c r="J2137" s="489"/>
      <c r="K2137" s="489"/>
      <c r="L2137" s="489"/>
      <c r="M2137" s="489"/>
      <c r="N2137" s="490"/>
      <c r="O2137" s="332"/>
      <c r="P2137" s="333"/>
      <c r="Q2137" s="333"/>
      <c r="R2137" s="334"/>
      <c r="S2137" s="332"/>
      <c r="T2137" s="333"/>
      <c r="U2137" s="333"/>
      <c r="V2137" s="334"/>
      <c r="W2137" s="332"/>
      <c r="X2137" s="333"/>
      <c r="Y2137" s="333"/>
      <c r="Z2137" s="334"/>
      <c r="AA2137" s="332"/>
      <c r="AB2137" s="333"/>
      <c r="AC2137" s="333"/>
      <c r="AD2137" s="334"/>
      <c r="AG2137" s="86">
        <f t="shared" si="338"/>
        <v>0</v>
      </c>
      <c r="AH2137" s="86">
        <f t="shared" si="339"/>
        <v>0</v>
      </c>
      <c r="AI2137" s="86">
        <f t="shared" si="340"/>
        <v>0</v>
      </c>
      <c r="AJ2137" s="86">
        <f t="shared" si="341"/>
        <v>0</v>
      </c>
      <c r="AL2137" s="86">
        <f t="shared" si="342"/>
        <v>16</v>
      </c>
      <c r="AM2137" s="86">
        <f t="shared" si="343"/>
        <v>0</v>
      </c>
    </row>
    <row r="2138" spans="1:39" ht="15" customHeight="1">
      <c r="A2138" s="107"/>
      <c r="B2138" s="93"/>
      <c r="C2138" s="110" t="s">
        <v>173</v>
      </c>
      <c r="D2138" s="488" t="str">
        <f t="shared" si="337"/>
        <v/>
      </c>
      <c r="E2138" s="489"/>
      <c r="F2138" s="489"/>
      <c r="G2138" s="489"/>
      <c r="H2138" s="489"/>
      <c r="I2138" s="489"/>
      <c r="J2138" s="489"/>
      <c r="K2138" s="489"/>
      <c r="L2138" s="489"/>
      <c r="M2138" s="489"/>
      <c r="N2138" s="490"/>
      <c r="O2138" s="332"/>
      <c r="P2138" s="333"/>
      <c r="Q2138" s="333"/>
      <c r="R2138" s="334"/>
      <c r="S2138" s="332"/>
      <c r="T2138" s="333"/>
      <c r="U2138" s="333"/>
      <c r="V2138" s="334"/>
      <c r="W2138" s="332"/>
      <c r="X2138" s="333"/>
      <c r="Y2138" s="333"/>
      <c r="Z2138" s="334"/>
      <c r="AA2138" s="332"/>
      <c r="AB2138" s="333"/>
      <c r="AC2138" s="333"/>
      <c r="AD2138" s="334"/>
      <c r="AG2138" s="86">
        <f t="shared" si="338"/>
        <v>0</v>
      </c>
      <c r="AH2138" s="86">
        <f t="shared" si="339"/>
        <v>0</v>
      </c>
      <c r="AI2138" s="86">
        <f t="shared" si="340"/>
        <v>0</v>
      </c>
      <c r="AJ2138" s="86">
        <f t="shared" si="341"/>
        <v>0</v>
      </c>
      <c r="AL2138" s="86">
        <f t="shared" si="342"/>
        <v>16</v>
      </c>
      <c r="AM2138" s="86">
        <f t="shared" si="343"/>
        <v>0</v>
      </c>
    </row>
    <row r="2139" spans="1:39" ht="15" customHeight="1">
      <c r="A2139" s="107"/>
      <c r="B2139" s="93"/>
      <c r="C2139" s="110" t="s">
        <v>174</v>
      </c>
      <c r="D2139" s="488" t="str">
        <f t="shared" si="337"/>
        <v/>
      </c>
      <c r="E2139" s="489"/>
      <c r="F2139" s="489"/>
      <c r="G2139" s="489"/>
      <c r="H2139" s="489"/>
      <c r="I2139" s="489"/>
      <c r="J2139" s="489"/>
      <c r="K2139" s="489"/>
      <c r="L2139" s="489"/>
      <c r="M2139" s="489"/>
      <c r="N2139" s="490"/>
      <c r="O2139" s="332"/>
      <c r="P2139" s="333"/>
      <c r="Q2139" s="333"/>
      <c r="R2139" s="334"/>
      <c r="S2139" s="332"/>
      <c r="T2139" s="333"/>
      <c r="U2139" s="333"/>
      <c r="V2139" s="334"/>
      <c r="W2139" s="332"/>
      <c r="X2139" s="333"/>
      <c r="Y2139" s="333"/>
      <c r="Z2139" s="334"/>
      <c r="AA2139" s="332"/>
      <c r="AB2139" s="333"/>
      <c r="AC2139" s="333"/>
      <c r="AD2139" s="334"/>
      <c r="AG2139" s="86">
        <f t="shared" si="338"/>
        <v>0</v>
      </c>
      <c r="AH2139" s="86">
        <f t="shared" si="339"/>
        <v>0</v>
      </c>
      <c r="AI2139" s="86">
        <f t="shared" si="340"/>
        <v>0</v>
      </c>
      <c r="AJ2139" s="86">
        <f t="shared" si="341"/>
        <v>0</v>
      </c>
      <c r="AL2139" s="86">
        <f t="shared" si="342"/>
        <v>16</v>
      </c>
      <c r="AM2139" s="86">
        <f t="shared" si="343"/>
        <v>0</v>
      </c>
    </row>
    <row r="2140" spans="1:39" ht="15" customHeight="1">
      <c r="A2140" s="107"/>
      <c r="B2140" s="93"/>
      <c r="C2140" s="110" t="s">
        <v>175</v>
      </c>
      <c r="D2140" s="488" t="str">
        <f t="shared" si="337"/>
        <v/>
      </c>
      <c r="E2140" s="489"/>
      <c r="F2140" s="489"/>
      <c r="G2140" s="489"/>
      <c r="H2140" s="489"/>
      <c r="I2140" s="489"/>
      <c r="J2140" s="489"/>
      <c r="K2140" s="489"/>
      <c r="L2140" s="489"/>
      <c r="M2140" s="489"/>
      <c r="N2140" s="490"/>
      <c r="O2140" s="332"/>
      <c r="P2140" s="333"/>
      <c r="Q2140" s="333"/>
      <c r="R2140" s="334"/>
      <c r="S2140" s="332"/>
      <c r="T2140" s="333"/>
      <c r="U2140" s="333"/>
      <c r="V2140" s="334"/>
      <c r="W2140" s="332"/>
      <c r="X2140" s="333"/>
      <c r="Y2140" s="333"/>
      <c r="Z2140" s="334"/>
      <c r="AA2140" s="332"/>
      <c r="AB2140" s="333"/>
      <c r="AC2140" s="333"/>
      <c r="AD2140" s="334"/>
      <c r="AG2140" s="86">
        <f t="shared" si="338"/>
        <v>0</v>
      </c>
      <c r="AH2140" s="86">
        <f t="shared" si="339"/>
        <v>0</v>
      </c>
      <c r="AI2140" s="86">
        <f t="shared" si="340"/>
        <v>0</v>
      </c>
      <c r="AJ2140" s="86">
        <f t="shared" si="341"/>
        <v>0</v>
      </c>
      <c r="AL2140" s="86">
        <f t="shared" si="342"/>
        <v>16</v>
      </c>
      <c r="AM2140" s="86">
        <f t="shared" si="343"/>
        <v>0</v>
      </c>
    </row>
    <row r="2141" spans="1:39" ht="15" customHeight="1">
      <c r="A2141" s="107"/>
      <c r="B2141" s="93"/>
      <c r="C2141" s="110" t="s">
        <v>176</v>
      </c>
      <c r="D2141" s="488" t="str">
        <f t="shared" si="337"/>
        <v/>
      </c>
      <c r="E2141" s="489"/>
      <c r="F2141" s="489"/>
      <c r="G2141" s="489"/>
      <c r="H2141" s="489"/>
      <c r="I2141" s="489"/>
      <c r="J2141" s="489"/>
      <c r="K2141" s="489"/>
      <c r="L2141" s="489"/>
      <c r="M2141" s="489"/>
      <c r="N2141" s="490"/>
      <c r="O2141" s="332"/>
      <c r="P2141" s="333"/>
      <c r="Q2141" s="333"/>
      <c r="R2141" s="334"/>
      <c r="S2141" s="332"/>
      <c r="T2141" s="333"/>
      <c r="U2141" s="333"/>
      <c r="V2141" s="334"/>
      <c r="W2141" s="332"/>
      <c r="X2141" s="333"/>
      <c r="Y2141" s="333"/>
      <c r="Z2141" s="334"/>
      <c r="AA2141" s="332"/>
      <c r="AB2141" s="333"/>
      <c r="AC2141" s="333"/>
      <c r="AD2141" s="334"/>
      <c r="AG2141" s="86">
        <f t="shared" si="338"/>
        <v>0</v>
      </c>
      <c r="AH2141" s="86">
        <f t="shared" si="339"/>
        <v>0</v>
      </c>
      <c r="AI2141" s="86">
        <f t="shared" si="340"/>
        <v>0</v>
      </c>
      <c r="AJ2141" s="86">
        <f t="shared" si="341"/>
        <v>0</v>
      </c>
      <c r="AL2141" s="86">
        <f t="shared" si="342"/>
        <v>16</v>
      </c>
      <c r="AM2141" s="86">
        <f t="shared" si="343"/>
        <v>0</v>
      </c>
    </row>
    <row r="2142" spans="1:39" ht="15" customHeight="1">
      <c r="A2142" s="107"/>
      <c r="B2142" s="93"/>
      <c r="C2142" s="110" t="s">
        <v>177</v>
      </c>
      <c r="D2142" s="488" t="str">
        <f t="shared" si="337"/>
        <v/>
      </c>
      <c r="E2142" s="489"/>
      <c r="F2142" s="489"/>
      <c r="G2142" s="489"/>
      <c r="H2142" s="489"/>
      <c r="I2142" s="489"/>
      <c r="J2142" s="489"/>
      <c r="K2142" s="489"/>
      <c r="L2142" s="489"/>
      <c r="M2142" s="489"/>
      <c r="N2142" s="490"/>
      <c r="O2142" s="332"/>
      <c r="P2142" s="333"/>
      <c r="Q2142" s="333"/>
      <c r="R2142" s="334"/>
      <c r="S2142" s="332"/>
      <c r="T2142" s="333"/>
      <c r="U2142" s="333"/>
      <c r="V2142" s="334"/>
      <c r="W2142" s="332"/>
      <c r="X2142" s="333"/>
      <c r="Y2142" s="333"/>
      <c r="Z2142" s="334"/>
      <c r="AA2142" s="332"/>
      <c r="AB2142" s="333"/>
      <c r="AC2142" s="333"/>
      <c r="AD2142" s="334"/>
      <c r="AG2142" s="86">
        <f t="shared" si="338"/>
        <v>0</v>
      </c>
      <c r="AH2142" s="86">
        <f t="shared" si="339"/>
        <v>0</v>
      </c>
      <c r="AI2142" s="86">
        <f t="shared" si="340"/>
        <v>0</v>
      </c>
      <c r="AJ2142" s="86">
        <f t="shared" si="341"/>
        <v>0</v>
      </c>
      <c r="AL2142" s="86">
        <f t="shared" si="342"/>
        <v>16</v>
      </c>
      <c r="AM2142" s="86">
        <f t="shared" si="343"/>
        <v>0</v>
      </c>
    </row>
    <row r="2143" spans="1:39" ht="15" customHeight="1">
      <c r="A2143" s="107"/>
      <c r="B2143" s="93"/>
      <c r="C2143" s="110" t="s">
        <v>178</v>
      </c>
      <c r="D2143" s="488" t="str">
        <f t="shared" si="337"/>
        <v/>
      </c>
      <c r="E2143" s="489"/>
      <c r="F2143" s="489"/>
      <c r="G2143" s="489"/>
      <c r="H2143" s="489"/>
      <c r="I2143" s="489"/>
      <c r="J2143" s="489"/>
      <c r="K2143" s="489"/>
      <c r="L2143" s="489"/>
      <c r="M2143" s="489"/>
      <c r="N2143" s="490"/>
      <c r="O2143" s="332"/>
      <c r="P2143" s="333"/>
      <c r="Q2143" s="333"/>
      <c r="R2143" s="334"/>
      <c r="S2143" s="332"/>
      <c r="T2143" s="333"/>
      <c r="U2143" s="333"/>
      <c r="V2143" s="334"/>
      <c r="W2143" s="332"/>
      <c r="X2143" s="333"/>
      <c r="Y2143" s="333"/>
      <c r="Z2143" s="334"/>
      <c r="AA2143" s="332"/>
      <c r="AB2143" s="333"/>
      <c r="AC2143" s="333"/>
      <c r="AD2143" s="334"/>
      <c r="AG2143" s="86">
        <f t="shared" si="338"/>
        <v>0</v>
      </c>
      <c r="AH2143" s="86">
        <f t="shared" si="339"/>
        <v>0</v>
      </c>
      <c r="AI2143" s="86">
        <f t="shared" si="340"/>
        <v>0</v>
      </c>
      <c r="AJ2143" s="86">
        <f t="shared" si="341"/>
        <v>0</v>
      </c>
      <c r="AL2143" s="86">
        <f t="shared" si="342"/>
        <v>16</v>
      </c>
      <c r="AM2143" s="86">
        <f t="shared" si="343"/>
        <v>0</v>
      </c>
    </row>
    <row r="2144" spans="1:39" ht="15" customHeight="1">
      <c r="A2144" s="107"/>
      <c r="B2144" s="93"/>
      <c r="C2144" s="110" t="s">
        <v>179</v>
      </c>
      <c r="D2144" s="488" t="str">
        <f t="shared" si="337"/>
        <v/>
      </c>
      <c r="E2144" s="489"/>
      <c r="F2144" s="489"/>
      <c r="G2144" s="489"/>
      <c r="H2144" s="489"/>
      <c r="I2144" s="489"/>
      <c r="J2144" s="489"/>
      <c r="K2144" s="489"/>
      <c r="L2144" s="489"/>
      <c r="M2144" s="489"/>
      <c r="N2144" s="490"/>
      <c r="O2144" s="332"/>
      <c r="P2144" s="333"/>
      <c r="Q2144" s="333"/>
      <c r="R2144" s="334"/>
      <c r="S2144" s="332"/>
      <c r="T2144" s="333"/>
      <c r="U2144" s="333"/>
      <c r="V2144" s="334"/>
      <c r="W2144" s="332"/>
      <c r="X2144" s="333"/>
      <c r="Y2144" s="333"/>
      <c r="Z2144" s="334"/>
      <c r="AA2144" s="332"/>
      <c r="AB2144" s="333"/>
      <c r="AC2144" s="333"/>
      <c r="AD2144" s="334"/>
      <c r="AG2144" s="86">
        <f t="shared" si="338"/>
        <v>0</v>
      </c>
      <c r="AH2144" s="86">
        <f t="shared" si="339"/>
        <v>0</v>
      </c>
      <c r="AI2144" s="86">
        <f t="shared" si="340"/>
        <v>0</v>
      </c>
      <c r="AJ2144" s="86">
        <f t="shared" si="341"/>
        <v>0</v>
      </c>
      <c r="AL2144" s="86">
        <f t="shared" si="342"/>
        <v>16</v>
      </c>
      <c r="AM2144" s="86">
        <f t="shared" si="343"/>
        <v>0</v>
      </c>
    </row>
    <row r="2145" spans="1:39" ht="15" customHeight="1">
      <c r="A2145" s="107"/>
      <c r="B2145" s="93"/>
      <c r="C2145" s="110" t="s">
        <v>180</v>
      </c>
      <c r="D2145" s="488" t="str">
        <f t="shared" si="337"/>
        <v/>
      </c>
      <c r="E2145" s="489"/>
      <c r="F2145" s="489"/>
      <c r="G2145" s="489"/>
      <c r="H2145" s="489"/>
      <c r="I2145" s="489"/>
      <c r="J2145" s="489"/>
      <c r="K2145" s="489"/>
      <c r="L2145" s="489"/>
      <c r="M2145" s="489"/>
      <c r="N2145" s="490"/>
      <c r="O2145" s="332"/>
      <c r="P2145" s="333"/>
      <c r="Q2145" s="333"/>
      <c r="R2145" s="334"/>
      <c r="S2145" s="332"/>
      <c r="T2145" s="333"/>
      <c r="U2145" s="333"/>
      <c r="V2145" s="334"/>
      <c r="W2145" s="332"/>
      <c r="X2145" s="333"/>
      <c r="Y2145" s="333"/>
      <c r="Z2145" s="334"/>
      <c r="AA2145" s="332"/>
      <c r="AB2145" s="333"/>
      <c r="AC2145" s="333"/>
      <c r="AD2145" s="334"/>
      <c r="AG2145" s="86">
        <f t="shared" si="338"/>
        <v>0</v>
      </c>
      <c r="AH2145" s="86">
        <f t="shared" si="339"/>
        <v>0</v>
      </c>
      <c r="AI2145" s="86">
        <f t="shared" si="340"/>
        <v>0</v>
      </c>
      <c r="AJ2145" s="86">
        <f t="shared" si="341"/>
        <v>0</v>
      </c>
      <c r="AL2145" s="86">
        <f t="shared" si="342"/>
        <v>16</v>
      </c>
      <c r="AM2145" s="86">
        <f t="shared" si="343"/>
        <v>0</v>
      </c>
    </row>
    <row r="2146" spans="1:39" ht="15" customHeight="1">
      <c r="A2146" s="107"/>
      <c r="B2146" s="93"/>
      <c r="C2146" s="110" t="s">
        <v>181</v>
      </c>
      <c r="D2146" s="488" t="str">
        <f t="shared" si="337"/>
        <v/>
      </c>
      <c r="E2146" s="489"/>
      <c r="F2146" s="489"/>
      <c r="G2146" s="489"/>
      <c r="H2146" s="489"/>
      <c r="I2146" s="489"/>
      <c r="J2146" s="489"/>
      <c r="K2146" s="489"/>
      <c r="L2146" s="489"/>
      <c r="M2146" s="489"/>
      <c r="N2146" s="490"/>
      <c r="O2146" s="332"/>
      <c r="P2146" s="333"/>
      <c r="Q2146" s="333"/>
      <c r="R2146" s="334"/>
      <c r="S2146" s="332"/>
      <c r="T2146" s="333"/>
      <c r="U2146" s="333"/>
      <c r="V2146" s="334"/>
      <c r="W2146" s="332"/>
      <c r="X2146" s="333"/>
      <c r="Y2146" s="333"/>
      <c r="Z2146" s="334"/>
      <c r="AA2146" s="332"/>
      <c r="AB2146" s="333"/>
      <c r="AC2146" s="333"/>
      <c r="AD2146" s="334"/>
      <c r="AG2146" s="86">
        <f t="shared" si="338"/>
        <v>0</v>
      </c>
      <c r="AH2146" s="86">
        <f t="shared" si="339"/>
        <v>0</v>
      </c>
      <c r="AI2146" s="86">
        <f t="shared" si="340"/>
        <v>0</v>
      </c>
      <c r="AJ2146" s="86">
        <f t="shared" si="341"/>
        <v>0</v>
      </c>
      <c r="AL2146" s="86">
        <f t="shared" si="342"/>
        <v>16</v>
      </c>
      <c r="AM2146" s="86">
        <f t="shared" si="343"/>
        <v>0</v>
      </c>
    </row>
    <row r="2147" spans="1:39" ht="15" customHeight="1">
      <c r="A2147" s="107"/>
      <c r="B2147" s="93"/>
      <c r="C2147" s="110" t="s">
        <v>182</v>
      </c>
      <c r="D2147" s="488" t="str">
        <f t="shared" si="337"/>
        <v/>
      </c>
      <c r="E2147" s="489"/>
      <c r="F2147" s="489"/>
      <c r="G2147" s="489"/>
      <c r="H2147" s="489"/>
      <c r="I2147" s="489"/>
      <c r="J2147" s="489"/>
      <c r="K2147" s="489"/>
      <c r="L2147" s="489"/>
      <c r="M2147" s="489"/>
      <c r="N2147" s="490"/>
      <c r="O2147" s="332"/>
      <c r="P2147" s="333"/>
      <c r="Q2147" s="333"/>
      <c r="R2147" s="334"/>
      <c r="S2147" s="332"/>
      <c r="T2147" s="333"/>
      <c r="U2147" s="333"/>
      <c r="V2147" s="334"/>
      <c r="W2147" s="332"/>
      <c r="X2147" s="333"/>
      <c r="Y2147" s="333"/>
      <c r="Z2147" s="334"/>
      <c r="AA2147" s="332"/>
      <c r="AB2147" s="333"/>
      <c r="AC2147" s="333"/>
      <c r="AD2147" s="334"/>
      <c r="AG2147" s="86">
        <f t="shared" si="338"/>
        <v>0</v>
      </c>
      <c r="AH2147" s="86">
        <f t="shared" si="339"/>
        <v>0</v>
      </c>
      <c r="AI2147" s="86">
        <f t="shared" si="340"/>
        <v>0</v>
      </c>
      <c r="AJ2147" s="86">
        <f t="shared" si="341"/>
        <v>0</v>
      </c>
      <c r="AL2147" s="86">
        <f t="shared" si="342"/>
        <v>16</v>
      </c>
      <c r="AM2147" s="86">
        <f t="shared" si="343"/>
        <v>0</v>
      </c>
    </row>
    <row r="2148" spans="1:39" ht="15" customHeight="1">
      <c r="A2148" s="107"/>
      <c r="B2148" s="93"/>
      <c r="C2148" s="110" t="s">
        <v>183</v>
      </c>
      <c r="D2148" s="488" t="str">
        <f t="shared" si="337"/>
        <v/>
      </c>
      <c r="E2148" s="489"/>
      <c r="F2148" s="489"/>
      <c r="G2148" s="489"/>
      <c r="H2148" s="489"/>
      <c r="I2148" s="489"/>
      <c r="J2148" s="489"/>
      <c r="K2148" s="489"/>
      <c r="L2148" s="489"/>
      <c r="M2148" s="489"/>
      <c r="N2148" s="490"/>
      <c r="O2148" s="332"/>
      <c r="P2148" s="333"/>
      <c r="Q2148" s="333"/>
      <c r="R2148" s="334"/>
      <c r="S2148" s="332"/>
      <c r="T2148" s="333"/>
      <c r="U2148" s="333"/>
      <c r="V2148" s="334"/>
      <c r="W2148" s="332"/>
      <c r="X2148" s="333"/>
      <c r="Y2148" s="333"/>
      <c r="Z2148" s="334"/>
      <c r="AA2148" s="332"/>
      <c r="AB2148" s="333"/>
      <c r="AC2148" s="333"/>
      <c r="AD2148" s="334"/>
      <c r="AG2148" s="86">
        <f t="shared" si="338"/>
        <v>0</v>
      </c>
      <c r="AH2148" s="86">
        <f t="shared" si="339"/>
        <v>0</v>
      </c>
      <c r="AI2148" s="86">
        <f t="shared" si="340"/>
        <v>0</v>
      </c>
      <c r="AJ2148" s="86">
        <f t="shared" si="341"/>
        <v>0</v>
      </c>
      <c r="AL2148" s="86">
        <f t="shared" si="342"/>
        <v>16</v>
      </c>
      <c r="AM2148" s="86">
        <f t="shared" si="343"/>
        <v>0</v>
      </c>
    </row>
    <row r="2149" spans="1:39" ht="15" customHeight="1">
      <c r="A2149" s="107"/>
      <c r="B2149" s="93"/>
      <c r="C2149" s="110" t="s">
        <v>184</v>
      </c>
      <c r="D2149" s="488" t="str">
        <f t="shared" si="337"/>
        <v/>
      </c>
      <c r="E2149" s="489"/>
      <c r="F2149" s="489"/>
      <c r="G2149" s="489"/>
      <c r="H2149" s="489"/>
      <c r="I2149" s="489"/>
      <c r="J2149" s="489"/>
      <c r="K2149" s="489"/>
      <c r="L2149" s="489"/>
      <c r="M2149" s="489"/>
      <c r="N2149" s="490"/>
      <c r="O2149" s="332"/>
      <c r="P2149" s="333"/>
      <c r="Q2149" s="333"/>
      <c r="R2149" s="334"/>
      <c r="S2149" s="332"/>
      <c r="T2149" s="333"/>
      <c r="U2149" s="333"/>
      <c r="V2149" s="334"/>
      <c r="W2149" s="332"/>
      <c r="X2149" s="333"/>
      <c r="Y2149" s="333"/>
      <c r="Z2149" s="334"/>
      <c r="AA2149" s="332"/>
      <c r="AB2149" s="333"/>
      <c r="AC2149" s="333"/>
      <c r="AD2149" s="334"/>
      <c r="AG2149" s="86">
        <f t="shared" si="338"/>
        <v>0</v>
      </c>
      <c r="AH2149" s="86">
        <f t="shared" si="339"/>
        <v>0</v>
      </c>
      <c r="AI2149" s="86">
        <f t="shared" si="340"/>
        <v>0</v>
      </c>
      <c r="AJ2149" s="86">
        <f t="shared" si="341"/>
        <v>0</v>
      </c>
      <c r="AL2149" s="86">
        <f t="shared" si="342"/>
        <v>16</v>
      </c>
      <c r="AM2149" s="86">
        <f t="shared" si="343"/>
        <v>0</v>
      </c>
    </row>
    <row r="2150" spans="1:39" ht="15" customHeight="1">
      <c r="A2150" s="107"/>
      <c r="B2150" s="93"/>
      <c r="C2150" s="110" t="s">
        <v>185</v>
      </c>
      <c r="D2150" s="488" t="str">
        <f t="shared" si="337"/>
        <v/>
      </c>
      <c r="E2150" s="489"/>
      <c r="F2150" s="489"/>
      <c r="G2150" s="489"/>
      <c r="H2150" s="489"/>
      <c r="I2150" s="489"/>
      <c r="J2150" s="489"/>
      <c r="K2150" s="489"/>
      <c r="L2150" s="489"/>
      <c r="M2150" s="489"/>
      <c r="N2150" s="490"/>
      <c r="O2150" s="332"/>
      <c r="P2150" s="333"/>
      <c r="Q2150" s="333"/>
      <c r="R2150" s="334"/>
      <c r="S2150" s="332"/>
      <c r="T2150" s="333"/>
      <c r="U2150" s="333"/>
      <c r="V2150" s="334"/>
      <c r="W2150" s="332"/>
      <c r="X2150" s="333"/>
      <c r="Y2150" s="333"/>
      <c r="Z2150" s="334"/>
      <c r="AA2150" s="332"/>
      <c r="AB2150" s="333"/>
      <c r="AC2150" s="333"/>
      <c r="AD2150" s="334"/>
      <c r="AG2150" s="86">
        <f t="shared" si="338"/>
        <v>0</v>
      </c>
      <c r="AH2150" s="86">
        <f t="shared" si="339"/>
        <v>0</v>
      </c>
      <c r="AI2150" s="86">
        <f t="shared" si="340"/>
        <v>0</v>
      </c>
      <c r="AJ2150" s="86">
        <f t="shared" si="341"/>
        <v>0</v>
      </c>
      <c r="AL2150" s="86">
        <f t="shared" si="342"/>
        <v>16</v>
      </c>
      <c r="AM2150" s="86">
        <f t="shared" si="343"/>
        <v>0</v>
      </c>
    </row>
    <row r="2151" spans="1:39" ht="15" customHeight="1">
      <c r="A2151" s="107"/>
      <c r="B2151" s="93"/>
      <c r="C2151" s="110" t="s">
        <v>186</v>
      </c>
      <c r="D2151" s="488" t="str">
        <f t="shared" si="337"/>
        <v/>
      </c>
      <c r="E2151" s="489"/>
      <c r="F2151" s="489"/>
      <c r="G2151" s="489"/>
      <c r="H2151" s="489"/>
      <c r="I2151" s="489"/>
      <c r="J2151" s="489"/>
      <c r="K2151" s="489"/>
      <c r="L2151" s="489"/>
      <c r="M2151" s="489"/>
      <c r="N2151" s="490"/>
      <c r="O2151" s="332"/>
      <c r="P2151" s="333"/>
      <c r="Q2151" s="333"/>
      <c r="R2151" s="334"/>
      <c r="S2151" s="332"/>
      <c r="T2151" s="333"/>
      <c r="U2151" s="333"/>
      <c r="V2151" s="334"/>
      <c r="W2151" s="332"/>
      <c r="X2151" s="333"/>
      <c r="Y2151" s="333"/>
      <c r="Z2151" s="334"/>
      <c r="AA2151" s="332"/>
      <c r="AB2151" s="333"/>
      <c r="AC2151" s="333"/>
      <c r="AD2151" s="334"/>
      <c r="AG2151" s="86">
        <f t="shared" si="338"/>
        <v>0</v>
      </c>
      <c r="AH2151" s="86">
        <f t="shared" si="339"/>
        <v>0</v>
      </c>
      <c r="AI2151" s="86">
        <f t="shared" si="340"/>
        <v>0</v>
      </c>
      <c r="AJ2151" s="86">
        <f t="shared" si="341"/>
        <v>0</v>
      </c>
      <c r="AL2151" s="86">
        <f t="shared" si="342"/>
        <v>16</v>
      </c>
      <c r="AM2151" s="86">
        <f t="shared" si="343"/>
        <v>0</v>
      </c>
    </row>
    <row r="2152" spans="1:39" ht="15" customHeight="1">
      <c r="A2152" s="107"/>
      <c r="B2152" s="93"/>
      <c r="C2152" s="110" t="s">
        <v>187</v>
      </c>
      <c r="D2152" s="488" t="str">
        <f t="shared" si="337"/>
        <v/>
      </c>
      <c r="E2152" s="489"/>
      <c r="F2152" s="489"/>
      <c r="G2152" s="489"/>
      <c r="H2152" s="489"/>
      <c r="I2152" s="489"/>
      <c r="J2152" s="489"/>
      <c r="K2152" s="489"/>
      <c r="L2152" s="489"/>
      <c r="M2152" s="489"/>
      <c r="N2152" s="490"/>
      <c r="O2152" s="332"/>
      <c r="P2152" s="333"/>
      <c r="Q2152" s="333"/>
      <c r="R2152" s="334"/>
      <c r="S2152" s="332"/>
      <c r="T2152" s="333"/>
      <c r="U2152" s="333"/>
      <c r="V2152" s="334"/>
      <c r="W2152" s="332"/>
      <c r="X2152" s="333"/>
      <c r="Y2152" s="333"/>
      <c r="Z2152" s="334"/>
      <c r="AA2152" s="332"/>
      <c r="AB2152" s="333"/>
      <c r="AC2152" s="333"/>
      <c r="AD2152" s="334"/>
      <c r="AG2152" s="86">
        <f t="shared" si="338"/>
        <v>0</v>
      </c>
      <c r="AH2152" s="86">
        <f t="shared" si="339"/>
        <v>0</v>
      </c>
      <c r="AI2152" s="86">
        <f t="shared" si="340"/>
        <v>0</v>
      </c>
      <c r="AJ2152" s="86">
        <f t="shared" si="341"/>
        <v>0</v>
      </c>
      <c r="AL2152" s="86">
        <f t="shared" si="342"/>
        <v>16</v>
      </c>
      <c r="AM2152" s="86">
        <f t="shared" si="343"/>
        <v>0</v>
      </c>
    </row>
    <row r="2153" spans="1:39" ht="15" customHeight="1">
      <c r="A2153" s="107"/>
      <c r="B2153" s="93"/>
      <c r="C2153" s="110" t="s">
        <v>188</v>
      </c>
      <c r="D2153" s="488" t="str">
        <f t="shared" si="337"/>
        <v/>
      </c>
      <c r="E2153" s="489"/>
      <c r="F2153" s="489"/>
      <c r="G2153" s="489"/>
      <c r="H2153" s="489"/>
      <c r="I2153" s="489"/>
      <c r="J2153" s="489"/>
      <c r="K2153" s="489"/>
      <c r="L2153" s="489"/>
      <c r="M2153" s="489"/>
      <c r="N2153" s="490"/>
      <c r="O2153" s="332"/>
      <c r="P2153" s="333"/>
      <c r="Q2153" s="333"/>
      <c r="R2153" s="334"/>
      <c r="S2153" s="332"/>
      <c r="T2153" s="333"/>
      <c r="U2153" s="333"/>
      <c r="V2153" s="334"/>
      <c r="W2153" s="332"/>
      <c r="X2153" s="333"/>
      <c r="Y2153" s="333"/>
      <c r="Z2153" s="334"/>
      <c r="AA2153" s="332"/>
      <c r="AB2153" s="333"/>
      <c r="AC2153" s="333"/>
      <c r="AD2153" s="334"/>
      <c r="AG2153" s="86">
        <f t="shared" si="338"/>
        <v>0</v>
      </c>
      <c r="AH2153" s="86">
        <f t="shared" si="339"/>
        <v>0</v>
      </c>
      <c r="AI2153" s="86">
        <f t="shared" si="340"/>
        <v>0</v>
      </c>
      <c r="AJ2153" s="86">
        <f t="shared" si="341"/>
        <v>0</v>
      </c>
      <c r="AL2153" s="86">
        <f t="shared" si="342"/>
        <v>16</v>
      </c>
      <c r="AM2153" s="86">
        <f t="shared" si="343"/>
        <v>0</v>
      </c>
    </row>
    <row r="2154" spans="1:39" ht="15" customHeight="1">
      <c r="A2154" s="107"/>
      <c r="B2154" s="93"/>
      <c r="C2154" s="110" t="s">
        <v>189</v>
      </c>
      <c r="D2154" s="488" t="str">
        <f t="shared" si="337"/>
        <v/>
      </c>
      <c r="E2154" s="489"/>
      <c r="F2154" s="489"/>
      <c r="G2154" s="489"/>
      <c r="H2154" s="489"/>
      <c r="I2154" s="489"/>
      <c r="J2154" s="489"/>
      <c r="K2154" s="489"/>
      <c r="L2154" s="489"/>
      <c r="M2154" s="489"/>
      <c r="N2154" s="490"/>
      <c r="O2154" s="332"/>
      <c r="P2154" s="333"/>
      <c r="Q2154" s="333"/>
      <c r="R2154" s="334"/>
      <c r="S2154" s="332"/>
      <c r="T2154" s="333"/>
      <c r="U2154" s="333"/>
      <c r="V2154" s="334"/>
      <c r="W2154" s="332"/>
      <c r="X2154" s="333"/>
      <c r="Y2154" s="333"/>
      <c r="Z2154" s="334"/>
      <c r="AA2154" s="332"/>
      <c r="AB2154" s="333"/>
      <c r="AC2154" s="333"/>
      <c r="AD2154" s="334"/>
      <c r="AG2154" s="86">
        <f t="shared" si="338"/>
        <v>0</v>
      </c>
      <c r="AH2154" s="86">
        <f t="shared" si="339"/>
        <v>0</v>
      </c>
      <c r="AI2154" s="86">
        <f t="shared" si="340"/>
        <v>0</v>
      </c>
      <c r="AJ2154" s="86">
        <f t="shared" si="341"/>
        <v>0</v>
      </c>
      <c r="AL2154" s="86">
        <f t="shared" si="342"/>
        <v>16</v>
      </c>
      <c r="AM2154" s="86">
        <f t="shared" si="343"/>
        <v>0</v>
      </c>
    </row>
    <row r="2155" spans="1:39" ht="15" customHeight="1">
      <c r="A2155" s="107"/>
      <c r="B2155" s="93"/>
      <c r="C2155" s="110" t="s">
        <v>190</v>
      </c>
      <c r="D2155" s="488" t="str">
        <f t="shared" si="337"/>
        <v/>
      </c>
      <c r="E2155" s="489"/>
      <c r="F2155" s="489"/>
      <c r="G2155" s="489"/>
      <c r="H2155" s="489"/>
      <c r="I2155" s="489"/>
      <c r="J2155" s="489"/>
      <c r="K2155" s="489"/>
      <c r="L2155" s="489"/>
      <c r="M2155" s="489"/>
      <c r="N2155" s="490"/>
      <c r="O2155" s="332"/>
      <c r="P2155" s="333"/>
      <c r="Q2155" s="333"/>
      <c r="R2155" s="334"/>
      <c r="S2155" s="332"/>
      <c r="T2155" s="333"/>
      <c r="U2155" s="333"/>
      <c r="V2155" s="334"/>
      <c r="W2155" s="332"/>
      <c r="X2155" s="333"/>
      <c r="Y2155" s="333"/>
      <c r="Z2155" s="334"/>
      <c r="AA2155" s="332"/>
      <c r="AB2155" s="333"/>
      <c r="AC2155" s="333"/>
      <c r="AD2155" s="334"/>
      <c r="AG2155" s="86">
        <f t="shared" si="338"/>
        <v>0</v>
      </c>
      <c r="AH2155" s="86">
        <f t="shared" si="339"/>
        <v>0</v>
      </c>
      <c r="AI2155" s="86">
        <f t="shared" si="340"/>
        <v>0</v>
      </c>
      <c r="AJ2155" s="86">
        <f t="shared" si="341"/>
        <v>0</v>
      </c>
      <c r="AL2155" s="86">
        <f t="shared" si="342"/>
        <v>16</v>
      </c>
      <c r="AM2155" s="86">
        <f t="shared" si="343"/>
        <v>0</v>
      </c>
    </row>
    <row r="2156" spans="1:39" ht="15" customHeight="1">
      <c r="A2156" s="107"/>
      <c r="B2156" s="93"/>
      <c r="C2156" s="110" t="s">
        <v>191</v>
      </c>
      <c r="D2156" s="488" t="str">
        <f t="shared" si="337"/>
        <v/>
      </c>
      <c r="E2156" s="489"/>
      <c r="F2156" s="489"/>
      <c r="G2156" s="489"/>
      <c r="H2156" s="489"/>
      <c r="I2156" s="489"/>
      <c r="J2156" s="489"/>
      <c r="K2156" s="489"/>
      <c r="L2156" s="489"/>
      <c r="M2156" s="489"/>
      <c r="N2156" s="490"/>
      <c r="O2156" s="332"/>
      <c r="P2156" s="333"/>
      <c r="Q2156" s="333"/>
      <c r="R2156" s="334"/>
      <c r="S2156" s="332"/>
      <c r="T2156" s="333"/>
      <c r="U2156" s="333"/>
      <c r="V2156" s="334"/>
      <c r="W2156" s="332"/>
      <c r="X2156" s="333"/>
      <c r="Y2156" s="333"/>
      <c r="Z2156" s="334"/>
      <c r="AA2156" s="332"/>
      <c r="AB2156" s="333"/>
      <c r="AC2156" s="333"/>
      <c r="AD2156" s="334"/>
      <c r="AG2156" s="86">
        <f t="shared" si="338"/>
        <v>0</v>
      </c>
      <c r="AH2156" s="86">
        <f t="shared" si="339"/>
        <v>0</v>
      </c>
      <c r="AI2156" s="86">
        <f t="shared" si="340"/>
        <v>0</v>
      </c>
      <c r="AJ2156" s="86">
        <f t="shared" si="341"/>
        <v>0</v>
      </c>
      <c r="AL2156" s="86">
        <f t="shared" si="342"/>
        <v>16</v>
      </c>
      <c r="AM2156" s="86">
        <f t="shared" si="343"/>
        <v>0</v>
      </c>
    </row>
    <row r="2157" spans="1:39" ht="15" customHeight="1">
      <c r="A2157" s="107"/>
      <c r="B2157" s="93"/>
      <c r="C2157" s="110" t="s">
        <v>192</v>
      </c>
      <c r="D2157" s="488" t="str">
        <f t="shared" si="337"/>
        <v/>
      </c>
      <c r="E2157" s="489"/>
      <c r="F2157" s="489"/>
      <c r="G2157" s="489"/>
      <c r="H2157" s="489"/>
      <c r="I2157" s="489"/>
      <c r="J2157" s="489"/>
      <c r="K2157" s="489"/>
      <c r="L2157" s="489"/>
      <c r="M2157" s="489"/>
      <c r="N2157" s="490"/>
      <c r="O2157" s="332"/>
      <c r="P2157" s="333"/>
      <c r="Q2157" s="333"/>
      <c r="R2157" s="334"/>
      <c r="S2157" s="332"/>
      <c r="T2157" s="333"/>
      <c r="U2157" s="333"/>
      <c r="V2157" s="334"/>
      <c r="W2157" s="332"/>
      <c r="X2157" s="333"/>
      <c r="Y2157" s="333"/>
      <c r="Z2157" s="334"/>
      <c r="AA2157" s="332"/>
      <c r="AB2157" s="333"/>
      <c r="AC2157" s="333"/>
      <c r="AD2157" s="334"/>
      <c r="AG2157" s="86">
        <f t="shared" si="338"/>
        <v>0</v>
      </c>
      <c r="AH2157" s="86">
        <f t="shared" si="339"/>
        <v>0</v>
      </c>
      <c r="AI2157" s="86">
        <f t="shared" si="340"/>
        <v>0</v>
      </c>
      <c r="AJ2157" s="86">
        <f t="shared" si="341"/>
        <v>0</v>
      </c>
      <c r="AL2157" s="86">
        <f t="shared" si="342"/>
        <v>16</v>
      </c>
      <c r="AM2157" s="86">
        <f t="shared" si="343"/>
        <v>0</v>
      </c>
    </row>
    <row r="2158" spans="1:39" ht="15" customHeight="1">
      <c r="A2158" s="107"/>
      <c r="B2158" s="93"/>
      <c r="C2158" s="110" t="s">
        <v>193</v>
      </c>
      <c r="D2158" s="488" t="str">
        <f t="shared" si="337"/>
        <v/>
      </c>
      <c r="E2158" s="489"/>
      <c r="F2158" s="489"/>
      <c r="G2158" s="489"/>
      <c r="H2158" s="489"/>
      <c r="I2158" s="489"/>
      <c r="J2158" s="489"/>
      <c r="K2158" s="489"/>
      <c r="L2158" s="489"/>
      <c r="M2158" s="489"/>
      <c r="N2158" s="490"/>
      <c r="O2158" s="332"/>
      <c r="P2158" s="333"/>
      <c r="Q2158" s="333"/>
      <c r="R2158" s="334"/>
      <c r="S2158" s="332"/>
      <c r="T2158" s="333"/>
      <c r="U2158" s="333"/>
      <c r="V2158" s="334"/>
      <c r="W2158" s="332"/>
      <c r="X2158" s="333"/>
      <c r="Y2158" s="333"/>
      <c r="Z2158" s="334"/>
      <c r="AA2158" s="332"/>
      <c r="AB2158" s="333"/>
      <c r="AC2158" s="333"/>
      <c r="AD2158" s="334"/>
      <c r="AG2158" s="86">
        <f t="shared" si="338"/>
        <v>0</v>
      </c>
      <c r="AH2158" s="86">
        <f t="shared" si="339"/>
        <v>0</v>
      </c>
      <c r="AI2158" s="86">
        <f t="shared" si="340"/>
        <v>0</v>
      </c>
      <c r="AJ2158" s="86">
        <f t="shared" si="341"/>
        <v>0</v>
      </c>
      <c r="AL2158" s="86">
        <f t="shared" si="342"/>
        <v>16</v>
      </c>
      <c r="AM2158" s="86">
        <f t="shared" si="343"/>
        <v>0</v>
      </c>
    </row>
    <row r="2159" spans="1:39" ht="15" customHeight="1">
      <c r="A2159" s="107"/>
      <c r="B2159" s="93"/>
      <c r="C2159" s="110" t="s">
        <v>194</v>
      </c>
      <c r="D2159" s="488" t="str">
        <f t="shared" si="337"/>
        <v/>
      </c>
      <c r="E2159" s="489"/>
      <c r="F2159" s="489"/>
      <c r="G2159" s="489"/>
      <c r="H2159" s="489"/>
      <c r="I2159" s="489"/>
      <c r="J2159" s="489"/>
      <c r="K2159" s="489"/>
      <c r="L2159" s="489"/>
      <c r="M2159" s="489"/>
      <c r="N2159" s="490"/>
      <c r="O2159" s="332"/>
      <c r="P2159" s="333"/>
      <c r="Q2159" s="333"/>
      <c r="R2159" s="334"/>
      <c r="S2159" s="332"/>
      <c r="T2159" s="333"/>
      <c r="U2159" s="333"/>
      <c r="V2159" s="334"/>
      <c r="W2159" s="332"/>
      <c r="X2159" s="333"/>
      <c r="Y2159" s="333"/>
      <c r="Z2159" s="334"/>
      <c r="AA2159" s="332"/>
      <c r="AB2159" s="333"/>
      <c r="AC2159" s="333"/>
      <c r="AD2159" s="334"/>
      <c r="AG2159" s="86">
        <f t="shared" si="338"/>
        <v>0</v>
      </c>
      <c r="AH2159" s="86">
        <f t="shared" si="339"/>
        <v>0</v>
      </c>
      <c r="AI2159" s="86">
        <f t="shared" si="340"/>
        <v>0</v>
      </c>
      <c r="AJ2159" s="86">
        <f t="shared" si="341"/>
        <v>0</v>
      </c>
      <c r="AL2159" s="86">
        <f t="shared" si="342"/>
        <v>16</v>
      </c>
      <c r="AM2159" s="86">
        <f t="shared" si="343"/>
        <v>0</v>
      </c>
    </row>
    <row r="2160" spans="1:39" ht="15" customHeight="1">
      <c r="A2160" s="107"/>
      <c r="B2160" s="93"/>
      <c r="C2160" s="110" t="s">
        <v>195</v>
      </c>
      <c r="D2160" s="488" t="str">
        <f t="shared" si="337"/>
        <v/>
      </c>
      <c r="E2160" s="489"/>
      <c r="F2160" s="489"/>
      <c r="G2160" s="489"/>
      <c r="H2160" s="489"/>
      <c r="I2160" s="489"/>
      <c r="J2160" s="489"/>
      <c r="K2160" s="489"/>
      <c r="L2160" s="489"/>
      <c r="M2160" s="489"/>
      <c r="N2160" s="490"/>
      <c r="O2160" s="332"/>
      <c r="P2160" s="333"/>
      <c r="Q2160" s="333"/>
      <c r="R2160" s="334"/>
      <c r="S2160" s="332"/>
      <c r="T2160" s="333"/>
      <c r="U2160" s="333"/>
      <c r="V2160" s="334"/>
      <c r="W2160" s="332"/>
      <c r="X2160" s="333"/>
      <c r="Y2160" s="333"/>
      <c r="Z2160" s="334"/>
      <c r="AA2160" s="332"/>
      <c r="AB2160" s="333"/>
      <c r="AC2160" s="333"/>
      <c r="AD2160" s="334"/>
      <c r="AG2160" s="86">
        <f t="shared" si="338"/>
        <v>0</v>
      </c>
      <c r="AH2160" s="86">
        <f t="shared" si="339"/>
        <v>0</v>
      </c>
      <c r="AI2160" s="86">
        <f t="shared" si="340"/>
        <v>0</v>
      </c>
      <c r="AJ2160" s="86">
        <f t="shared" si="341"/>
        <v>0</v>
      </c>
      <c r="AL2160" s="86">
        <f t="shared" si="342"/>
        <v>16</v>
      </c>
      <c r="AM2160" s="86">
        <f t="shared" si="343"/>
        <v>0</v>
      </c>
    </row>
    <row r="2161" spans="1:39" ht="15" customHeight="1">
      <c r="A2161" s="107"/>
      <c r="B2161" s="93"/>
      <c r="C2161" s="110" t="s">
        <v>196</v>
      </c>
      <c r="D2161" s="488" t="str">
        <f t="shared" si="337"/>
        <v/>
      </c>
      <c r="E2161" s="489"/>
      <c r="F2161" s="489"/>
      <c r="G2161" s="489"/>
      <c r="H2161" s="489"/>
      <c r="I2161" s="489"/>
      <c r="J2161" s="489"/>
      <c r="K2161" s="489"/>
      <c r="L2161" s="489"/>
      <c r="M2161" s="489"/>
      <c r="N2161" s="490"/>
      <c r="O2161" s="332"/>
      <c r="P2161" s="333"/>
      <c r="Q2161" s="333"/>
      <c r="R2161" s="334"/>
      <c r="S2161" s="332"/>
      <c r="T2161" s="333"/>
      <c r="U2161" s="333"/>
      <c r="V2161" s="334"/>
      <c r="W2161" s="332"/>
      <c r="X2161" s="333"/>
      <c r="Y2161" s="333"/>
      <c r="Z2161" s="334"/>
      <c r="AA2161" s="332"/>
      <c r="AB2161" s="333"/>
      <c r="AC2161" s="333"/>
      <c r="AD2161" s="334"/>
      <c r="AG2161" s="86">
        <f t="shared" si="338"/>
        <v>0</v>
      </c>
      <c r="AH2161" s="86">
        <f t="shared" si="339"/>
        <v>0</v>
      </c>
      <c r="AI2161" s="86">
        <f t="shared" si="340"/>
        <v>0</v>
      </c>
      <c r="AJ2161" s="86">
        <f t="shared" si="341"/>
        <v>0</v>
      </c>
      <c r="AL2161" s="86">
        <f t="shared" si="342"/>
        <v>16</v>
      </c>
      <c r="AM2161" s="86">
        <f t="shared" si="343"/>
        <v>0</v>
      </c>
    </row>
    <row r="2162" spans="1:39" ht="15" customHeight="1">
      <c r="A2162" s="107"/>
      <c r="B2162" s="93"/>
      <c r="C2162" s="110" t="s">
        <v>197</v>
      </c>
      <c r="D2162" s="488" t="str">
        <f t="shared" si="337"/>
        <v/>
      </c>
      <c r="E2162" s="489"/>
      <c r="F2162" s="489"/>
      <c r="G2162" s="489"/>
      <c r="H2162" s="489"/>
      <c r="I2162" s="489"/>
      <c r="J2162" s="489"/>
      <c r="K2162" s="489"/>
      <c r="L2162" s="489"/>
      <c r="M2162" s="489"/>
      <c r="N2162" s="490"/>
      <c r="O2162" s="332"/>
      <c r="P2162" s="333"/>
      <c r="Q2162" s="333"/>
      <c r="R2162" s="334"/>
      <c r="S2162" s="332"/>
      <c r="T2162" s="333"/>
      <c r="U2162" s="333"/>
      <c r="V2162" s="334"/>
      <c r="W2162" s="332"/>
      <c r="X2162" s="333"/>
      <c r="Y2162" s="333"/>
      <c r="Z2162" s="334"/>
      <c r="AA2162" s="332"/>
      <c r="AB2162" s="333"/>
      <c r="AC2162" s="333"/>
      <c r="AD2162" s="334"/>
      <c r="AG2162" s="86">
        <f t="shared" si="338"/>
        <v>0</v>
      </c>
      <c r="AH2162" s="86">
        <f t="shared" si="339"/>
        <v>0</v>
      </c>
      <c r="AI2162" s="86">
        <f t="shared" si="340"/>
        <v>0</v>
      </c>
      <c r="AJ2162" s="86">
        <f t="shared" si="341"/>
        <v>0</v>
      </c>
      <c r="AL2162" s="86">
        <f t="shared" si="342"/>
        <v>16</v>
      </c>
      <c r="AM2162" s="86">
        <f t="shared" si="343"/>
        <v>0</v>
      </c>
    </row>
    <row r="2163" spans="1:39" ht="15" customHeight="1">
      <c r="A2163" s="107"/>
      <c r="B2163" s="93"/>
      <c r="C2163" s="110" t="s">
        <v>198</v>
      </c>
      <c r="D2163" s="488" t="str">
        <f t="shared" ref="D2163:D2217" si="344">IF( D103="","",D103)</f>
        <v/>
      </c>
      <c r="E2163" s="489"/>
      <c r="F2163" s="489"/>
      <c r="G2163" s="489"/>
      <c r="H2163" s="489"/>
      <c r="I2163" s="489"/>
      <c r="J2163" s="489"/>
      <c r="K2163" s="489"/>
      <c r="L2163" s="489"/>
      <c r="M2163" s="489"/>
      <c r="N2163" s="490"/>
      <c r="O2163" s="332"/>
      <c r="P2163" s="333"/>
      <c r="Q2163" s="333"/>
      <c r="R2163" s="334"/>
      <c r="S2163" s="332"/>
      <c r="T2163" s="333"/>
      <c r="U2163" s="333"/>
      <c r="V2163" s="334"/>
      <c r="W2163" s="332"/>
      <c r="X2163" s="333"/>
      <c r="Y2163" s="333"/>
      <c r="Z2163" s="334"/>
      <c r="AA2163" s="332"/>
      <c r="AB2163" s="333"/>
      <c r="AC2163" s="333"/>
      <c r="AD2163" s="334"/>
      <c r="AG2163" s="86">
        <f t="shared" ref="AG2163:AG2217" si="345">O2163</f>
        <v>0</v>
      </c>
      <c r="AH2163" s="86">
        <f t="shared" ref="AH2163:AH2217" si="346">+COUNTIF(S2163:AD2163,"NS")</f>
        <v>0</v>
      </c>
      <c r="AI2163" s="86">
        <f t="shared" ref="AI2163:AI2217" si="347">SUM(S2163:AD2163)</f>
        <v>0</v>
      </c>
      <c r="AJ2163" s="86">
        <f t="shared" ref="AJ2163:AJ2217" si="348">IF($AG$2096=1920,0,IF(OR(AND(AG2163=0,AH2163&gt;0),AND(AG2163="NS",AI2163&gt;0),AND(AG2163="NS",AH2163=0,AI2163=0)),1,IF(OR(AND(AH2163&gt;=2,AI2163&lt;AG2163),AND(AG2163="NS",AI2163=0,AH2163&gt;0),AG2163=AI2163),0,1)))</f>
        <v>0</v>
      </c>
      <c r="AL2163" s="86">
        <f t="shared" ref="AL2163:AL2217" si="349">COUNTBLANK(O2163:AD2163)</f>
        <v>16</v>
      </c>
      <c r="AM2163" s="86">
        <f t="shared" ref="AM2163:AM2217" si="350">IF(OR(AND(D2163="", AL2163&lt;$AL$2096),AND(D2163&lt;&gt;"", AL2163&gt;$AM$2096)), 1, 0)</f>
        <v>0</v>
      </c>
    </row>
    <row r="2164" spans="1:39" ht="15" customHeight="1">
      <c r="A2164" s="107"/>
      <c r="B2164" s="93"/>
      <c r="C2164" s="110" t="s">
        <v>199</v>
      </c>
      <c r="D2164" s="488" t="str">
        <f t="shared" si="344"/>
        <v/>
      </c>
      <c r="E2164" s="489"/>
      <c r="F2164" s="489"/>
      <c r="G2164" s="489"/>
      <c r="H2164" s="489"/>
      <c r="I2164" s="489"/>
      <c r="J2164" s="489"/>
      <c r="K2164" s="489"/>
      <c r="L2164" s="489"/>
      <c r="M2164" s="489"/>
      <c r="N2164" s="490"/>
      <c r="O2164" s="332"/>
      <c r="P2164" s="333"/>
      <c r="Q2164" s="333"/>
      <c r="R2164" s="334"/>
      <c r="S2164" s="332"/>
      <c r="T2164" s="333"/>
      <c r="U2164" s="333"/>
      <c r="V2164" s="334"/>
      <c r="W2164" s="332"/>
      <c r="X2164" s="333"/>
      <c r="Y2164" s="333"/>
      <c r="Z2164" s="334"/>
      <c r="AA2164" s="332"/>
      <c r="AB2164" s="333"/>
      <c r="AC2164" s="333"/>
      <c r="AD2164" s="334"/>
      <c r="AG2164" s="86">
        <f t="shared" si="345"/>
        <v>0</v>
      </c>
      <c r="AH2164" s="86">
        <f t="shared" si="346"/>
        <v>0</v>
      </c>
      <c r="AI2164" s="86">
        <f t="shared" si="347"/>
        <v>0</v>
      </c>
      <c r="AJ2164" s="86">
        <f t="shared" si="348"/>
        <v>0</v>
      </c>
      <c r="AL2164" s="86">
        <f t="shared" si="349"/>
        <v>16</v>
      </c>
      <c r="AM2164" s="86">
        <f t="shared" si="350"/>
        <v>0</v>
      </c>
    </row>
    <row r="2165" spans="1:39" ht="15" customHeight="1">
      <c r="A2165" s="107"/>
      <c r="B2165" s="93"/>
      <c r="C2165" s="110" t="s">
        <v>200</v>
      </c>
      <c r="D2165" s="488" t="str">
        <f t="shared" si="344"/>
        <v/>
      </c>
      <c r="E2165" s="489"/>
      <c r="F2165" s="489"/>
      <c r="G2165" s="489"/>
      <c r="H2165" s="489"/>
      <c r="I2165" s="489"/>
      <c r="J2165" s="489"/>
      <c r="K2165" s="489"/>
      <c r="L2165" s="489"/>
      <c r="M2165" s="489"/>
      <c r="N2165" s="490"/>
      <c r="O2165" s="332"/>
      <c r="P2165" s="333"/>
      <c r="Q2165" s="333"/>
      <c r="R2165" s="334"/>
      <c r="S2165" s="332"/>
      <c r="T2165" s="333"/>
      <c r="U2165" s="333"/>
      <c r="V2165" s="334"/>
      <c r="W2165" s="332"/>
      <c r="X2165" s="333"/>
      <c r="Y2165" s="333"/>
      <c r="Z2165" s="334"/>
      <c r="AA2165" s="332"/>
      <c r="AB2165" s="333"/>
      <c r="AC2165" s="333"/>
      <c r="AD2165" s="334"/>
      <c r="AG2165" s="86">
        <f t="shared" si="345"/>
        <v>0</v>
      </c>
      <c r="AH2165" s="86">
        <f t="shared" si="346"/>
        <v>0</v>
      </c>
      <c r="AI2165" s="86">
        <f t="shared" si="347"/>
        <v>0</v>
      </c>
      <c r="AJ2165" s="86">
        <f t="shared" si="348"/>
        <v>0</v>
      </c>
      <c r="AL2165" s="86">
        <f t="shared" si="349"/>
        <v>16</v>
      </c>
      <c r="AM2165" s="86">
        <f t="shared" si="350"/>
        <v>0</v>
      </c>
    </row>
    <row r="2166" spans="1:39" ht="15" customHeight="1">
      <c r="A2166" s="107"/>
      <c r="B2166" s="93"/>
      <c r="C2166" s="110" t="s">
        <v>201</v>
      </c>
      <c r="D2166" s="488" t="str">
        <f t="shared" si="344"/>
        <v/>
      </c>
      <c r="E2166" s="489"/>
      <c r="F2166" s="489"/>
      <c r="G2166" s="489"/>
      <c r="H2166" s="489"/>
      <c r="I2166" s="489"/>
      <c r="J2166" s="489"/>
      <c r="K2166" s="489"/>
      <c r="L2166" s="489"/>
      <c r="M2166" s="489"/>
      <c r="N2166" s="490"/>
      <c r="O2166" s="332"/>
      <c r="P2166" s="333"/>
      <c r="Q2166" s="333"/>
      <c r="R2166" s="334"/>
      <c r="S2166" s="332"/>
      <c r="T2166" s="333"/>
      <c r="U2166" s="333"/>
      <c r="V2166" s="334"/>
      <c r="W2166" s="332"/>
      <c r="X2166" s="333"/>
      <c r="Y2166" s="333"/>
      <c r="Z2166" s="334"/>
      <c r="AA2166" s="332"/>
      <c r="AB2166" s="333"/>
      <c r="AC2166" s="333"/>
      <c r="AD2166" s="334"/>
      <c r="AG2166" s="86">
        <f t="shared" si="345"/>
        <v>0</v>
      </c>
      <c r="AH2166" s="86">
        <f t="shared" si="346"/>
        <v>0</v>
      </c>
      <c r="AI2166" s="86">
        <f t="shared" si="347"/>
        <v>0</v>
      </c>
      <c r="AJ2166" s="86">
        <f t="shared" si="348"/>
        <v>0</v>
      </c>
      <c r="AL2166" s="86">
        <f t="shared" si="349"/>
        <v>16</v>
      </c>
      <c r="AM2166" s="86">
        <f t="shared" si="350"/>
        <v>0</v>
      </c>
    </row>
    <row r="2167" spans="1:39" ht="15" customHeight="1">
      <c r="A2167" s="107"/>
      <c r="B2167" s="93"/>
      <c r="C2167" s="110" t="s">
        <v>202</v>
      </c>
      <c r="D2167" s="488" t="str">
        <f t="shared" si="344"/>
        <v/>
      </c>
      <c r="E2167" s="489"/>
      <c r="F2167" s="489"/>
      <c r="G2167" s="489"/>
      <c r="H2167" s="489"/>
      <c r="I2167" s="489"/>
      <c r="J2167" s="489"/>
      <c r="K2167" s="489"/>
      <c r="L2167" s="489"/>
      <c r="M2167" s="489"/>
      <c r="N2167" s="490"/>
      <c r="O2167" s="332"/>
      <c r="P2167" s="333"/>
      <c r="Q2167" s="333"/>
      <c r="R2167" s="334"/>
      <c r="S2167" s="332"/>
      <c r="T2167" s="333"/>
      <c r="U2167" s="333"/>
      <c r="V2167" s="334"/>
      <c r="W2167" s="332"/>
      <c r="X2167" s="333"/>
      <c r="Y2167" s="333"/>
      <c r="Z2167" s="334"/>
      <c r="AA2167" s="332"/>
      <c r="AB2167" s="333"/>
      <c r="AC2167" s="333"/>
      <c r="AD2167" s="334"/>
      <c r="AG2167" s="86">
        <f t="shared" si="345"/>
        <v>0</v>
      </c>
      <c r="AH2167" s="86">
        <f t="shared" si="346"/>
        <v>0</v>
      </c>
      <c r="AI2167" s="86">
        <f t="shared" si="347"/>
        <v>0</v>
      </c>
      <c r="AJ2167" s="86">
        <f t="shared" si="348"/>
        <v>0</v>
      </c>
      <c r="AL2167" s="86">
        <f t="shared" si="349"/>
        <v>16</v>
      </c>
      <c r="AM2167" s="86">
        <f t="shared" si="350"/>
        <v>0</v>
      </c>
    </row>
    <row r="2168" spans="1:39" ht="15" customHeight="1">
      <c r="A2168" s="107"/>
      <c r="B2168" s="93"/>
      <c r="C2168" s="110" t="s">
        <v>203</v>
      </c>
      <c r="D2168" s="488" t="str">
        <f t="shared" si="344"/>
        <v/>
      </c>
      <c r="E2168" s="489"/>
      <c r="F2168" s="489"/>
      <c r="G2168" s="489"/>
      <c r="H2168" s="489"/>
      <c r="I2168" s="489"/>
      <c r="J2168" s="489"/>
      <c r="K2168" s="489"/>
      <c r="L2168" s="489"/>
      <c r="M2168" s="489"/>
      <c r="N2168" s="490"/>
      <c r="O2168" s="332"/>
      <c r="P2168" s="333"/>
      <c r="Q2168" s="333"/>
      <c r="R2168" s="334"/>
      <c r="S2168" s="332"/>
      <c r="T2168" s="333"/>
      <c r="U2168" s="333"/>
      <c r="V2168" s="334"/>
      <c r="W2168" s="332"/>
      <c r="X2168" s="333"/>
      <c r="Y2168" s="333"/>
      <c r="Z2168" s="334"/>
      <c r="AA2168" s="332"/>
      <c r="AB2168" s="333"/>
      <c r="AC2168" s="333"/>
      <c r="AD2168" s="334"/>
      <c r="AG2168" s="86">
        <f t="shared" si="345"/>
        <v>0</v>
      </c>
      <c r="AH2168" s="86">
        <f t="shared" si="346"/>
        <v>0</v>
      </c>
      <c r="AI2168" s="86">
        <f t="shared" si="347"/>
        <v>0</v>
      </c>
      <c r="AJ2168" s="86">
        <f t="shared" si="348"/>
        <v>0</v>
      </c>
      <c r="AL2168" s="86">
        <f t="shared" si="349"/>
        <v>16</v>
      </c>
      <c r="AM2168" s="86">
        <f t="shared" si="350"/>
        <v>0</v>
      </c>
    </row>
    <row r="2169" spans="1:39" ht="15" customHeight="1">
      <c r="A2169" s="107"/>
      <c r="B2169" s="93"/>
      <c r="C2169" s="110" t="s">
        <v>204</v>
      </c>
      <c r="D2169" s="488" t="str">
        <f t="shared" si="344"/>
        <v/>
      </c>
      <c r="E2169" s="489"/>
      <c r="F2169" s="489"/>
      <c r="G2169" s="489"/>
      <c r="H2169" s="489"/>
      <c r="I2169" s="489"/>
      <c r="J2169" s="489"/>
      <c r="K2169" s="489"/>
      <c r="L2169" s="489"/>
      <c r="M2169" s="489"/>
      <c r="N2169" s="490"/>
      <c r="O2169" s="332"/>
      <c r="P2169" s="333"/>
      <c r="Q2169" s="333"/>
      <c r="R2169" s="334"/>
      <c r="S2169" s="332"/>
      <c r="T2169" s="333"/>
      <c r="U2169" s="333"/>
      <c r="V2169" s="334"/>
      <c r="W2169" s="332"/>
      <c r="X2169" s="333"/>
      <c r="Y2169" s="333"/>
      <c r="Z2169" s="334"/>
      <c r="AA2169" s="332"/>
      <c r="AB2169" s="333"/>
      <c r="AC2169" s="333"/>
      <c r="AD2169" s="334"/>
      <c r="AG2169" s="86">
        <f t="shared" si="345"/>
        <v>0</v>
      </c>
      <c r="AH2169" s="86">
        <f t="shared" si="346"/>
        <v>0</v>
      </c>
      <c r="AI2169" s="86">
        <f t="shared" si="347"/>
        <v>0</v>
      </c>
      <c r="AJ2169" s="86">
        <f t="shared" si="348"/>
        <v>0</v>
      </c>
      <c r="AL2169" s="86">
        <f t="shared" si="349"/>
        <v>16</v>
      </c>
      <c r="AM2169" s="86">
        <f t="shared" si="350"/>
        <v>0</v>
      </c>
    </row>
    <row r="2170" spans="1:39" ht="15" customHeight="1">
      <c r="A2170" s="107"/>
      <c r="B2170" s="93"/>
      <c r="C2170" s="110" t="s">
        <v>205</v>
      </c>
      <c r="D2170" s="488" t="str">
        <f t="shared" si="344"/>
        <v/>
      </c>
      <c r="E2170" s="489"/>
      <c r="F2170" s="489"/>
      <c r="G2170" s="489"/>
      <c r="H2170" s="489"/>
      <c r="I2170" s="489"/>
      <c r="J2170" s="489"/>
      <c r="K2170" s="489"/>
      <c r="L2170" s="489"/>
      <c r="M2170" s="489"/>
      <c r="N2170" s="490"/>
      <c r="O2170" s="332"/>
      <c r="P2170" s="333"/>
      <c r="Q2170" s="333"/>
      <c r="R2170" s="334"/>
      <c r="S2170" s="332"/>
      <c r="T2170" s="333"/>
      <c r="U2170" s="333"/>
      <c r="V2170" s="334"/>
      <c r="W2170" s="332"/>
      <c r="X2170" s="333"/>
      <c r="Y2170" s="333"/>
      <c r="Z2170" s="334"/>
      <c r="AA2170" s="332"/>
      <c r="AB2170" s="333"/>
      <c r="AC2170" s="333"/>
      <c r="AD2170" s="334"/>
      <c r="AG2170" s="86">
        <f t="shared" si="345"/>
        <v>0</v>
      </c>
      <c r="AH2170" s="86">
        <f t="shared" si="346"/>
        <v>0</v>
      </c>
      <c r="AI2170" s="86">
        <f t="shared" si="347"/>
        <v>0</v>
      </c>
      <c r="AJ2170" s="86">
        <f t="shared" si="348"/>
        <v>0</v>
      </c>
      <c r="AL2170" s="86">
        <f t="shared" si="349"/>
        <v>16</v>
      </c>
      <c r="AM2170" s="86">
        <f t="shared" si="350"/>
        <v>0</v>
      </c>
    </row>
    <row r="2171" spans="1:39" ht="15" customHeight="1">
      <c r="A2171" s="107"/>
      <c r="B2171" s="93"/>
      <c r="C2171" s="110" t="s">
        <v>206</v>
      </c>
      <c r="D2171" s="488" t="str">
        <f t="shared" si="344"/>
        <v/>
      </c>
      <c r="E2171" s="489"/>
      <c r="F2171" s="489"/>
      <c r="G2171" s="489"/>
      <c r="H2171" s="489"/>
      <c r="I2171" s="489"/>
      <c r="J2171" s="489"/>
      <c r="K2171" s="489"/>
      <c r="L2171" s="489"/>
      <c r="M2171" s="489"/>
      <c r="N2171" s="490"/>
      <c r="O2171" s="332"/>
      <c r="P2171" s="333"/>
      <c r="Q2171" s="333"/>
      <c r="R2171" s="334"/>
      <c r="S2171" s="332"/>
      <c r="T2171" s="333"/>
      <c r="U2171" s="333"/>
      <c r="V2171" s="334"/>
      <c r="W2171" s="332"/>
      <c r="X2171" s="333"/>
      <c r="Y2171" s="333"/>
      <c r="Z2171" s="334"/>
      <c r="AA2171" s="332"/>
      <c r="AB2171" s="333"/>
      <c r="AC2171" s="333"/>
      <c r="AD2171" s="334"/>
      <c r="AG2171" s="86">
        <f t="shared" si="345"/>
        <v>0</v>
      </c>
      <c r="AH2171" s="86">
        <f t="shared" si="346"/>
        <v>0</v>
      </c>
      <c r="AI2171" s="86">
        <f t="shared" si="347"/>
        <v>0</v>
      </c>
      <c r="AJ2171" s="86">
        <f t="shared" si="348"/>
        <v>0</v>
      </c>
      <c r="AL2171" s="86">
        <f t="shared" si="349"/>
        <v>16</v>
      </c>
      <c r="AM2171" s="86">
        <f t="shared" si="350"/>
        <v>0</v>
      </c>
    </row>
    <row r="2172" spans="1:39" ht="15" customHeight="1">
      <c r="A2172" s="107"/>
      <c r="B2172" s="93"/>
      <c r="C2172" s="110" t="s">
        <v>207</v>
      </c>
      <c r="D2172" s="488" t="str">
        <f t="shared" si="344"/>
        <v/>
      </c>
      <c r="E2172" s="489"/>
      <c r="F2172" s="489"/>
      <c r="G2172" s="489"/>
      <c r="H2172" s="489"/>
      <c r="I2172" s="489"/>
      <c r="J2172" s="489"/>
      <c r="K2172" s="489"/>
      <c r="L2172" s="489"/>
      <c r="M2172" s="489"/>
      <c r="N2172" s="490"/>
      <c r="O2172" s="332"/>
      <c r="P2172" s="333"/>
      <c r="Q2172" s="333"/>
      <c r="R2172" s="334"/>
      <c r="S2172" s="332"/>
      <c r="T2172" s="333"/>
      <c r="U2172" s="333"/>
      <c r="V2172" s="334"/>
      <c r="W2172" s="332"/>
      <c r="X2172" s="333"/>
      <c r="Y2172" s="333"/>
      <c r="Z2172" s="334"/>
      <c r="AA2172" s="332"/>
      <c r="AB2172" s="333"/>
      <c r="AC2172" s="333"/>
      <c r="AD2172" s="334"/>
      <c r="AG2172" s="86">
        <f t="shared" si="345"/>
        <v>0</v>
      </c>
      <c r="AH2172" s="86">
        <f t="shared" si="346"/>
        <v>0</v>
      </c>
      <c r="AI2172" s="86">
        <f t="shared" si="347"/>
        <v>0</v>
      </c>
      <c r="AJ2172" s="86">
        <f t="shared" si="348"/>
        <v>0</v>
      </c>
      <c r="AL2172" s="86">
        <f t="shared" si="349"/>
        <v>16</v>
      </c>
      <c r="AM2172" s="86">
        <f t="shared" si="350"/>
        <v>0</v>
      </c>
    </row>
    <row r="2173" spans="1:39" ht="15" customHeight="1">
      <c r="A2173" s="107"/>
      <c r="B2173" s="93"/>
      <c r="C2173" s="110" t="s">
        <v>208</v>
      </c>
      <c r="D2173" s="488" t="str">
        <f t="shared" si="344"/>
        <v/>
      </c>
      <c r="E2173" s="489"/>
      <c r="F2173" s="489"/>
      <c r="G2173" s="489"/>
      <c r="H2173" s="489"/>
      <c r="I2173" s="489"/>
      <c r="J2173" s="489"/>
      <c r="K2173" s="489"/>
      <c r="L2173" s="489"/>
      <c r="M2173" s="489"/>
      <c r="N2173" s="490"/>
      <c r="O2173" s="332"/>
      <c r="P2173" s="333"/>
      <c r="Q2173" s="333"/>
      <c r="R2173" s="334"/>
      <c r="S2173" s="332"/>
      <c r="T2173" s="333"/>
      <c r="U2173" s="333"/>
      <c r="V2173" s="334"/>
      <c r="W2173" s="332"/>
      <c r="X2173" s="333"/>
      <c r="Y2173" s="333"/>
      <c r="Z2173" s="334"/>
      <c r="AA2173" s="332"/>
      <c r="AB2173" s="333"/>
      <c r="AC2173" s="333"/>
      <c r="AD2173" s="334"/>
      <c r="AG2173" s="86">
        <f t="shared" si="345"/>
        <v>0</v>
      </c>
      <c r="AH2173" s="86">
        <f t="shared" si="346"/>
        <v>0</v>
      </c>
      <c r="AI2173" s="86">
        <f t="shared" si="347"/>
        <v>0</v>
      </c>
      <c r="AJ2173" s="86">
        <f t="shared" si="348"/>
        <v>0</v>
      </c>
      <c r="AL2173" s="86">
        <f t="shared" si="349"/>
        <v>16</v>
      </c>
      <c r="AM2173" s="86">
        <f t="shared" si="350"/>
        <v>0</v>
      </c>
    </row>
    <row r="2174" spans="1:39" ht="15" customHeight="1">
      <c r="A2174" s="107"/>
      <c r="B2174" s="93"/>
      <c r="C2174" s="110" t="s">
        <v>209</v>
      </c>
      <c r="D2174" s="488" t="str">
        <f t="shared" si="344"/>
        <v/>
      </c>
      <c r="E2174" s="489"/>
      <c r="F2174" s="489"/>
      <c r="G2174" s="489"/>
      <c r="H2174" s="489"/>
      <c r="I2174" s="489"/>
      <c r="J2174" s="489"/>
      <c r="K2174" s="489"/>
      <c r="L2174" s="489"/>
      <c r="M2174" s="489"/>
      <c r="N2174" s="490"/>
      <c r="O2174" s="332"/>
      <c r="P2174" s="333"/>
      <c r="Q2174" s="333"/>
      <c r="R2174" s="334"/>
      <c r="S2174" s="332"/>
      <c r="T2174" s="333"/>
      <c r="U2174" s="333"/>
      <c r="V2174" s="334"/>
      <c r="W2174" s="332"/>
      <c r="X2174" s="333"/>
      <c r="Y2174" s="333"/>
      <c r="Z2174" s="334"/>
      <c r="AA2174" s="332"/>
      <c r="AB2174" s="333"/>
      <c r="AC2174" s="333"/>
      <c r="AD2174" s="334"/>
      <c r="AG2174" s="86">
        <f t="shared" si="345"/>
        <v>0</v>
      </c>
      <c r="AH2174" s="86">
        <f t="shared" si="346"/>
        <v>0</v>
      </c>
      <c r="AI2174" s="86">
        <f t="shared" si="347"/>
        <v>0</v>
      </c>
      <c r="AJ2174" s="86">
        <f t="shared" si="348"/>
        <v>0</v>
      </c>
      <c r="AL2174" s="86">
        <f t="shared" si="349"/>
        <v>16</v>
      </c>
      <c r="AM2174" s="86">
        <f t="shared" si="350"/>
        <v>0</v>
      </c>
    </row>
    <row r="2175" spans="1:39" ht="15" customHeight="1">
      <c r="A2175" s="107"/>
      <c r="B2175" s="93"/>
      <c r="C2175" s="110" t="s">
        <v>210</v>
      </c>
      <c r="D2175" s="488" t="str">
        <f t="shared" si="344"/>
        <v/>
      </c>
      <c r="E2175" s="489"/>
      <c r="F2175" s="489"/>
      <c r="G2175" s="489"/>
      <c r="H2175" s="489"/>
      <c r="I2175" s="489"/>
      <c r="J2175" s="489"/>
      <c r="K2175" s="489"/>
      <c r="L2175" s="489"/>
      <c r="M2175" s="489"/>
      <c r="N2175" s="490"/>
      <c r="O2175" s="332"/>
      <c r="P2175" s="333"/>
      <c r="Q2175" s="333"/>
      <c r="R2175" s="334"/>
      <c r="S2175" s="332"/>
      <c r="T2175" s="333"/>
      <c r="U2175" s="333"/>
      <c r="V2175" s="334"/>
      <c r="W2175" s="332"/>
      <c r="X2175" s="333"/>
      <c r="Y2175" s="333"/>
      <c r="Z2175" s="334"/>
      <c r="AA2175" s="332"/>
      <c r="AB2175" s="333"/>
      <c r="AC2175" s="333"/>
      <c r="AD2175" s="334"/>
      <c r="AG2175" s="86">
        <f t="shared" si="345"/>
        <v>0</v>
      </c>
      <c r="AH2175" s="86">
        <f t="shared" si="346"/>
        <v>0</v>
      </c>
      <c r="AI2175" s="86">
        <f t="shared" si="347"/>
        <v>0</v>
      </c>
      <c r="AJ2175" s="86">
        <f t="shared" si="348"/>
        <v>0</v>
      </c>
      <c r="AL2175" s="86">
        <f t="shared" si="349"/>
        <v>16</v>
      </c>
      <c r="AM2175" s="86">
        <f t="shared" si="350"/>
        <v>0</v>
      </c>
    </row>
    <row r="2176" spans="1:39" ht="15" customHeight="1">
      <c r="A2176" s="107"/>
      <c r="B2176" s="93"/>
      <c r="C2176" s="111" t="s">
        <v>211</v>
      </c>
      <c r="D2176" s="488" t="str">
        <f t="shared" si="344"/>
        <v/>
      </c>
      <c r="E2176" s="489"/>
      <c r="F2176" s="489"/>
      <c r="G2176" s="489"/>
      <c r="H2176" s="489"/>
      <c r="I2176" s="489"/>
      <c r="J2176" s="489"/>
      <c r="K2176" s="489"/>
      <c r="L2176" s="489"/>
      <c r="M2176" s="489"/>
      <c r="N2176" s="490"/>
      <c r="O2176" s="332"/>
      <c r="P2176" s="333"/>
      <c r="Q2176" s="333"/>
      <c r="R2176" s="334"/>
      <c r="S2176" s="332"/>
      <c r="T2176" s="333"/>
      <c r="U2176" s="333"/>
      <c r="V2176" s="334"/>
      <c r="W2176" s="332"/>
      <c r="X2176" s="333"/>
      <c r="Y2176" s="333"/>
      <c r="Z2176" s="334"/>
      <c r="AA2176" s="332"/>
      <c r="AB2176" s="333"/>
      <c r="AC2176" s="333"/>
      <c r="AD2176" s="334"/>
      <c r="AG2176" s="86">
        <f t="shared" si="345"/>
        <v>0</v>
      </c>
      <c r="AH2176" s="86">
        <f t="shared" si="346"/>
        <v>0</v>
      </c>
      <c r="AI2176" s="86">
        <f t="shared" si="347"/>
        <v>0</v>
      </c>
      <c r="AJ2176" s="86">
        <f t="shared" si="348"/>
        <v>0</v>
      </c>
      <c r="AL2176" s="86">
        <f t="shared" si="349"/>
        <v>16</v>
      </c>
      <c r="AM2176" s="86">
        <f t="shared" si="350"/>
        <v>0</v>
      </c>
    </row>
    <row r="2177" spans="1:39" ht="15" customHeight="1">
      <c r="A2177" s="107"/>
      <c r="B2177" s="93"/>
      <c r="C2177" s="110" t="s">
        <v>212</v>
      </c>
      <c r="D2177" s="488" t="str">
        <f t="shared" si="344"/>
        <v/>
      </c>
      <c r="E2177" s="489"/>
      <c r="F2177" s="489"/>
      <c r="G2177" s="489"/>
      <c r="H2177" s="489"/>
      <c r="I2177" s="489"/>
      <c r="J2177" s="489"/>
      <c r="K2177" s="489"/>
      <c r="L2177" s="489"/>
      <c r="M2177" s="489"/>
      <c r="N2177" s="490"/>
      <c r="O2177" s="332"/>
      <c r="P2177" s="333"/>
      <c r="Q2177" s="333"/>
      <c r="R2177" s="334"/>
      <c r="S2177" s="332"/>
      <c r="T2177" s="333"/>
      <c r="U2177" s="333"/>
      <c r="V2177" s="334"/>
      <c r="W2177" s="332"/>
      <c r="X2177" s="333"/>
      <c r="Y2177" s="333"/>
      <c r="Z2177" s="334"/>
      <c r="AA2177" s="332"/>
      <c r="AB2177" s="333"/>
      <c r="AC2177" s="333"/>
      <c r="AD2177" s="334"/>
      <c r="AG2177" s="86">
        <f t="shared" si="345"/>
        <v>0</v>
      </c>
      <c r="AH2177" s="86">
        <f t="shared" si="346"/>
        <v>0</v>
      </c>
      <c r="AI2177" s="86">
        <f t="shared" si="347"/>
        <v>0</v>
      </c>
      <c r="AJ2177" s="86">
        <f t="shared" si="348"/>
        <v>0</v>
      </c>
      <c r="AL2177" s="86">
        <f t="shared" si="349"/>
        <v>16</v>
      </c>
      <c r="AM2177" s="86">
        <f t="shared" si="350"/>
        <v>0</v>
      </c>
    </row>
    <row r="2178" spans="1:39" ht="15" customHeight="1">
      <c r="A2178" s="107"/>
      <c r="B2178" s="93"/>
      <c r="C2178" s="110" t="s">
        <v>213</v>
      </c>
      <c r="D2178" s="488" t="str">
        <f t="shared" si="344"/>
        <v/>
      </c>
      <c r="E2178" s="489"/>
      <c r="F2178" s="489"/>
      <c r="G2178" s="489"/>
      <c r="H2178" s="489"/>
      <c r="I2178" s="489"/>
      <c r="J2178" s="489"/>
      <c r="K2178" s="489"/>
      <c r="L2178" s="489"/>
      <c r="M2178" s="489"/>
      <c r="N2178" s="490"/>
      <c r="O2178" s="332"/>
      <c r="P2178" s="333"/>
      <c r="Q2178" s="333"/>
      <c r="R2178" s="334"/>
      <c r="S2178" s="332"/>
      <c r="T2178" s="333"/>
      <c r="U2178" s="333"/>
      <c r="V2178" s="334"/>
      <c r="W2178" s="332"/>
      <c r="X2178" s="333"/>
      <c r="Y2178" s="333"/>
      <c r="Z2178" s="334"/>
      <c r="AA2178" s="332"/>
      <c r="AB2178" s="333"/>
      <c r="AC2178" s="333"/>
      <c r="AD2178" s="334"/>
      <c r="AG2178" s="86">
        <f t="shared" si="345"/>
        <v>0</v>
      </c>
      <c r="AH2178" s="86">
        <f t="shared" si="346"/>
        <v>0</v>
      </c>
      <c r="AI2178" s="86">
        <f t="shared" si="347"/>
        <v>0</v>
      </c>
      <c r="AJ2178" s="86">
        <f t="shared" si="348"/>
        <v>0</v>
      </c>
      <c r="AL2178" s="86">
        <f t="shared" si="349"/>
        <v>16</v>
      </c>
      <c r="AM2178" s="86">
        <f t="shared" si="350"/>
        <v>0</v>
      </c>
    </row>
    <row r="2179" spans="1:39" ht="15" customHeight="1">
      <c r="A2179" s="107"/>
      <c r="B2179" s="93"/>
      <c r="C2179" s="110" t="s">
        <v>214</v>
      </c>
      <c r="D2179" s="488" t="str">
        <f t="shared" si="344"/>
        <v/>
      </c>
      <c r="E2179" s="489"/>
      <c r="F2179" s="489"/>
      <c r="G2179" s="489"/>
      <c r="H2179" s="489"/>
      <c r="I2179" s="489"/>
      <c r="J2179" s="489"/>
      <c r="K2179" s="489"/>
      <c r="L2179" s="489"/>
      <c r="M2179" s="489"/>
      <c r="N2179" s="490"/>
      <c r="O2179" s="332"/>
      <c r="P2179" s="333"/>
      <c r="Q2179" s="333"/>
      <c r="R2179" s="334"/>
      <c r="S2179" s="332"/>
      <c r="T2179" s="333"/>
      <c r="U2179" s="333"/>
      <c r="V2179" s="334"/>
      <c r="W2179" s="332"/>
      <c r="X2179" s="333"/>
      <c r="Y2179" s="333"/>
      <c r="Z2179" s="334"/>
      <c r="AA2179" s="332"/>
      <c r="AB2179" s="333"/>
      <c r="AC2179" s="333"/>
      <c r="AD2179" s="334"/>
      <c r="AG2179" s="86">
        <f t="shared" si="345"/>
        <v>0</v>
      </c>
      <c r="AH2179" s="86">
        <f t="shared" si="346"/>
        <v>0</v>
      </c>
      <c r="AI2179" s="86">
        <f t="shared" si="347"/>
        <v>0</v>
      </c>
      <c r="AJ2179" s="86">
        <f t="shared" si="348"/>
        <v>0</v>
      </c>
      <c r="AL2179" s="86">
        <f t="shared" si="349"/>
        <v>16</v>
      </c>
      <c r="AM2179" s="86">
        <f t="shared" si="350"/>
        <v>0</v>
      </c>
    </row>
    <row r="2180" spans="1:39" ht="15" customHeight="1">
      <c r="A2180" s="107"/>
      <c r="B2180" s="93"/>
      <c r="C2180" s="110" t="s">
        <v>215</v>
      </c>
      <c r="D2180" s="488" t="str">
        <f t="shared" si="344"/>
        <v/>
      </c>
      <c r="E2180" s="489"/>
      <c r="F2180" s="489"/>
      <c r="G2180" s="489"/>
      <c r="H2180" s="489"/>
      <c r="I2180" s="489"/>
      <c r="J2180" s="489"/>
      <c r="K2180" s="489"/>
      <c r="L2180" s="489"/>
      <c r="M2180" s="489"/>
      <c r="N2180" s="490"/>
      <c r="O2180" s="332"/>
      <c r="P2180" s="333"/>
      <c r="Q2180" s="333"/>
      <c r="R2180" s="334"/>
      <c r="S2180" s="332"/>
      <c r="T2180" s="333"/>
      <c r="U2180" s="333"/>
      <c r="V2180" s="334"/>
      <c r="W2180" s="332"/>
      <c r="X2180" s="333"/>
      <c r="Y2180" s="333"/>
      <c r="Z2180" s="334"/>
      <c r="AA2180" s="332"/>
      <c r="AB2180" s="333"/>
      <c r="AC2180" s="333"/>
      <c r="AD2180" s="334"/>
      <c r="AG2180" s="86">
        <f t="shared" si="345"/>
        <v>0</v>
      </c>
      <c r="AH2180" s="86">
        <f t="shared" si="346"/>
        <v>0</v>
      </c>
      <c r="AI2180" s="86">
        <f t="shared" si="347"/>
        <v>0</v>
      </c>
      <c r="AJ2180" s="86">
        <f t="shared" si="348"/>
        <v>0</v>
      </c>
      <c r="AL2180" s="86">
        <f t="shared" si="349"/>
        <v>16</v>
      </c>
      <c r="AM2180" s="86">
        <f t="shared" si="350"/>
        <v>0</v>
      </c>
    </row>
    <row r="2181" spans="1:39" ht="15" customHeight="1">
      <c r="A2181" s="107"/>
      <c r="B2181" s="93"/>
      <c r="C2181" s="110" t="s">
        <v>216</v>
      </c>
      <c r="D2181" s="488" t="str">
        <f t="shared" si="344"/>
        <v/>
      </c>
      <c r="E2181" s="489"/>
      <c r="F2181" s="489"/>
      <c r="G2181" s="489"/>
      <c r="H2181" s="489"/>
      <c r="I2181" s="489"/>
      <c r="J2181" s="489"/>
      <c r="K2181" s="489"/>
      <c r="L2181" s="489"/>
      <c r="M2181" s="489"/>
      <c r="N2181" s="490"/>
      <c r="O2181" s="332"/>
      <c r="P2181" s="333"/>
      <c r="Q2181" s="333"/>
      <c r="R2181" s="334"/>
      <c r="S2181" s="332"/>
      <c r="T2181" s="333"/>
      <c r="U2181" s="333"/>
      <c r="V2181" s="334"/>
      <c r="W2181" s="332"/>
      <c r="X2181" s="333"/>
      <c r="Y2181" s="333"/>
      <c r="Z2181" s="334"/>
      <c r="AA2181" s="332"/>
      <c r="AB2181" s="333"/>
      <c r="AC2181" s="333"/>
      <c r="AD2181" s="334"/>
      <c r="AG2181" s="86">
        <f t="shared" si="345"/>
        <v>0</v>
      </c>
      <c r="AH2181" s="86">
        <f t="shared" si="346"/>
        <v>0</v>
      </c>
      <c r="AI2181" s="86">
        <f t="shared" si="347"/>
        <v>0</v>
      </c>
      <c r="AJ2181" s="86">
        <f t="shared" si="348"/>
        <v>0</v>
      </c>
      <c r="AL2181" s="86">
        <f t="shared" si="349"/>
        <v>16</v>
      </c>
      <c r="AM2181" s="86">
        <f t="shared" si="350"/>
        <v>0</v>
      </c>
    </row>
    <row r="2182" spans="1:39" ht="15" customHeight="1">
      <c r="A2182" s="107"/>
      <c r="B2182" s="93"/>
      <c r="C2182" s="110" t="s">
        <v>217</v>
      </c>
      <c r="D2182" s="488" t="str">
        <f t="shared" si="344"/>
        <v/>
      </c>
      <c r="E2182" s="489"/>
      <c r="F2182" s="489"/>
      <c r="G2182" s="489"/>
      <c r="H2182" s="489"/>
      <c r="I2182" s="489"/>
      <c r="J2182" s="489"/>
      <c r="K2182" s="489"/>
      <c r="L2182" s="489"/>
      <c r="M2182" s="489"/>
      <c r="N2182" s="490"/>
      <c r="O2182" s="332"/>
      <c r="P2182" s="333"/>
      <c r="Q2182" s="333"/>
      <c r="R2182" s="334"/>
      <c r="S2182" s="332"/>
      <c r="T2182" s="333"/>
      <c r="U2182" s="333"/>
      <c r="V2182" s="334"/>
      <c r="W2182" s="332"/>
      <c r="X2182" s="333"/>
      <c r="Y2182" s="333"/>
      <c r="Z2182" s="334"/>
      <c r="AA2182" s="332"/>
      <c r="AB2182" s="333"/>
      <c r="AC2182" s="333"/>
      <c r="AD2182" s="334"/>
      <c r="AG2182" s="86">
        <f t="shared" si="345"/>
        <v>0</v>
      </c>
      <c r="AH2182" s="86">
        <f t="shared" si="346"/>
        <v>0</v>
      </c>
      <c r="AI2182" s="86">
        <f t="shared" si="347"/>
        <v>0</v>
      </c>
      <c r="AJ2182" s="86">
        <f t="shared" si="348"/>
        <v>0</v>
      </c>
      <c r="AL2182" s="86">
        <f t="shared" si="349"/>
        <v>16</v>
      </c>
      <c r="AM2182" s="86">
        <f t="shared" si="350"/>
        <v>0</v>
      </c>
    </row>
    <row r="2183" spans="1:39" ht="15" customHeight="1">
      <c r="A2183" s="107"/>
      <c r="B2183" s="93"/>
      <c r="C2183" s="110" t="s">
        <v>218</v>
      </c>
      <c r="D2183" s="488" t="str">
        <f t="shared" si="344"/>
        <v/>
      </c>
      <c r="E2183" s="489"/>
      <c r="F2183" s="489"/>
      <c r="G2183" s="489"/>
      <c r="H2183" s="489"/>
      <c r="I2183" s="489"/>
      <c r="J2183" s="489"/>
      <c r="K2183" s="489"/>
      <c r="L2183" s="489"/>
      <c r="M2183" s="489"/>
      <c r="N2183" s="490"/>
      <c r="O2183" s="332"/>
      <c r="P2183" s="333"/>
      <c r="Q2183" s="333"/>
      <c r="R2183" s="334"/>
      <c r="S2183" s="332"/>
      <c r="T2183" s="333"/>
      <c r="U2183" s="333"/>
      <c r="V2183" s="334"/>
      <c r="W2183" s="332"/>
      <c r="X2183" s="333"/>
      <c r="Y2183" s="333"/>
      <c r="Z2183" s="334"/>
      <c r="AA2183" s="332"/>
      <c r="AB2183" s="333"/>
      <c r="AC2183" s="333"/>
      <c r="AD2183" s="334"/>
      <c r="AG2183" s="86">
        <f t="shared" si="345"/>
        <v>0</v>
      </c>
      <c r="AH2183" s="86">
        <f t="shared" si="346"/>
        <v>0</v>
      </c>
      <c r="AI2183" s="86">
        <f t="shared" si="347"/>
        <v>0</v>
      </c>
      <c r="AJ2183" s="86">
        <f t="shared" si="348"/>
        <v>0</v>
      </c>
      <c r="AL2183" s="86">
        <f t="shared" si="349"/>
        <v>16</v>
      </c>
      <c r="AM2183" s="86">
        <f t="shared" si="350"/>
        <v>0</v>
      </c>
    </row>
    <row r="2184" spans="1:39" ht="15" customHeight="1">
      <c r="A2184" s="107"/>
      <c r="B2184" s="93"/>
      <c r="C2184" s="110" t="s">
        <v>219</v>
      </c>
      <c r="D2184" s="488" t="str">
        <f t="shared" si="344"/>
        <v/>
      </c>
      <c r="E2184" s="489"/>
      <c r="F2184" s="489"/>
      <c r="G2184" s="489"/>
      <c r="H2184" s="489"/>
      <c r="I2184" s="489"/>
      <c r="J2184" s="489"/>
      <c r="K2184" s="489"/>
      <c r="L2184" s="489"/>
      <c r="M2184" s="489"/>
      <c r="N2184" s="490"/>
      <c r="O2184" s="332"/>
      <c r="P2184" s="333"/>
      <c r="Q2184" s="333"/>
      <c r="R2184" s="334"/>
      <c r="S2184" s="332"/>
      <c r="T2184" s="333"/>
      <c r="U2184" s="333"/>
      <c r="V2184" s="334"/>
      <c r="W2184" s="332"/>
      <c r="X2184" s="333"/>
      <c r="Y2184" s="333"/>
      <c r="Z2184" s="334"/>
      <c r="AA2184" s="332"/>
      <c r="AB2184" s="333"/>
      <c r="AC2184" s="333"/>
      <c r="AD2184" s="334"/>
      <c r="AG2184" s="86">
        <f t="shared" si="345"/>
        <v>0</v>
      </c>
      <c r="AH2184" s="86">
        <f t="shared" si="346"/>
        <v>0</v>
      </c>
      <c r="AI2184" s="86">
        <f t="shared" si="347"/>
        <v>0</v>
      </c>
      <c r="AJ2184" s="86">
        <f t="shared" si="348"/>
        <v>0</v>
      </c>
      <c r="AL2184" s="86">
        <f t="shared" si="349"/>
        <v>16</v>
      </c>
      <c r="AM2184" s="86">
        <f t="shared" si="350"/>
        <v>0</v>
      </c>
    </row>
    <row r="2185" spans="1:39" ht="15" customHeight="1">
      <c r="A2185" s="107"/>
      <c r="B2185" s="93"/>
      <c r="C2185" s="110" t="s">
        <v>220</v>
      </c>
      <c r="D2185" s="488" t="str">
        <f t="shared" si="344"/>
        <v/>
      </c>
      <c r="E2185" s="489"/>
      <c r="F2185" s="489"/>
      <c r="G2185" s="489"/>
      <c r="H2185" s="489"/>
      <c r="I2185" s="489"/>
      <c r="J2185" s="489"/>
      <c r="K2185" s="489"/>
      <c r="L2185" s="489"/>
      <c r="M2185" s="489"/>
      <c r="N2185" s="490"/>
      <c r="O2185" s="332"/>
      <c r="P2185" s="333"/>
      <c r="Q2185" s="333"/>
      <c r="R2185" s="334"/>
      <c r="S2185" s="332"/>
      <c r="T2185" s="333"/>
      <c r="U2185" s="333"/>
      <c r="V2185" s="334"/>
      <c r="W2185" s="332"/>
      <c r="X2185" s="333"/>
      <c r="Y2185" s="333"/>
      <c r="Z2185" s="334"/>
      <c r="AA2185" s="332"/>
      <c r="AB2185" s="333"/>
      <c r="AC2185" s="333"/>
      <c r="AD2185" s="334"/>
      <c r="AG2185" s="86">
        <f t="shared" si="345"/>
        <v>0</v>
      </c>
      <c r="AH2185" s="86">
        <f t="shared" si="346"/>
        <v>0</v>
      </c>
      <c r="AI2185" s="86">
        <f t="shared" si="347"/>
        <v>0</v>
      </c>
      <c r="AJ2185" s="86">
        <f t="shared" si="348"/>
        <v>0</v>
      </c>
      <c r="AL2185" s="86">
        <f t="shared" si="349"/>
        <v>16</v>
      </c>
      <c r="AM2185" s="86">
        <f t="shared" si="350"/>
        <v>0</v>
      </c>
    </row>
    <row r="2186" spans="1:39" ht="15" customHeight="1">
      <c r="A2186" s="107"/>
      <c r="B2186" s="93"/>
      <c r="C2186" s="110" t="s">
        <v>221</v>
      </c>
      <c r="D2186" s="488" t="str">
        <f t="shared" si="344"/>
        <v/>
      </c>
      <c r="E2186" s="489"/>
      <c r="F2186" s="489"/>
      <c r="G2186" s="489"/>
      <c r="H2186" s="489"/>
      <c r="I2186" s="489"/>
      <c r="J2186" s="489"/>
      <c r="K2186" s="489"/>
      <c r="L2186" s="489"/>
      <c r="M2186" s="489"/>
      <c r="N2186" s="490"/>
      <c r="O2186" s="332"/>
      <c r="P2186" s="333"/>
      <c r="Q2186" s="333"/>
      <c r="R2186" s="334"/>
      <c r="S2186" s="332"/>
      <c r="T2186" s="333"/>
      <c r="U2186" s="333"/>
      <c r="V2186" s="334"/>
      <c r="W2186" s="332"/>
      <c r="X2186" s="333"/>
      <c r="Y2186" s="333"/>
      <c r="Z2186" s="334"/>
      <c r="AA2186" s="332"/>
      <c r="AB2186" s="333"/>
      <c r="AC2186" s="333"/>
      <c r="AD2186" s="334"/>
      <c r="AG2186" s="86">
        <f t="shared" si="345"/>
        <v>0</v>
      </c>
      <c r="AH2186" s="86">
        <f t="shared" si="346"/>
        <v>0</v>
      </c>
      <c r="AI2186" s="86">
        <f t="shared" si="347"/>
        <v>0</v>
      </c>
      <c r="AJ2186" s="86">
        <f t="shared" si="348"/>
        <v>0</v>
      </c>
      <c r="AL2186" s="86">
        <f t="shared" si="349"/>
        <v>16</v>
      </c>
      <c r="AM2186" s="86">
        <f t="shared" si="350"/>
        <v>0</v>
      </c>
    </row>
    <row r="2187" spans="1:39" ht="15" customHeight="1">
      <c r="A2187" s="107"/>
      <c r="B2187" s="93"/>
      <c r="C2187" s="110" t="s">
        <v>222</v>
      </c>
      <c r="D2187" s="488" t="str">
        <f t="shared" si="344"/>
        <v/>
      </c>
      <c r="E2187" s="489"/>
      <c r="F2187" s="489"/>
      <c r="G2187" s="489"/>
      <c r="H2187" s="489"/>
      <c r="I2187" s="489"/>
      <c r="J2187" s="489"/>
      <c r="K2187" s="489"/>
      <c r="L2187" s="489"/>
      <c r="M2187" s="489"/>
      <c r="N2187" s="490"/>
      <c r="O2187" s="332"/>
      <c r="P2187" s="333"/>
      <c r="Q2187" s="333"/>
      <c r="R2187" s="334"/>
      <c r="S2187" s="332"/>
      <c r="T2187" s="333"/>
      <c r="U2187" s="333"/>
      <c r="V2187" s="334"/>
      <c r="W2187" s="332"/>
      <c r="X2187" s="333"/>
      <c r="Y2187" s="333"/>
      <c r="Z2187" s="334"/>
      <c r="AA2187" s="332"/>
      <c r="AB2187" s="333"/>
      <c r="AC2187" s="333"/>
      <c r="AD2187" s="334"/>
      <c r="AG2187" s="86">
        <f t="shared" si="345"/>
        <v>0</v>
      </c>
      <c r="AH2187" s="86">
        <f t="shared" si="346"/>
        <v>0</v>
      </c>
      <c r="AI2187" s="86">
        <f t="shared" si="347"/>
        <v>0</v>
      </c>
      <c r="AJ2187" s="86">
        <f t="shared" si="348"/>
        <v>0</v>
      </c>
      <c r="AL2187" s="86">
        <f t="shared" si="349"/>
        <v>16</v>
      </c>
      <c r="AM2187" s="86">
        <f t="shared" si="350"/>
        <v>0</v>
      </c>
    </row>
    <row r="2188" spans="1:39" ht="15" customHeight="1">
      <c r="A2188" s="107"/>
      <c r="B2188" s="93"/>
      <c r="C2188" s="110" t="s">
        <v>223</v>
      </c>
      <c r="D2188" s="488" t="str">
        <f t="shared" si="344"/>
        <v/>
      </c>
      <c r="E2188" s="489"/>
      <c r="F2188" s="489"/>
      <c r="G2188" s="489"/>
      <c r="H2188" s="489"/>
      <c r="I2188" s="489"/>
      <c r="J2188" s="489"/>
      <c r="K2188" s="489"/>
      <c r="L2188" s="489"/>
      <c r="M2188" s="489"/>
      <c r="N2188" s="490"/>
      <c r="O2188" s="332"/>
      <c r="P2188" s="333"/>
      <c r="Q2188" s="333"/>
      <c r="R2188" s="334"/>
      <c r="S2188" s="332"/>
      <c r="T2188" s="333"/>
      <c r="U2188" s="333"/>
      <c r="V2188" s="334"/>
      <c r="W2188" s="332"/>
      <c r="X2188" s="333"/>
      <c r="Y2188" s="333"/>
      <c r="Z2188" s="334"/>
      <c r="AA2188" s="332"/>
      <c r="AB2188" s="333"/>
      <c r="AC2188" s="333"/>
      <c r="AD2188" s="334"/>
      <c r="AG2188" s="86">
        <f t="shared" si="345"/>
        <v>0</v>
      </c>
      <c r="AH2188" s="86">
        <f t="shared" si="346"/>
        <v>0</v>
      </c>
      <c r="AI2188" s="86">
        <f t="shared" si="347"/>
        <v>0</v>
      </c>
      <c r="AJ2188" s="86">
        <f t="shared" si="348"/>
        <v>0</v>
      </c>
      <c r="AL2188" s="86">
        <f t="shared" si="349"/>
        <v>16</v>
      </c>
      <c r="AM2188" s="86">
        <f t="shared" si="350"/>
        <v>0</v>
      </c>
    </row>
    <row r="2189" spans="1:39" ht="15" customHeight="1">
      <c r="A2189" s="107"/>
      <c r="B2189" s="93"/>
      <c r="C2189" s="110" t="s">
        <v>224</v>
      </c>
      <c r="D2189" s="488" t="str">
        <f t="shared" si="344"/>
        <v/>
      </c>
      <c r="E2189" s="489"/>
      <c r="F2189" s="489"/>
      <c r="G2189" s="489"/>
      <c r="H2189" s="489"/>
      <c r="I2189" s="489"/>
      <c r="J2189" s="489"/>
      <c r="K2189" s="489"/>
      <c r="L2189" s="489"/>
      <c r="M2189" s="489"/>
      <c r="N2189" s="490"/>
      <c r="O2189" s="332"/>
      <c r="P2189" s="333"/>
      <c r="Q2189" s="333"/>
      <c r="R2189" s="334"/>
      <c r="S2189" s="332"/>
      <c r="T2189" s="333"/>
      <c r="U2189" s="333"/>
      <c r="V2189" s="334"/>
      <c r="W2189" s="332"/>
      <c r="X2189" s="333"/>
      <c r="Y2189" s="333"/>
      <c r="Z2189" s="334"/>
      <c r="AA2189" s="332"/>
      <c r="AB2189" s="333"/>
      <c r="AC2189" s="333"/>
      <c r="AD2189" s="334"/>
      <c r="AG2189" s="86">
        <f t="shared" si="345"/>
        <v>0</v>
      </c>
      <c r="AH2189" s="86">
        <f t="shared" si="346"/>
        <v>0</v>
      </c>
      <c r="AI2189" s="86">
        <f t="shared" si="347"/>
        <v>0</v>
      </c>
      <c r="AJ2189" s="86">
        <f t="shared" si="348"/>
        <v>0</v>
      </c>
      <c r="AL2189" s="86">
        <f t="shared" si="349"/>
        <v>16</v>
      </c>
      <c r="AM2189" s="86">
        <f t="shared" si="350"/>
        <v>0</v>
      </c>
    </row>
    <row r="2190" spans="1:39" ht="15" customHeight="1">
      <c r="A2190" s="107"/>
      <c r="B2190" s="93"/>
      <c r="C2190" s="110" t="s">
        <v>225</v>
      </c>
      <c r="D2190" s="488" t="str">
        <f t="shared" si="344"/>
        <v/>
      </c>
      <c r="E2190" s="489"/>
      <c r="F2190" s="489"/>
      <c r="G2190" s="489"/>
      <c r="H2190" s="489"/>
      <c r="I2190" s="489"/>
      <c r="J2190" s="489"/>
      <c r="K2190" s="489"/>
      <c r="L2190" s="489"/>
      <c r="M2190" s="489"/>
      <c r="N2190" s="490"/>
      <c r="O2190" s="332"/>
      <c r="P2190" s="333"/>
      <c r="Q2190" s="333"/>
      <c r="R2190" s="334"/>
      <c r="S2190" s="332"/>
      <c r="T2190" s="333"/>
      <c r="U2190" s="333"/>
      <c r="V2190" s="334"/>
      <c r="W2190" s="332"/>
      <c r="X2190" s="333"/>
      <c r="Y2190" s="333"/>
      <c r="Z2190" s="334"/>
      <c r="AA2190" s="332"/>
      <c r="AB2190" s="333"/>
      <c r="AC2190" s="333"/>
      <c r="AD2190" s="334"/>
      <c r="AG2190" s="86">
        <f t="shared" si="345"/>
        <v>0</v>
      </c>
      <c r="AH2190" s="86">
        <f t="shared" si="346"/>
        <v>0</v>
      </c>
      <c r="AI2190" s="86">
        <f t="shared" si="347"/>
        <v>0</v>
      </c>
      <c r="AJ2190" s="86">
        <f t="shared" si="348"/>
        <v>0</v>
      </c>
      <c r="AL2190" s="86">
        <f t="shared" si="349"/>
        <v>16</v>
      </c>
      <c r="AM2190" s="86">
        <f t="shared" si="350"/>
        <v>0</v>
      </c>
    </row>
    <row r="2191" spans="1:39" ht="15" customHeight="1">
      <c r="A2191" s="107"/>
      <c r="B2191" s="93"/>
      <c r="C2191" s="110" t="s">
        <v>226</v>
      </c>
      <c r="D2191" s="488" t="str">
        <f t="shared" si="344"/>
        <v/>
      </c>
      <c r="E2191" s="489"/>
      <c r="F2191" s="489"/>
      <c r="G2191" s="489"/>
      <c r="H2191" s="489"/>
      <c r="I2191" s="489"/>
      <c r="J2191" s="489"/>
      <c r="K2191" s="489"/>
      <c r="L2191" s="489"/>
      <c r="M2191" s="489"/>
      <c r="N2191" s="490"/>
      <c r="O2191" s="332"/>
      <c r="P2191" s="333"/>
      <c r="Q2191" s="333"/>
      <c r="R2191" s="334"/>
      <c r="S2191" s="332"/>
      <c r="T2191" s="333"/>
      <c r="U2191" s="333"/>
      <c r="V2191" s="334"/>
      <c r="W2191" s="332"/>
      <c r="X2191" s="333"/>
      <c r="Y2191" s="333"/>
      <c r="Z2191" s="334"/>
      <c r="AA2191" s="332"/>
      <c r="AB2191" s="333"/>
      <c r="AC2191" s="333"/>
      <c r="AD2191" s="334"/>
      <c r="AG2191" s="86">
        <f t="shared" si="345"/>
        <v>0</v>
      </c>
      <c r="AH2191" s="86">
        <f t="shared" si="346"/>
        <v>0</v>
      </c>
      <c r="AI2191" s="86">
        <f t="shared" si="347"/>
        <v>0</v>
      </c>
      <c r="AJ2191" s="86">
        <f t="shared" si="348"/>
        <v>0</v>
      </c>
      <c r="AL2191" s="86">
        <f t="shared" si="349"/>
        <v>16</v>
      </c>
      <c r="AM2191" s="86">
        <f t="shared" si="350"/>
        <v>0</v>
      </c>
    </row>
    <row r="2192" spans="1:39" ht="15" customHeight="1">
      <c r="A2192" s="107"/>
      <c r="B2192" s="93"/>
      <c r="C2192" s="110" t="s">
        <v>227</v>
      </c>
      <c r="D2192" s="488" t="str">
        <f t="shared" si="344"/>
        <v/>
      </c>
      <c r="E2192" s="489"/>
      <c r="F2192" s="489"/>
      <c r="G2192" s="489"/>
      <c r="H2192" s="489"/>
      <c r="I2192" s="489"/>
      <c r="J2192" s="489"/>
      <c r="K2192" s="489"/>
      <c r="L2192" s="489"/>
      <c r="M2192" s="489"/>
      <c r="N2192" s="490"/>
      <c r="O2192" s="332"/>
      <c r="P2192" s="333"/>
      <c r="Q2192" s="333"/>
      <c r="R2192" s="334"/>
      <c r="S2192" s="332"/>
      <c r="T2192" s="333"/>
      <c r="U2192" s="333"/>
      <c r="V2192" s="334"/>
      <c r="W2192" s="332"/>
      <c r="X2192" s="333"/>
      <c r="Y2192" s="333"/>
      <c r="Z2192" s="334"/>
      <c r="AA2192" s="332"/>
      <c r="AB2192" s="333"/>
      <c r="AC2192" s="333"/>
      <c r="AD2192" s="334"/>
      <c r="AG2192" s="86">
        <f t="shared" si="345"/>
        <v>0</v>
      </c>
      <c r="AH2192" s="86">
        <f t="shared" si="346"/>
        <v>0</v>
      </c>
      <c r="AI2192" s="86">
        <f t="shared" si="347"/>
        <v>0</v>
      </c>
      <c r="AJ2192" s="86">
        <f t="shared" si="348"/>
        <v>0</v>
      </c>
      <c r="AL2192" s="86">
        <f t="shared" si="349"/>
        <v>16</v>
      </c>
      <c r="AM2192" s="86">
        <f t="shared" si="350"/>
        <v>0</v>
      </c>
    </row>
    <row r="2193" spans="1:39" ht="15" customHeight="1">
      <c r="A2193" s="107"/>
      <c r="B2193" s="93"/>
      <c r="C2193" s="110" t="s">
        <v>228</v>
      </c>
      <c r="D2193" s="488" t="str">
        <f t="shared" si="344"/>
        <v/>
      </c>
      <c r="E2193" s="489"/>
      <c r="F2193" s="489"/>
      <c r="G2193" s="489"/>
      <c r="H2193" s="489"/>
      <c r="I2193" s="489"/>
      <c r="J2193" s="489"/>
      <c r="K2193" s="489"/>
      <c r="L2193" s="489"/>
      <c r="M2193" s="489"/>
      <c r="N2193" s="490"/>
      <c r="O2193" s="332"/>
      <c r="P2193" s="333"/>
      <c r="Q2193" s="333"/>
      <c r="R2193" s="334"/>
      <c r="S2193" s="332"/>
      <c r="T2193" s="333"/>
      <c r="U2193" s="333"/>
      <c r="V2193" s="334"/>
      <c r="W2193" s="332"/>
      <c r="X2193" s="333"/>
      <c r="Y2193" s="333"/>
      <c r="Z2193" s="334"/>
      <c r="AA2193" s="332"/>
      <c r="AB2193" s="333"/>
      <c r="AC2193" s="333"/>
      <c r="AD2193" s="334"/>
      <c r="AG2193" s="86">
        <f t="shared" si="345"/>
        <v>0</v>
      </c>
      <c r="AH2193" s="86">
        <f t="shared" si="346"/>
        <v>0</v>
      </c>
      <c r="AI2193" s="86">
        <f t="shared" si="347"/>
        <v>0</v>
      </c>
      <c r="AJ2193" s="86">
        <f t="shared" si="348"/>
        <v>0</v>
      </c>
      <c r="AL2193" s="86">
        <f t="shared" si="349"/>
        <v>16</v>
      </c>
      <c r="AM2193" s="86">
        <f t="shared" si="350"/>
        <v>0</v>
      </c>
    </row>
    <row r="2194" spans="1:39" ht="15" customHeight="1">
      <c r="A2194" s="107"/>
      <c r="B2194" s="93"/>
      <c r="C2194" s="110" t="s">
        <v>229</v>
      </c>
      <c r="D2194" s="488" t="str">
        <f t="shared" si="344"/>
        <v/>
      </c>
      <c r="E2194" s="489"/>
      <c r="F2194" s="489"/>
      <c r="G2194" s="489"/>
      <c r="H2194" s="489"/>
      <c r="I2194" s="489"/>
      <c r="J2194" s="489"/>
      <c r="K2194" s="489"/>
      <c r="L2194" s="489"/>
      <c r="M2194" s="489"/>
      <c r="N2194" s="490"/>
      <c r="O2194" s="332"/>
      <c r="P2194" s="333"/>
      <c r="Q2194" s="333"/>
      <c r="R2194" s="334"/>
      <c r="S2194" s="332"/>
      <c r="T2194" s="333"/>
      <c r="U2194" s="333"/>
      <c r="V2194" s="334"/>
      <c r="W2194" s="332"/>
      <c r="X2194" s="333"/>
      <c r="Y2194" s="333"/>
      <c r="Z2194" s="334"/>
      <c r="AA2194" s="332"/>
      <c r="AB2194" s="333"/>
      <c r="AC2194" s="333"/>
      <c r="AD2194" s="334"/>
      <c r="AG2194" s="86">
        <f t="shared" si="345"/>
        <v>0</v>
      </c>
      <c r="AH2194" s="86">
        <f t="shared" si="346"/>
        <v>0</v>
      </c>
      <c r="AI2194" s="86">
        <f t="shared" si="347"/>
        <v>0</v>
      </c>
      <c r="AJ2194" s="86">
        <f t="shared" si="348"/>
        <v>0</v>
      </c>
      <c r="AL2194" s="86">
        <f t="shared" si="349"/>
        <v>16</v>
      </c>
      <c r="AM2194" s="86">
        <f t="shared" si="350"/>
        <v>0</v>
      </c>
    </row>
    <row r="2195" spans="1:39" ht="15" customHeight="1">
      <c r="A2195" s="107"/>
      <c r="B2195" s="93"/>
      <c r="C2195" s="110" t="s">
        <v>230</v>
      </c>
      <c r="D2195" s="488" t="str">
        <f t="shared" si="344"/>
        <v/>
      </c>
      <c r="E2195" s="489"/>
      <c r="F2195" s="489"/>
      <c r="G2195" s="489"/>
      <c r="H2195" s="489"/>
      <c r="I2195" s="489"/>
      <c r="J2195" s="489"/>
      <c r="K2195" s="489"/>
      <c r="L2195" s="489"/>
      <c r="M2195" s="489"/>
      <c r="N2195" s="490"/>
      <c r="O2195" s="332"/>
      <c r="P2195" s="333"/>
      <c r="Q2195" s="333"/>
      <c r="R2195" s="334"/>
      <c r="S2195" s="332"/>
      <c r="T2195" s="333"/>
      <c r="U2195" s="333"/>
      <c r="V2195" s="334"/>
      <c r="W2195" s="332"/>
      <c r="X2195" s="333"/>
      <c r="Y2195" s="333"/>
      <c r="Z2195" s="334"/>
      <c r="AA2195" s="332"/>
      <c r="AB2195" s="333"/>
      <c r="AC2195" s="333"/>
      <c r="AD2195" s="334"/>
      <c r="AG2195" s="86">
        <f t="shared" si="345"/>
        <v>0</v>
      </c>
      <c r="AH2195" s="86">
        <f t="shared" si="346"/>
        <v>0</v>
      </c>
      <c r="AI2195" s="86">
        <f t="shared" si="347"/>
        <v>0</v>
      </c>
      <c r="AJ2195" s="86">
        <f t="shared" si="348"/>
        <v>0</v>
      </c>
      <c r="AL2195" s="86">
        <f t="shared" si="349"/>
        <v>16</v>
      </c>
      <c r="AM2195" s="86">
        <f t="shared" si="350"/>
        <v>0</v>
      </c>
    </row>
    <row r="2196" spans="1:39" ht="15" customHeight="1">
      <c r="A2196" s="107"/>
      <c r="B2196" s="93"/>
      <c r="C2196" s="110" t="s">
        <v>231</v>
      </c>
      <c r="D2196" s="488" t="str">
        <f t="shared" si="344"/>
        <v/>
      </c>
      <c r="E2196" s="489"/>
      <c r="F2196" s="489"/>
      <c r="G2196" s="489"/>
      <c r="H2196" s="489"/>
      <c r="I2196" s="489"/>
      <c r="J2196" s="489"/>
      <c r="K2196" s="489"/>
      <c r="L2196" s="489"/>
      <c r="M2196" s="489"/>
      <c r="N2196" s="490"/>
      <c r="O2196" s="332"/>
      <c r="P2196" s="333"/>
      <c r="Q2196" s="333"/>
      <c r="R2196" s="334"/>
      <c r="S2196" s="332"/>
      <c r="T2196" s="333"/>
      <c r="U2196" s="333"/>
      <c r="V2196" s="334"/>
      <c r="W2196" s="332"/>
      <c r="X2196" s="333"/>
      <c r="Y2196" s="333"/>
      <c r="Z2196" s="334"/>
      <c r="AA2196" s="332"/>
      <c r="AB2196" s="333"/>
      <c r="AC2196" s="333"/>
      <c r="AD2196" s="334"/>
      <c r="AG2196" s="86">
        <f t="shared" si="345"/>
        <v>0</v>
      </c>
      <c r="AH2196" s="86">
        <f t="shared" si="346"/>
        <v>0</v>
      </c>
      <c r="AI2196" s="86">
        <f t="shared" si="347"/>
        <v>0</v>
      </c>
      <c r="AJ2196" s="86">
        <f t="shared" si="348"/>
        <v>0</v>
      </c>
      <c r="AL2196" s="86">
        <f t="shared" si="349"/>
        <v>16</v>
      </c>
      <c r="AM2196" s="86">
        <f t="shared" si="350"/>
        <v>0</v>
      </c>
    </row>
    <row r="2197" spans="1:39" ht="15" customHeight="1">
      <c r="A2197" s="107"/>
      <c r="B2197" s="93"/>
      <c r="C2197" s="112" t="s">
        <v>232</v>
      </c>
      <c r="D2197" s="488" t="str">
        <f t="shared" si="344"/>
        <v/>
      </c>
      <c r="E2197" s="489"/>
      <c r="F2197" s="489"/>
      <c r="G2197" s="489"/>
      <c r="H2197" s="489"/>
      <c r="I2197" s="489"/>
      <c r="J2197" s="489"/>
      <c r="K2197" s="489"/>
      <c r="L2197" s="489"/>
      <c r="M2197" s="489"/>
      <c r="N2197" s="490"/>
      <c r="O2197" s="332"/>
      <c r="P2197" s="333"/>
      <c r="Q2197" s="333"/>
      <c r="R2197" s="334"/>
      <c r="S2197" s="332"/>
      <c r="T2197" s="333"/>
      <c r="U2197" s="333"/>
      <c r="V2197" s="334"/>
      <c r="W2197" s="332"/>
      <c r="X2197" s="333"/>
      <c r="Y2197" s="333"/>
      <c r="Z2197" s="334"/>
      <c r="AA2197" s="332"/>
      <c r="AB2197" s="333"/>
      <c r="AC2197" s="333"/>
      <c r="AD2197" s="334"/>
      <c r="AG2197" s="86">
        <f t="shared" si="345"/>
        <v>0</v>
      </c>
      <c r="AH2197" s="86">
        <f t="shared" si="346"/>
        <v>0</v>
      </c>
      <c r="AI2197" s="86">
        <f t="shared" si="347"/>
        <v>0</v>
      </c>
      <c r="AJ2197" s="86">
        <f t="shared" si="348"/>
        <v>0</v>
      </c>
      <c r="AL2197" s="86">
        <f t="shared" si="349"/>
        <v>16</v>
      </c>
      <c r="AM2197" s="86">
        <f t="shared" si="350"/>
        <v>0</v>
      </c>
    </row>
    <row r="2198" spans="1:39" ht="15" customHeight="1">
      <c r="A2198" s="107"/>
      <c r="B2198" s="93"/>
      <c r="C2198" s="112" t="s">
        <v>233</v>
      </c>
      <c r="D2198" s="488" t="str">
        <f t="shared" si="344"/>
        <v/>
      </c>
      <c r="E2198" s="489"/>
      <c r="F2198" s="489"/>
      <c r="G2198" s="489"/>
      <c r="H2198" s="489"/>
      <c r="I2198" s="489"/>
      <c r="J2198" s="489"/>
      <c r="K2198" s="489"/>
      <c r="L2198" s="489"/>
      <c r="M2198" s="489"/>
      <c r="N2198" s="490"/>
      <c r="O2198" s="332"/>
      <c r="P2198" s="333"/>
      <c r="Q2198" s="333"/>
      <c r="R2198" s="334"/>
      <c r="S2198" s="332"/>
      <c r="T2198" s="333"/>
      <c r="U2198" s="333"/>
      <c r="V2198" s="334"/>
      <c r="W2198" s="332"/>
      <c r="X2198" s="333"/>
      <c r="Y2198" s="333"/>
      <c r="Z2198" s="334"/>
      <c r="AA2198" s="332"/>
      <c r="AB2198" s="333"/>
      <c r="AC2198" s="333"/>
      <c r="AD2198" s="334"/>
      <c r="AG2198" s="86">
        <f t="shared" si="345"/>
        <v>0</v>
      </c>
      <c r="AH2198" s="86">
        <f t="shared" si="346"/>
        <v>0</v>
      </c>
      <c r="AI2198" s="86">
        <f t="shared" si="347"/>
        <v>0</v>
      </c>
      <c r="AJ2198" s="86">
        <f t="shared" si="348"/>
        <v>0</v>
      </c>
      <c r="AL2198" s="86">
        <f t="shared" si="349"/>
        <v>16</v>
      </c>
      <c r="AM2198" s="86">
        <f t="shared" si="350"/>
        <v>0</v>
      </c>
    </row>
    <row r="2199" spans="1:39" ht="15" customHeight="1">
      <c r="A2199" s="107"/>
      <c r="B2199" s="93"/>
      <c r="C2199" s="112" t="s">
        <v>234</v>
      </c>
      <c r="D2199" s="488" t="str">
        <f t="shared" si="344"/>
        <v/>
      </c>
      <c r="E2199" s="489"/>
      <c r="F2199" s="489"/>
      <c r="G2199" s="489"/>
      <c r="H2199" s="489"/>
      <c r="I2199" s="489"/>
      <c r="J2199" s="489"/>
      <c r="K2199" s="489"/>
      <c r="L2199" s="489"/>
      <c r="M2199" s="489"/>
      <c r="N2199" s="490"/>
      <c r="O2199" s="332"/>
      <c r="P2199" s="333"/>
      <c r="Q2199" s="333"/>
      <c r="R2199" s="334"/>
      <c r="S2199" s="332"/>
      <c r="T2199" s="333"/>
      <c r="U2199" s="333"/>
      <c r="V2199" s="334"/>
      <c r="W2199" s="332"/>
      <c r="X2199" s="333"/>
      <c r="Y2199" s="333"/>
      <c r="Z2199" s="334"/>
      <c r="AA2199" s="332"/>
      <c r="AB2199" s="333"/>
      <c r="AC2199" s="333"/>
      <c r="AD2199" s="334"/>
      <c r="AG2199" s="86">
        <f t="shared" si="345"/>
        <v>0</v>
      </c>
      <c r="AH2199" s="86">
        <f t="shared" si="346"/>
        <v>0</v>
      </c>
      <c r="AI2199" s="86">
        <f t="shared" si="347"/>
        <v>0</v>
      </c>
      <c r="AJ2199" s="86">
        <f t="shared" si="348"/>
        <v>0</v>
      </c>
      <c r="AL2199" s="86">
        <f t="shared" si="349"/>
        <v>16</v>
      </c>
      <c r="AM2199" s="86">
        <f t="shared" si="350"/>
        <v>0</v>
      </c>
    </row>
    <row r="2200" spans="1:39" ht="15" customHeight="1">
      <c r="A2200" s="107"/>
      <c r="B2200" s="93"/>
      <c r="C2200" s="112" t="s">
        <v>235</v>
      </c>
      <c r="D2200" s="488" t="str">
        <f t="shared" si="344"/>
        <v/>
      </c>
      <c r="E2200" s="489"/>
      <c r="F2200" s="489"/>
      <c r="G2200" s="489"/>
      <c r="H2200" s="489"/>
      <c r="I2200" s="489"/>
      <c r="J2200" s="489"/>
      <c r="K2200" s="489"/>
      <c r="L2200" s="489"/>
      <c r="M2200" s="489"/>
      <c r="N2200" s="490"/>
      <c r="O2200" s="332"/>
      <c r="P2200" s="333"/>
      <c r="Q2200" s="333"/>
      <c r="R2200" s="334"/>
      <c r="S2200" s="332"/>
      <c r="T2200" s="333"/>
      <c r="U2200" s="333"/>
      <c r="V2200" s="334"/>
      <c r="W2200" s="332"/>
      <c r="X2200" s="333"/>
      <c r="Y2200" s="333"/>
      <c r="Z2200" s="334"/>
      <c r="AA2200" s="332"/>
      <c r="AB2200" s="333"/>
      <c r="AC2200" s="333"/>
      <c r="AD2200" s="334"/>
      <c r="AG2200" s="86">
        <f t="shared" si="345"/>
        <v>0</v>
      </c>
      <c r="AH2200" s="86">
        <f t="shared" si="346"/>
        <v>0</v>
      </c>
      <c r="AI2200" s="86">
        <f t="shared" si="347"/>
        <v>0</v>
      </c>
      <c r="AJ2200" s="86">
        <f t="shared" si="348"/>
        <v>0</v>
      </c>
      <c r="AL2200" s="86">
        <f t="shared" si="349"/>
        <v>16</v>
      </c>
      <c r="AM2200" s="86">
        <f t="shared" si="350"/>
        <v>0</v>
      </c>
    </row>
    <row r="2201" spans="1:39" ht="15" customHeight="1">
      <c r="A2201" s="107"/>
      <c r="B2201" s="93"/>
      <c r="C2201" s="112" t="s">
        <v>236</v>
      </c>
      <c r="D2201" s="488" t="str">
        <f t="shared" si="344"/>
        <v/>
      </c>
      <c r="E2201" s="489"/>
      <c r="F2201" s="489"/>
      <c r="G2201" s="489"/>
      <c r="H2201" s="489"/>
      <c r="I2201" s="489"/>
      <c r="J2201" s="489"/>
      <c r="K2201" s="489"/>
      <c r="L2201" s="489"/>
      <c r="M2201" s="489"/>
      <c r="N2201" s="490"/>
      <c r="O2201" s="332"/>
      <c r="P2201" s="333"/>
      <c r="Q2201" s="333"/>
      <c r="R2201" s="334"/>
      <c r="S2201" s="332"/>
      <c r="T2201" s="333"/>
      <c r="U2201" s="333"/>
      <c r="V2201" s="334"/>
      <c r="W2201" s="332"/>
      <c r="X2201" s="333"/>
      <c r="Y2201" s="333"/>
      <c r="Z2201" s="334"/>
      <c r="AA2201" s="332"/>
      <c r="AB2201" s="333"/>
      <c r="AC2201" s="333"/>
      <c r="AD2201" s="334"/>
      <c r="AG2201" s="86">
        <f t="shared" si="345"/>
        <v>0</v>
      </c>
      <c r="AH2201" s="86">
        <f t="shared" si="346"/>
        <v>0</v>
      </c>
      <c r="AI2201" s="86">
        <f t="shared" si="347"/>
        <v>0</v>
      </c>
      <c r="AJ2201" s="86">
        <f t="shared" si="348"/>
        <v>0</v>
      </c>
      <c r="AL2201" s="86">
        <f t="shared" si="349"/>
        <v>16</v>
      </c>
      <c r="AM2201" s="86">
        <f t="shared" si="350"/>
        <v>0</v>
      </c>
    </row>
    <row r="2202" spans="1:39" ht="15" customHeight="1">
      <c r="A2202" s="107"/>
      <c r="B2202" s="93"/>
      <c r="C2202" s="112" t="s">
        <v>237</v>
      </c>
      <c r="D2202" s="488" t="str">
        <f t="shared" si="344"/>
        <v/>
      </c>
      <c r="E2202" s="489"/>
      <c r="F2202" s="489"/>
      <c r="G2202" s="489"/>
      <c r="H2202" s="489"/>
      <c r="I2202" s="489"/>
      <c r="J2202" s="489"/>
      <c r="K2202" s="489"/>
      <c r="L2202" s="489"/>
      <c r="M2202" s="489"/>
      <c r="N2202" s="490"/>
      <c r="O2202" s="332"/>
      <c r="P2202" s="333"/>
      <c r="Q2202" s="333"/>
      <c r="R2202" s="334"/>
      <c r="S2202" s="332"/>
      <c r="T2202" s="333"/>
      <c r="U2202" s="333"/>
      <c r="V2202" s="334"/>
      <c r="W2202" s="332"/>
      <c r="X2202" s="333"/>
      <c r="Y2202" s="333"/>
      <c r="Z2202" s="334"/>
      <c r="AA2202" s="332"/>
      <c r="AB2202" s="333"/>
      <c r="AC2202" s="333"/>
      <c r="AD2202" s="334"/>
      <c r="AG2202" s="86">
        <f t="shared" si="345"/>
        <v>0</v>
      </c>
      <c r="AH2202" s="86">
        <f t="shared" si="346"/>
        <v>0</v>
      </c>
      <c r="AI2202" s="86">
        <f t="shared" si="347"/>
        <v>0</v>
      </c>
      <c r="AJ2202" s="86">
        <f t="shared" si="348"/>
        <v>0</v>
      </c>
      <c r="AL2202" s="86">
        <f t="shared" si="349"/>
        <v>16</v>
      </c>
      <c r="AM2202" s="86">
        <f t="shared" si="350"/>
        <v>0</v>
      </c>
    </row>
    <row r="2203" spans="1:39" ht="15" customHeight="1">
      <c r="A2203" s="107"/>
      <c r="B2203" s="93"/>
      <c r="C2203" s="112" t="s">
        <v>238</v>
      </c>
      <c r="D2203" s="488" t="str">
        <f t="shared" si="344"/>
        <v/>
      </c>
      <c r="E2203" s="489"/>
      <c r="F2203" s="489"/>
      <c r="G2203" s="489"/>
      <c r="H2203" s="489"/>
      <c r="I2203" s="489"/>
      <c r="J2203" s="489"/>
      <c r="K2203" s="489"/>
      <c r="L2203" s="489"/>
      <c r="M2203" s="489"/>
      <c r="N2203" s="490"/>
      <c r="O2203" s="332"/>
      <c r="P2203" s="333"/>
      <c r="Q2203" s="333"/>
      <c r="R2203" s="334"/>
      <c r="S2203" s="332"/>
      <c r="T2203" s="333"/>
      <c r="U2203" s="333"/>
      <c r="V2203" s="334"/>
      <c r="W2203" s="332"/>
      <c r="X2203" s="333"/>
      <c r="Y2203" s="333"/>
      <c r="Z2203" s="334"/>
      <c r="AA2203" s="332"/>
      <c r="AB2203" s="333"/>
      <c r="AC2203" s="333"/>
      <c r="AD2203" s="334"/>
      <c r="AG2203" s="86">
        <f t="shared" si="345"/>
        <v>0</v>
      </c>
      <c r="AH2203" s="86">
        <f t="shared" si="346"/>
        <v>0</v>
      </c>
      <c r="AI2203" s="86">
        <f t="shared" si="347"/>
        <v>0</v>
      </c>
      <c r="AJ2203" s="86">
        <f t="shared" si="348"/>
        <v>0</v>
      </c>
      <c r="AL2203" s="86">
        <f t="shared" si="349"/>
        <v>16</v>
      </c>
      <c r="AM2203" s="86">
        <f t="shared" si="350"/>
        <v>0</v>
      </c>
    </row>
    <row r="2204" spans="1:39" ht="15" customHeight="1">
      <c r="A2204" s="107"/>
      <c r="B2204" s="93"/>
      <c r="C2204" s="112" t="s">
        <v>239</v>
      </c>
      <c r="D2204" s="488" t="str">
        <f t="shared" si="344"/>
        <v/>
      </c>
      <c r="E2204" s="489"/>
      <c r="F2204" s="489"/>
      <c r="G2204" s="489"/>
      <c r="H2204" s="489"/>
      <c r="I2204" s="489"/>
      <c r="J2204" s="489"/>
      <c r="K2204" s="489"/>
      <c r="L2204" s="489"/>
      <c r="M2204" s="489"/>
      <c r="N2204" s="490"/>
      <c r="O2204" s="332"/>
      <c r="P2204" s="333"/>
      <c r="Q2204" s="333"/>
      <c r="R2204" s="334"/>
      <c r="S2204" s="332"/>
      <c r="T2204" s="333"/>
      <c r="U2204" s="333"/>
      <c r="V2204" s="334"/>
      <c r="W2204" s="332"/>
      <c r="X2204" s="333"/>
      <c r="Y2204" s="333"/>
      <c r="Z2204" s="334"/>
      <c r="AA2204" s="332"/>
      <c r="AB2204" s="333"/>
      <c r="AC2204" s="333"/>
      <c r="AD2204" s="334"/>
      <c r="AG2204" s="86">
        <f t="shared" si="345"/>
        <v>0</v>
      </c>
      <c r="AH2204" s="86">
        <f t="shared" si="346"/>
        <v>0</v>
      </c>
      <c r="AI2204" s="86">
        <f t="shared" si="347"/>
        <v>0</v>
      </c>
      <c r="AJ2204" s="86">
        <f t="shared" si="348"/>
        <v>0</v>
      </c>
      <c r="AL2204" s="86">
        <f t="shared" si="349"/>
        <v>16</v>
      </c>
      <c r="AM2204" s="86">
        <f t="shared" si="350"/>
        <v>0</v>
      </c>
    </row>
    <row r="2205" spans="1:39" ht="15" customHeight="1">
      <c r="A2205" s="107"/>
      <c r="B2205" s="93"/>
      <c r="C2205" s="112" t="s">
        <v>240</v>
      </c>
      <c r="D2205" s="488" t="str">
        <f t="shared" si="344"/>
        <v/>
      </c>
      <c r="E2205" s="489"/>
      <c r="F2205" s="489"/>
      <c r="G2205" s="489"/>
      <c r="H2205" s="489"/>
      <c r="I2205" s="489"/>
      <c r="J2205" s="489"/>
      <c r="K2205" s="489"/>
      <c r="L2205" s="489"/>
      <c r="M2205" s="489"/>
      <c r="N2205" s="490"/>
      <c r="O2205" s="332"/>
      <c r="P2205" s="333"/>
      <c r="Q2205" s="333"/>
      <c r="R2205" s="334"/>
      <c r="S2205" s="332"/>
      <c r="T2205" s="333"/>
      <c r="U2205" s="333"/>
      <c r="V2205" s="334"/>
      <c r="W2205" s="332"/>
      <c r="X2205" s="333"/>
      <c r="Y2205" s="333"/>
      <c r="Z2205" s="334"/>
      <c r="AA2205" s="332"/>
      <c r="AB2205" s="333"/>
      <c r="AC2205" s="333"/>
      <c r="AD2205" s="334"/>
      <c r="AG2205" s="86">
        <f t="shared" si="345"/>
        <v>0</v>
      </c>
      <c r="AH2205" s="86">
        <f t="shared" si="346"/>
        <v>0</v>
      </c>
      <c r="AI2205" s="86">
        <f t="shared" si="347"/>
        <v>0</v>
      </c>
      <c r="AJ2205" s="86">
        <f t="shared" si="348"/>
        <v>0</v>
      </c>
      <c r="AL2205" s="86">
        <f t="shared" si="349"/>
        <v>16</v>
      </c>
      <c r="AM2205" s="86">
        <f t="shared" si="350"/>
        <v>0</v>
      </c>
    </row>
    <row r="2206" spans="1:39" ht="15" customHeight="1">
      <c r="A2206" s="107"/>
      <c r="B2206" s="93"/>
      <c r="C2206" s="112" t="s">
        <v>241</v>
      </c>
      <c r="D2206" s="488" t="str">
        <f t="shared" si="344"/>
        <v/>
      </c>
      <c r="E2206" s="489"/>
      <c r="F2206" s="489"/>
      <c r="G2206" s="489"/>
      <c r="H2206" s="489"/>
      <c r="I2206" s="489"/>
      <c r="J2206" s="489"/>
      <c r="K2206" s="489"/>
      <c r="L2206" s="489"/>
      <c r="M2206" s="489"/>
      <c r="N2206" s="490"/>
      <c r="O2206" s="332"/>
      <c r="P2206" s="333"/>
      <c r="Q2206" s="333"/>
      <c r="R2206" s="334"/>
      <c r="S2206" s="332"/>
      <c r="T2206" s="333"/>
      <c r="U2206" s="333"/>
      <c r="V2206" s="334"/>
      <c r="W2206" s="332"/>
      <c r="X2206" s="333"/>
      <c r="Y2206" s="333"/>
      <c r="Z2206" s="334"/>
      <c r="AA2206" s="332"/>
      <c r="AB2206" s="333"/>
      <c r="AC2206" s="333"/>
      <c r="AD2206" s="334"/>
      <c r="AG2206" s="86">
        <f t="shared" si="345"/>
        <v>0</v>
      </c>
      <c r="AH2206" s="86">
        <f t="shared" si="346"/>
        <v>0</v>
      </c>
      <c r="AI2206" s="86">
        <f t="shared" si="347"/>
        <v>0</v>
      </c>
      <c r="AJ2206" s="86">
        <f t="shared" si="348"/>
        <v>0</v>
      </c>
      <c r="AL2206" s="86">
        <f t="shared" si="349"/>
        <v>16</v>
      </c>
      <c r="AM2206" s="86">
        <f t="shared" si="350"/>
        <v>0</v>
      </c>
    </row>
    <row r="2207" spans="1:39" ht="15" customHeight="1">
      <c r="A2207" s="107"/>
      <c r="B2207" s="93"/>
      <c r="C2207" s="112" t="s">
        <v>242</v>
      </c>
      <c r="D2207" s="488" t="str">
        <f t="shared" si="344"/>
        <v/>
      </c>
      <c r="E2207" s="489"/>
      <c r="F2207" s="489"/>
      <c r="G2207" s="489"/>
      <c r="H2207" s="489"/>
      <c r="I2207" s="489"/>
      <c r="J2207" s="489"/>
      <c r="K2207" s="489"/>
      <c r="L2207" s="489"/>
      <c r="M2207" s="489"/>
      <c r="N2207" s="490"/>
      <c r="O2207" s="332"/>
      <c r="P2207" s="333"/>
      <c r="Q2207" s="333"/>
      <c r="R2207" s="334"/>
      <c r="S2207" s="332"/>
      <c r="T2207" s="333"/>
      <c r="U2207" s="333"/>
      <c r="V2207" s="334"/>
      <c r="W2207" s="332"/>
      <c r="X2207" s="333"/>
      <c r="Y2207" s="333"/>
      <c r="Z2207" s="334"/>
      <c r="AA2207" s="332"/>
      <c r="AB2207" s="333"/>
      <c r="AC2207" s="333"/>
      <c r="AD2207" s="334"/>
      <c r="AG2207" s="86">
        <f t="shared" si="345"/>
        <v>0</v>
      </c>
      <c r="AH2207" s="86">
        <f t="shared" si="346"/>
        <v>0</v>
      </c>
      <c r="AI2207" s="86">
        <f t="shared" si="347"/>
        <v>0</v>
      </c>
      <c r="AJ2207" s="86">
        <f t="shared" si="348"/>
        <v>0</v>
      </c>
      <c r="AL2207" s="86">
        <f t="shared" si="349"/>
        <v>16</v>
      </c>
      <c r="AM2207" s="86">
        <f t="shared" si="350"/>
        <v>0</v>
      </c>
    </row>
    <row r="2208" spans="1:39" ht="15" customHeight="1">
      <c r="A2208" s="107"/>
      <c r="B2208" s="93"/>
      <c r="C2208" s="112" t="s">
        <v>243</v>
      </c>
      <c r="D2208" s="488" t="str">
        <f t="shared" si="344"/>
        <v/>
      </c>
      <c r="E2208" s="489"/>
      <c r="F2208" s="489"/>
      <c r="G2208" s="489"/>
      <c r="H2208" s="489"/>
      <c r="I2208" s="489"/>
      <c r="J2208" s="489"/>
      <c r="K2208" s="489"/>
      <c r="L2208" s="489"/>
      <c r="M2208" s="489"/>
      <c r="N2208" s="490"/>
      <c r="O2208" s="332"/>
      <c r="P2208" s="333"/>
      <c r="Q2208" s="333"/>
      <c r="R2208" s="334"/>
      <c r="S2208" s="332"/>
      <c r="T2208" s="333"/>
      <c r="U2208" s="333"/>
      <c r="V2208" s="334"/>
      <c r="W2208" s="332"/>
      <c r="X2208" s="333"/>
      <c r="Y2208" s="333"/>
      <c r="Z2208" s="334"/>
      <c r="AA2208" s="332"/>
      <c r="AB2208" s="333"/>
      <c r="AC2208" s="333"/>
      <c r="AD2208" s="334"/>
      <c r="AG2208" s="86">
        <f t="shared" si="345"/>
        <v>0</v>
      </c>
      <c r="AH2208" s="86">
        <f t="shared" si="346"/>
        <v>0</v>
      </c>
      <c r="AI2208" s="86">
        <f t="shared" si="347"/>
        <v>0</v>
      </c>
      <c r="AJ2208" s="86">
        <f t="shared" si="348"/>
        <v>0</v>
      </c>
      <c r="AL2208" s="86">
        <f t="shared" si="349"/>
        <v>16</v>
      </c>
      <c r="AM2208" s="86">
        <f t="shared" si="350"/>
        <v>0</v>
      </c>
    </row>
    <row r="2209" spans="1:39" ht="15" customHeight="1">
      <c r="A2209" s="107"/>
      <c r="B2209" s="93"/>
      <c r="C2209" s="112" t="s">
        <v>244</v>
      </c>
      <c r="D2209" s="488" t="str">
        <f t="shared" si="344"/>
        <v/>
      </c>
      <c r="E2209" s="489"/>
      <c r="F2209" s="489"/>
      <c r="G2209" s="489"/>
      <c r="H2209" s="489"/>
      <c r="I2209" s="489"/>
      <c r="J2209" s="489"/>
      <c r="K2209" s="489"/>
      <c r="L2209" s="489"/>
      <c r="M2209" s="489"/>
      <c r="N2209" s="490"/>
      <c r="O2209" s="332"/>
      <c r="P2209" s="333"/>
      <c r="Q2209" s="333"/>
      <c r="R2209" s="334"/>
      <c r="S2209" s="332"/>
      <c r="T2209" s="333"/>
      <c r="U2209" s="333"/>
      <c r="V2209" s="334"/>
      <c r="W2209" s="332"/>
      <c r="X2209" s="333"/>
      <c r="Y2209" s="333"/>
      <c r="Z2209" s="334"/>
      <c r="AA2209" s="332"/>
      <c r="AB2209" s="333"/>
      <c r="AC2209" s="333"/>
      <c r="AD2209" s="334"/>
      <c r="AG2209" s="86">
        <f t="shared" si="345"/>
        <v>0</v>
      </c>
      <c r="AH2209" s="86">
        <f t="shared" si="346"/>
        <v>0</v>
      </c>
      <c r="AI2209" s="86">
        <f t="shared" si="347"/>
        <v>0</v>
      </c>
      <c r="AJ2209" s="86">
        <f t="shared" si="348"/>
        <v>0</v>
      </c>
      <c r="AL2209" s="86">
        <f t="shared" si="349"/>
        <v>16</v>
      </c>
      <c r="AM2209" s="86">
        <f t="shared" si="350"/>
        <v>0</v>
      </c>
    </row>
    <row r="2210" spans="1:39" ht="15" customHeight="1">
      <c r="A2210" s="107"/>
      <c r="B2210" s="93"/>
      <c r="C2210" s="112" t="s">
        <v>245</v>
      </c>
      <c r="D2210" s="488" t="str">
        <f t="shared" si="344"/>
        <v/>
      </c>
      <c r="E2210" s="489"/>
      <c r="F2210" s="489"/>
      <c r="G2210" s="489"/>
      <c r="H2210" s="489"/>
      <c r="I2210" s="489"/>
      <c r="J2210" s="489"/>
      <c r="K2210" s="489"/>
      <c r="L2210" s="489"/>
      <c r="M2210" s="489"/>
      <c r="N2210" s="490"/>
      <c r="O2210" s="332"/>
      <c r="P2210" s="333"/>
      <c r="Q2210" s="333"/>
      <c r="R2210" s="334"/>
      <c r="S2210" s="332"/>
      <c r="T2210" s="333"/>
      <c r="U2210" s="333"/>
      <c r="V2210" s="334"/>
      <c r="W2210" s="332"/>
      <c r="X2210" s="333"/>
      <c r="Y2210" s="333"/>
      <c r="Z2210" s="334"/>
      <c r="AA2210" s="332"/>
      <c r="AB2210" s="333"/>
      <c r="AC2210" s="333"/>
      <c r="AD2210" s="334"/>
      <c r="AG2210" s="86">
        <f t="shared" si="345"/>
        <v>0</v>
      </c>
      <c r="AH2210" s="86">
        <f t="shared" si="346"/>
        <v>0</v>
      </c>
      <c r="AI2210" s="86">
        <f t="shared" si="347"/>
        <v>0</v>
      </c>
      <c r="AJ2210" s="86">
        <f t="shared" si="348"/>
        <v>0</v>
      </c>
      <c r="AL2210" s="86">
        <f t="shared" si="349"/>
        <v>16</v>
      </c>
      <c r="AM2210" s="86">
        <f t="shared" si="350"/>
        <v>0</v>
      </c>
    </row>
    <row r="2211" spans="1:39" ht="15" customHeight="1">
      <c r="A2211" s="107"/>
      <c r="B2211" s="93"/>
      <c r="C2211" s="112" t="s">
        <v>246</v>
      </c>
      <c r="D2211" s="488" t="str">
        <f t="shared" si="344"/>
        <v/>
      </c>
      <c r="E2211" s="489"/>
      <c r="F2211" s="489"/>
      <c r="G2211" s="489"/>
      <c r="H2211" s="489"/>
      <c r="I2211" s="489"/>
      <c r="J2211" s="489"/>
      <c r="K2211" s="489"/>
      <c r="L2211" s="489"/>
      <c r="M2211" s="489"/>
      <c r="N2211" s="490"/>
      <c r="O2211" s="332"/>
      <c r="P2211" s="333"/>
      <c r="Q2211" s="333"/>
      <c r="R2211" s="334"/>
      <c r="S2211" s="332"/>
      <c r="T2211" s="333"/>
      <c r="U2211" s="333"/>
      <c r="V2211" s="334"/>
      <c r="W2211" s="332"/>
      <c r="X2211" s="333"/>
      <c r="Y2211" s="333"/>
      <c r="Z2211" s="334"/>
      <c r="AA2211" s="332"/>
      <c r="AB2211" s="333"/>
      <c r="AC2211" s="333"/>
      <c r="AD2211" s="334"/>
      <c r="AG2211" s="86">
        <f t="shared" si="345"/>
        <v>0</v>
      </c>
      <c r="AH2211" s="86">
        <f t="shared" si="346"/>
        <v>0</v>
      </c>
      <c r="AI2211" s="86">
        <f t="shared" si="347"/>
        <v>0</v>
      </c>
      <c r="AJ2211" s="86">
        <f t="shared" si="348"/>
        <v>0</v>
      </c>
      <c r="AL2211" s="86">
        <f t="shared" si="349"/>
        <v>16</v>
      </c>
      <c r="AM2211" s="86">
        <f t="shared" si="350"/>
        <v>0</v>
      </c>
    </row>
    <row r="2212" spans="1:39" ht="15" customHeight="1">
      <c r="A2212" s="107"/>
      <c r="B2212" s="93"/>
      <c r="C2212" s="112" t="s">
        <v>247</v>
      </c>
      <c r="D2212" s="488" t="str">
        <f t="shared" si="344"/>
        <v/>
      </c>
      <c r="E2212" s="489"/>
      <c r="F2212" s="489"/>
      <c r="G2212" s="489"/>
      <c r="H2212" s="489"/>
      <c r="I2212" s="489"/>
      <c r="J2212" s="489"/>
      <c r="K2212" s="489"/>
      <c r="L2212" s="489"/>
      <c r="M2212" s="489"/>
      <c r="N2212" s="490"/>
      <c r="O2212" s="332"/>
      <c r="P2212" s="333"/>
      <c r="Q2212" s="333"/>
      <c r="R2212" s="334"/>
      <c r="S2212" s="332"/>
      <c r="T2212" s="333"/>
      <c r="U2212" s="333"/>
      <c r="V2212" s="334"/>
      <c r="W2212" s="332"/>
      <c r="X2212" s="333"/>
      <c r="Y2212" s="333"/>
      <c r="Z2212" s="334"/>
      <c r="AA2212" s="332"/>
      <c r="AB2212" s="333"/>
      <c r="AC2212" s="333"/>
      <c r="AD2212" s="334"/>
      <c r="AG2212" s="86">
        <f t="shared" si="345"/>
        <v>0</v>
      </c>
      <c r="AH2212" s="86">
        <f t="shared" si="346"/>
        <v>0</v>
      </c>
      <c r="AI2212" s="86">
        <f t="shared" si="347"/>
        <v>0</v>
      </c>
      <c r="AJ2212" s="86">
        <f t="shared" si="348"/>
        <v>0</v>
      </c>
      <c r="AL2212" s="86">
        <f t="shared" si="349"/>
        <v>16</v>
      </c>
      <c r="AM2212" s="86">
        <f t="shared" si="350"/>
        <v>0</v>
      </c>
    </row>
    <row r="2213" spans="1:39" ht="15" customHeight="1">
      <c r="A2213" s="107"/>
      <c r="B2213" s="93"/>
      <c r="C2213" s="112" t="s">
        <v>248</v>
      </c>
      <c r="D2213" s="488" t="str">
        <f t="shared" si="344"/>
        <v/>
      </c>
      <c r="E2213" s="489"/>
      <c r="F2213" s="489"/>
      <c r="G2213" s="489"/>
      <c r="H2213" s="489"/>
      <c r="I2213" s="489"/>
      <c r="J2213" s="489"/>
      <c r="K2213" s="489"/>
      <c r="L2213" s="489"/>
      <c r="M2213" s="489"/>
      <c r="N2213" s="490"/>
      <c r="O2213" s="332"/>
      <c r="P2213" s="333"/>
      <c r="Q2213" s="333"/>
      <c r="R2213" s="334"/>
      <c r="S2213" s="332"/>
      <c r="T2213" s="333"/>
      <c r="U2213" s="333"/>
      <c r="V2213" s="334"/>
      <c r="W2213" s="332"/>
      <c r="X2213" s="333"/>
      <c r="Y2213" s="333"/>
      <c r="Z2213" s="334"/>
      <c r="AA2213" s="332"/>
      <c r="AB2213" s="333"/>
      <c r="AC2213" s="333"/>
      <c r="AD2213" s="334"/>
      <c r="AG2213" s="86">
        <f t="shared" si="345"/>
        <v>0</v>
      </c>
      <c r="AH2213" s="86">
        <f t="shared" si="346"/>
        <v>0</v>
      </c>
      <c r="AI2213" s="86">
        <f t="shared" si="347"/>
        <v>0</v>
      </c>
      <c r="AJ2213" s="86">
        <f t="shared" si="348"/>
        <v>0</v>
      </c>
      <c r="AL2213" s="86">
        <f t="shared" si="349"/>
        <v>16</v>
      </c>
      <c r="AM2213" s="86">
        <f t="shared" si="350"/>
        <v>0</v>
      </c>
    </row>
    <row r="2214" spans="1:39" ht="15" customHeight="1">
      <c r="A2214" s="107"/>
      <c r="B2214" s="93"/>
      <c r="C2214" s="112" t="s">
        <v>249</v>
      </c>
      <c r="D2214" s="488" t="str">
        <f t="shared" si="344"/>
        <v/>
      </c>
      <c r="E2214" s="489"/>
      <c r="F2214" s="489"/>
      <c r="G2214" s="489"/>
      <c r="H2214" s="489"/>
      <c r="I2214" s="489"/>
      <c r="J2214" s="489"/>
      <c r="K2214" s="489"/>
      <c r="L2214" s="489"/>
      <c r="M2214" s="489"/>
      <c r="N2214" s="490"/>
      <c r="O2214" s="332"/>
      <c r="P2214" s="333"/>
      <c r="Q2214" s="333"/>
      <c r="R2214" s="334"/>
      <c r="S2214" s="332"/>
      <c r="T2214" s="333"/>
      <c r="U2214" s="333"/>
      <c r="V2214" s="334"/>
      <c r="W2214" s="332"/>
      <c r="X2214" s="333"/>
      <c r="Y2214" s="333"/>
      <c r="Z2214" s="334"/>
      <c r="AA2214" s="332"/>
      <c r="AB2214" s="333"/>
      <c r="AC2214" s="333"/>
      <c r="AD2214" s="334"/>
      <c r="AG2214" s="86">
        <f t="shared" si="345"/>
        <v>0</v>
      </c>
      <c r="AH2214" s="86">
        <f t="shared" si="346"/>
        <v>0</v>
      </c>
      <c r="AI2214" s="86">
        <f t="shared" si="347"/>
        <v>0</v>
      </c>
      <c r="AJ2214" s="86">
        <f t="shared" si="348"/>
        <v>0</v>
      </c>
      <c r="AL2214" s="86">
        <f t="shared" si="349"/>
        <v>16</v>
      </c>
      <c r="AM2214" s="86">
        <f t="shared" si="350"/>
        <v>0</v>
      </c>
    </row>
    <row r="2215" spans="1:39" ht="15" customHeight="1">
      <c r="A2215" s="107"/>
      <c r="B2215" s="93"/>
      <c r="C2215" s="112" t="s">
        <v>250</v>
      </c>
      <c r="D2215" s="488" t="str">
        <f t="shared" si="344"/>
        <v/>
      </c>
      <c r="E2215" s="489"/>
      <c r="F2215" s="489"/>
      <c r="G2215" s="489"/>
      <c r="H2215" s="489"/>
      <c r="I2215" s="489"/>
      <c r="J2215" s="489"/>
      <c r="K2215" s="489"/>
      <c r="L2215" s="489"/>
      <c r="M2215" s="489"/>
      <c r="N2215" s="490"/>
      <c r="O2215" s="332"/>
      <c r="P2215" s="333"/>
      <c r="Q2215" s="333"/>
      <c r="R2215" s="334"/>
      <c r="S2215" s="332"/>
      <c r="T2215" s="333"/>
      <c r="U2215" s="333"/>
      <c r="V2215" s="334"/>
      <c r="W2215" s="332"/>
      <c r="X2215" s="333"/>
      <c r="Y2215" s="333"/>
      <c r="Z2215" s="334"/>
      <c r="AA2215" s="332"/>
      <c r="AB2215" s="333"/>
      <c r="AC2215" s="333"/>
      <c r="AD2215" s="334"/>
      <c r="AG2215" s="86">
        <f t="shared" si="345"/>
        <v>0</v>
      </c>
      <c r="AH2215" s="86">
        <f t="shared" si="346"/>
        <v>0</v>
      </c>
      <c r="AI2215" s="86">
        <f t="shared" si="347"/>
        <v>0</v>
      </c>
      <c r="AJ2215" s="86">
        <f t="shared" si="348"/>
        <v>0</v>
      </c>
      <c r="AL2215" s="86">
        <f t="shared" si="349"/>
        <v>16</v>
      </c>
      <c r="AM2215" s="86">
        <f t="shared" si="350"/>
        <v>0</v>
      </c>
    </row>
    <row r="2216" spans="1:39" ht="15" customHeight="1">
      <c r="A2216" s="107"/>
      <c r="B2216" s="93"/>
      <c r="C2216" s="112" t="s">
        <v>251</v>
      </c>
      <c r="D2216" s="488" t="str">
        <f t="shared" si="344"/>
        <v/>
      </c>
      <c r="E2216" s="489"/>
      <c r="F2216" s="489"/>
      <c r="G2216" s="489"/>
      <c r="H2216" s="489"/>
      <c r="I2216" s="489"/>
      <c r="J2216" s="489"/>
      <c r="K2216" s="489"/>
      <c r="L2216" s="489"/>
      <c r="M2216" s="489"/>
      <c r="N2216" s="490"/>
      <c r="O2216" s="332"/>
      <c r="P2216" s="333"/>
      <c r="Q2216" s="333"/>
      <c r="R2216" s="334"/>
      <c r="S2216" s="332"/>
      <c r="T2216" s="333"/>
      <c r="U2216" s="333"/>
      <c r="V2216" s="334"/>
      <c r="W2216" s="332"/>
      <c r="X2216" s="333"/>
      <c r="Y2216" s="333"/>
      <c r="Z2216" s="334"/>
      <c r="AA2216" s="332"/>
      <c r="AB2216" s="333"/>
      <c r="AC2216" s="333"/>
      <c r="AD2216" s="334"/>
      <c r="AG2216" s="86">
        <f t="shared" si="345"/>
        <v>0</v>
      </c>
      <c r="AH2216" s="86">
        <f t="shared" si="346"/>
        <v>0</v>
      </c>
      <c r="AI2216" s="86">
        <f t="shared" si="347"/>
        <v>0</v>
      </c>
      <c r="AJ2216" s="86">
        <f t="shared" si="348"/>
        <v>0</v>
      </c>
      <c r="AL2216" s="86">
        <f t="shared" si="349"/>
        <v>16</v>
      </c>
      <c r="AM2216" s="86">
        <f t="shared" si="350"/>
        <v>0</v>
      </c>
    </row>
    <row r="2217" spans="1:39" ht="15" customHeight="1">
      <c r="A2217" s="107"/>
      <c r="B2217" s="93"/>
      <c r="C2217" s="165" t="s">
        <v>252</v>
      </c>
      <c r="D2217" s="488" t="str">
        <f t="shared" si="344"/>
        <v/>
      </c>
      <c r="E2217" s="489"/>
      <c r="F2217" s="489"/>
      <c r="G2217" s="489"/>
      <c r="H2217" s="489"/>
      <c r="I2217" s="489"/>
      <c r="J2217" s="489"/>
      <c r="K2217" s="489"/>
      <c r="L2217" s="489"/>
      <c r="M2217" s="489"/>
      <c r="N2217" s="490"/>
      <c r="O2217" s="332"/>
      <c r="P2217" s="333"/>
      <c r="Q2217" s="333"/>
      <c r="R2217" s="334"/>
      <c r="S2217" s="332"/>
      <c r="T2217" s="333"/>
      <c r="U2217" s="333"/>
      <c r="V2217" s="334"/>
      <c r="W2217" s="332"/>
      <c r="X2217" s="333"/>
      <c r="Y2217" s="333"/>
      <c r="Z2217" s="334"/>
      <c r="AA2217" s="332"/>
      <c r="AB2217" s="333"/>
      <c r="AC2217" s="333"/>
      <c r="AD2217" s="334"/>
      <c r="AG2217" s="86">
        <f t="shared" si="345"/>
        <v>0</v>
      </c>
      <c r="AH2217" s="86">
        <f t="shared" si="346"/>
        <v>0</v>
      </c>
      <c r="AI2217" s="86">
        <f t="shared" si="347"/>
        <v>0</v>
      </c>
      <c r="AJ2217" s="86">
        <f t="shared" si="348"/>
        <v>0</v>
      </c>
      <c r="AL2217" s="86">
        <f t="shared" si="349"/>
        <v>16</v>
      </c>
      <c r="AM2217" s="86">
        <f t="shared" si="350"/>
        <v>0</v>
      </c>
    </row>
    <row r="2218" spans="1:39" ht="15" customHeight="1">
      <c r="A2218" s="107"/>
      <c r="B2218" s="93"/>
      <c r="C2218" s="93"/>
      <c r="D2218" s="93"/>
      <c r="E2218" s="93"/>
      <c r="F2218" s="93"/>
      <c r="G2218" s="93"/>
      <c r="H2218" s="93"/>
      <c r="I2218" s="93"/>
      <c r="J2218" s="136"/>
      <c r="K2218" s="166"/>
      <c r="L2218" s="166"/>
      <c r="M2218" s="166"/>
      <c r="N2218" s="140" t="s">
        <v>253</v>
      </c>
      <c r="O2218" s="372">
        <f>IF(AND(SUM(O2098:R2217)=0,COUNTIF(O2098:R2217,"NS")&gt;0),"NS",
IF(AND(SUM(O2098:R2217)=0,COUNTIF(O2098:R2217,0)&gt;0),0,
IF(AND(SUM(O2098:R2217)=0,COUNTIF(O2098:R2217,"NA")&gt;0),"NA",
SUM(O2098:R2217))))</f>
        <v>0</v>
      </c>
      <c r="P2218" s="372"/>
      <c r="Q2218" s="372"/>
      <c r="R2218" s="372"/>
      <c r="S2218" s="344">
        <f>IF(AND(SUM(S2098:V2217)=0,COUNTIF(S2098:V2217,"NS")&gt;0),"NS",
IF(AND(SUM(S2098:V2217)=0,COUNTIF(S2098:V2217,0)&gt;0),0,
IF(AND(SUM(S2098:V2217)=0,COUNTIF(S2098:V2217,"NA")&gt;0),"NA",
SUM(S2098:V2217))))</f>
        <v>0</v>
      </c>
      <c r="T2218" s="345"/>
      <c r="U2218" s="345"/>
      <c r="V2218" s="346"/>
      <c r="W2218" s="344">
        <f>IF(AND(SUM(W2098:Z2217)=0,COUNTIF(W2098:Z2217,"NS")&gt;0),"NS",
IF(AND(SUM(W2098:Z2217)=0,COUNTIF(W2098:Z2217,0)&gt;0),0,
IF(AND(SUM(W2098:Z2217)=0,COUNTIF(W2098:Z2217,"NA")&gt;0),"NA",
SUM(W2098:Z2217))))</f>
        <v>0</v>
      </c>
      <c r="X2218" s="345"/>
      <c r="Y2218" s="345"/>
      <c r="Z2218" s="346"/>
      <c r="AA2218" s="344">
        <f>IF(AND(SUM(AA2098:AD2217)=0,COUNTIF(AA2098:AD2217,"NS")&gt;0),"NS",
IF(AND(SUM(AA2098:AD2217)=0,COUNTIF(AA2098:AD2217,0)&gt;0),0,
IF(AND(SUM(AA2098:AD2217)=0,COUNTIF(AA2098:AD2217,"NA")&gt;0),"NA",
SUM(AA2098:AD2217))))</f>
        <v>0</v>
      </c>
      <c r="AB2218" s="345"/>
      <c r="AC2218" s="345"/>
      <c r="AD2218" s="346"/>
      <c r="AJ2218" s="115">
        <f>SUM(AJ2098:AJ2217)</f>
        <v>0</v>
      </c>
      <c r="AM2218" s="115">
        <f>SUM(AM2098:AM2217)</f>
        <v>0</v>
      </c>
    </row>
    <row r="2219" spans="1:39" ht="15" customHeight="1">
      <c r="A2219" s="107"/>
      <c r="B2219" s="93"/>
      <c r="C2219" s="93"/>
      <c r="D2219" s="93"/>
      <c r="E2219" s="93"/>
      <c r="F2219" s="93"/>
      <c r="G2219" s="93"/>
      <c r="H2219" s="93"/>
      <c r="I2219" s="93"/>
      <c r="J2219" s="93"/>
      <c r="K2219" s="93"/>
      <c r="L2219" s="93"/>
      <c r="M2219" s="93"/>
      <c r="N2219" s="93"/>
      <c r="O2219" s="93"/>
      <c r="P2219" s="93"/>
      <c r="Q2219" s="93"/>
      <c r="R2219" s="93"/>
      <c r="S2219" s="93"/>
      <c r="T2219" s="93"/>
      <c r="U2219" s="93"/>
      <c r="V2219" s="93"/>
      <c r="W2219" s="93"/>
      <c r="X2219" s="93"/>
      <c r="Y2219" s="93"/>
      <c r="Z2219" s="93"/>
      <c r="AA2219" s="93"/>
      <c r="AB2219" s="93"/>
      <c r="AC2219" s="93"/>
      <c r="AD2219" s="93"/>
    </row>
    <row r="2220" spans="1:39" ht="24" customHeight="1">
      <c r="A2220" s="107"/>
      <c r="B2220" s="93"/>
      <c r="C2220" s="354" t="s">
        <v>254</v>
      </c>
      <c r="D2220" s="354"/>
      <c r="E2220" s="354"/>
      <c r="F2220" s="354"/>
      <c r="G2220" s="354"/>
      <c r="H2220" s="354"/>
      <c r="I2220" s="354"/>
      <c r="J2220" s="354"/>
      <c r="K2220" s="354"/>
      <c r="L2220" s="354"/>
      <c r="M2220" s="354"/>
      <c r="N2220" s="354"/>
      <c r="O2220" s="354"/>
      <c r="P2220" s="354"/>
      <c r="Q2220" s="354"/>
      <c r="R2220" s="354"/>
      <c r="S2220" s="354"/>
      <c r="T2220" s="354"/>
      <c r="U2220" s="354"/>
      <c r="V2220" s="354"/>
      <c r="W2220" s="354"/>
      <c r="X2220" s="354"/>
      <c r="Y2220" s="354"/>
      <c r="Z2220" s="354"/>
      <c r="AA2220" s="354"/>
      <c r="AB2220" s="354"/>
      <c r="AC2220" s="354"/>
      <c r="AD2220" s="354"/>
    </row>
    <row r="2221" spans="1:39" ht="60" customHeight="1">
      <c r="A2221" s="107"/>
      <c r="B2221" s="93"/>
      <c r="C2221" s="491"/>
      <c r="D2221" s="491"/>
      <c r="E2221" s="491"/>
      <c r="F2221" s="491"/>
      <c r="G2221" s="491"/>
      <c r="H2221" s="491"/>
      <c r="I2221" s="491"/>
      <c r="J2221" s="491"/>
      <c r="K2221" s="491"/>
      <c r="L2221" s="491"/>
      <c r="M2221" s="491"/>
      <c r="N2221" s="491"/>
      <c r="O2221" s="491"/>
      <c r="P2221" s="491"/>
      <c r="Q2221" s="491"/>
      <c r="R2221" s="491"/>
      <c r="S2221" s="491"/>
      <c r="T2221" s="491"/>
      <c r="U2221" s="491"/>
      <c r="V2221" s="491"/>
      <c r="W2221" s="491"/>
      <c r="X2221" s="491"/>
      <c r="Y2221" s="491"/>
      <c r="Z2221" s="491"/>
      <c r="AA2221" s="491"/>
      <c r="AB2221" s="491"/>
      <c r="AC2221" s="491"/>
      <c r="AD2221" s="491"/>
    </row>
    <row r="2222" spans="1:39" ht="15" customHeight="1">
      <c r="A2222" s="107"/>
      <c r="B2222" s="93"/>
      <c r="C2222" s="93"/>
      <c r="D2222" s="93"/>
      <c r="E2222" s="93"/>
      <c r="F2222" s="93"/>
      <c r="G2222" s="93"/>
      <c r="H2222" s="93"/>
      <c r="I2222" s="93"/>
      <c r="J2222" s="93"/>
      <c r="K2222" s="93"/>
      <c r="L2222" s="93"/>
      <c r="M2222" s="93"/>
      <c r="N2222" s="93"/>
      <c r="O2222" s="93"/>
      <c r="P2222" s="93"/>
      <c r="Q2222" s="93"/>
      <c r="R2222" s="93"/>
      <c r="S2222" s="93"/>
      <c r="T2222" s="93"/>
      <c r="U2222" s="93"/>
      <c r="V2222" s="93"/>
      <c r="W2222" s="93"/>
      <c r="X2222" s="93"/>
      <c r="Y2222" s="93"/>
      <c r="Z2222" s="93"/>
      <c r="AA2222" s="93"/>
      <c r="AB2222" s="93"/>
      <c r="AC2222" s="93"/>
      <c r="AD2222" s="93"/>
    </row>
    <row r="2223" spans="1:39" ht="15" customHeight="1">
      <c r="A2223" s="107"/>
      <c r="B2223" s="325" t="str">
        <f>IF(AJ2218=0,"","Error: Verificar sumas por fila.")</f>
        <v/>
      </c>
      <c r="C2223" s="325"/>
      <c r="D2223" s="325"/>
      <c r="E2223" s="325"/>
      <c r="F2223" s="325"/>
      <c r="G2223" s="325"/>
      <c r="H2223" s="325"/>
      <c r="I2223" s="325"/>
      <c r="J2223" s="325"/>
      <c r="K2223" s="325"/>
      <c r="L2223" s="325"/>
      <c r="M2223" s="325"/>
      <c r="N2223" s="325"/>
      <c r="O2223" s="325"/>
      <c r="P2223" s="325"/>
      <c r="Q2223" s="325"/>
      <c r="R2223" s="325"/>
      <c r="S2223" s="325"/>
      <c r="T2223" s="325"/>
      <c r="U2223" s="325"/>
      <c r="V2223" s="325"/>
      <c r="W2223" s="325"/>
      <c r="X2223" s="325"/>
      <c r="Y2223" s="325"/>
      <c r="Z2223" s="325"/>
      <c r="AA2223" s="325"/>
      <c r="AB2223" s="325"/>
      <c r="AC2223" s="325"/>
      <c r="AD2223" s="325"/>
    </row>
    <row r="2224" spans="1:39" ht="15" customHeight="1">
      <c r="A2224" s="107"/>
      <c r="B2224" s="324" t="str">
        <f>IF(AM2218=0,"","Error: Debe completar toda la información requerida.")</f>
        <v/>
      </c>
      <c r="C2224" s="324"/>
      <c r="D2224" s="324"/>
      <c r="E2224" s="324"/>
      <c r="F2224" s="324"/>
      <c r="G2224" s="324"/>
      <c r="H2224" s="324"/>
      <c r="I2224" s="324"/>
      <c r="J2224" s="324"/>
      <c r="K2224" s="324"/>
      <c r="L2224" s="324"/>
      <c r="M2224" s="324"/>
      <c r="N2224" s="324"/>
      <c r="O2224" s="324"/>
      <c r="P2224" s="324"/>
      <c r="Q2224" s="324"/>
      <c r="R2224" s="324"/>
      <c r="S2224" s="324"/>
      <c r="T2224" s="324"/>
      <c r="U2224" s="324"/>
      <c r="V2224" s="324"/>
      <c r="W2224" s="324"/>
      <c r="X2224" s="324"/>
      <c r="Y2224" s="324"/>
      <c r="Z2224" s="324"/>
      <c r="AA2224" s="324"/>
      <c r="AB2224" s="324"/>
      <c r="AC2224" s="324"/>
      <c r="AD2224" s="324"/>
    </row>
    <row r="2225" spans="1:42" ht="15" customHeight="1">
      <c r="A2225" s="107"/>
      <c r="B2225" s="93"/>
      <c r="C2225" s="93"/>
      <c r="D2225" s="93"/>
      <c r="E2225" s="93"/>
      <c r="F2225" s="93"/>
      <c r="G2225" s="93"/>
      <c r="H2225" s="93"/>
      <c r="I2225" s="93"/>
      <c r="J2225" s="93"/>
      <c r="K2225" s="93"/>
      <c r="L2225" s="93"/>
      <c r="M2225" s="93"/>
      <c r="N2225" s="93"/>
      <c r="O2225" s="93"/>
      <c r="P2225" s="93"/>
      <c r="Q2225" s="93"/>
      <c r="R2225" s="93"/>
      <c r="S2225" s="93"/>
      <c r="T2225" s="93"/>
      <c r="U2225" s="93"/>
      <c r="V2225" s="93"/>
      <c r="W2225" s="93"/>
      <c r="X2225" s="93"/>
      <c r="Y2225" s="93"/>
      <c r="Z2225" s="93"/>
      <c r="AA2225" s="93"/>
      <c r="AB2225" s="93"/>
      <c r="AC2225" s="93"/>
      <c r="AD2225" s="93"/>
    </row>
    <row r="2226" spans="1:42" ht="15" customHeight="1">
      <c r="A2226" s="107"/>
      <c r="B2226" s="93"/>
      <c r="C2226" s="93"/>
      <c r="D2226" s="93"/>
      <c r="E2226" s="93"/>
      <c r="F2226" s="93"/>
      <c r="G2226" s="93"/>
      <c r="H2226" s="93"/>
      <c r="I2226" s="93"/>
      <c r="J2226" s="93"/>
      <c r="K2226" s="93"/>
      <c r="L2226" s="93"/>
      <c r="M2226" s="93"/>
      <c r="N2226" s="93"/>
      <c r="O2226" s="93"/>
      <c r="P2226" s="93"/>
      <c r="Q2226" s="93"/>
      <c r="R2226" s="93"/>
      <c r="S2226" s="93"/>
      <c r="T2226" s="93"/>
      <c r="U2226" s="93"/>
      <c r="V2226" s="93"/>
      <c r="W2226" s="93"/>
      <c r="X2226" s="93"/>
      <c r="Y2226" s="93"/>
      <c r="Z2226" s="93"/>
      <c r="AA2226" s="93"/>
      <c r="AB2226" s="93"/>
      <c r="AC2226" s="93"/>
      <c r="AD2226" s="93"/>
    </row>
    <row r="2227" spans="1:42" ht="15" customHeight="1">
      <c r="A2227" s="107"/>
      <c r="B2227" s="93"/>
      <c r="C2227" s="93"/>
      <c r="D2227" s="93"/>
      <c r="E2227" s="93"/>
      <c r="F2227" s="93"/>
      <c r="G2227" s="93"/>
      <c r="H2227" s="93"/>
      <c r="I2227" s="93"/>
      <c r="J2227" s="93"/>
      <c r="K2227" s="93"/>
      <c r="L2227" s="93"/>
      <c r="M2227" s="93"/>
      <c r="N2227" s="93"/>
      <c r="O2227" s="93"/>
      <c r="P2227" s="93"/>
      <c r="Q2227" s="93"/>
      <c r="R2227" s="93"/>
      <c r="S2227" s="93"/>
      <c r="T2227" s="93"/>
      <c r="U2227" s="93"/>
      <c r="V2227" s="93"/>
      <c r="W2227" s="93"/>
      <c r="X2227" s="93"/>
      <c r="Y2227" s="93"/>
      <c r="Z2227" s="93"/>
      <c r="AA2227" s="93"/>
      <c r="AB2227" s="93"/>
      <c r="AC2227" s="93"/>
      <c r="AD2227" s="93"/>
    </row>
    <row r="2228" spans="1:42" ht="24" customHeight="1">
      <c r="A2228" s="106" t="s">
        <v>371</v>
      </c>
      <c r="B2228" s="505" t="s">
        <v>505</v>
      </c>
      <c r="C2228" s="505"/>
      <c r="D2228" s="505"/>
      <c r="E2228" s="505"/>
      <c r="F2228" s="505"/>
      <c r="G2228" s="505"/>
      <c r="H2228" s="505"/>
      <c r="I2228" s="505"/>
      <c r="J2228" s="505"/>
      <c r="K2228" s="505"/>
      <c r="L2228" s="505"/>
      <c r="M2228" s="505"/>
      <c r="N2228" s="505"/>
      <c r="O2228" s="505"/>
      <c r="P2228" s="505"/>
      <c r="Q2228" s="505"/>
      <c r="R2228" s="505"/>
      <c r="S2228" s="505"/>
      <c r="T2228" s="505"/>
      <c r="U2228" s="505"/>
      <c r="V2228" s="505"/>
      <c r="W2228" s="505"/>
      <c r="X2228" s="505"/>
      <c r="Y2228" s="505"/>
      <c r="Z2228" s="505"/>
      <c r="AA2228" s="505"/>
      <c r="AB2228" s="505"/>
      <c r="AC2228" s="505"/>
      <c r="AD2228" s="505"/>
    </row>
    <row r="2229" spans="1:42" ht="36" customHeight="1">
      <c r="A2229" s="107"/>
      <c r="B2229" s="93"/>
      <c r="C2229" s="354" t="s">
        <v>372</v>
      </c>
      <c r="D2229" s="354"/>
      <c r="E2229" s="354"/>
      <c r="F2229" s="354"/>
      <c r="G2229" s="354"/>
      <c r="H2229" s="354"/>
      <c r="I2229" s="354"/>
      <c r="J2229" s="354"/>
      <c r="K2229" s="354"/>
      <c r="L2229" s="354"/>
      <c r="M2229" s="354"/>
      <c r="N2229" s="354"/>
      <c r="O2229" s="354"/>
      <c r="P2229" s="354"/>
      <c r="Q2229" s="354"/>
      <c r="R2229" s="354"/>
      <c r="S2229" s="354"/>
      <c r="T2229" s="354"/>
      <c r="U2229" s="354"/>
      <c r="V2229" s="354"/>
      <c r="W2229" s="354"/>
      <c r="X2229" s="354"/>
      <c r="Y2229" s="354"/>
      <c r="Z2229" s="354"/>
      <c r="AA2229" s="354"/>
      <c r="AB2229" s="354"/>
      <c r="AC2229" s="354"/>
      <c r="AD2229" s="354"/>
    </row>
    <row r="2230" spans="1:42" ht="24" customHeight="1">
      <c r="A2230" s="107"/>
      <c r="B2230" s="93"/>
      <c r="C2230" s="347" t="s">
        <v>639</v>
      </c>
      <c r="D2230" s="347"/>
      <c r="E2230" s="347"/>
      <c r="F2230" s="347"/>
      <c r="G2230" s="347"/>
      <c r="H2230" s="347"/>
      <c r="I2230" s="347"/>
      <c r="J2230" s="347"/>
      <c r="K2230" s="347"/>
      <c r="L2230" s="347"/>
      <c r="M2230" s="347"/>
      <c r="N2230" s="347"/>
      <c r="O2230" s="347"/>
      <c r="P2230" s="347"/>
      <c r="Q2230" s="347"/>
      <c r="R2230" s="347"/>
      <c r="S2230" s="347"/>
      <c r="T2230" s="347"/>
      <c r="U2230" s="347"/>
      <c r="V2230" s="347"/>
      <c r="W2230" s="347"/>
      <c r="X2230" s="347"/>
      <c r="Y2230" s="347"/>
      <c r="Z2230" s="347"/>
      <c r="AA2230" s="347"/>
      <c r="AB2230" s="347"/>
      <c r="AC2230" s="347"/>
      <c r="AD2230" s="347"/>
    </row>
    <row r="2231" spans="1:42" ht="36" customHeight="1">
      <c r="A2231" s="107"/>
      <c r="B2231" s="93"/>
      <c r="C2231" s="347" t="s">
        <v>640</v>
      </c>
      <c r="D2231" s="347"/>
      <c r="E2231" s="347"/>
      <c r="F2231" s="347"/>
      <c r="G2231" s="347"/>
      <c r="H2231" s="347"/>
      <c r="I2231" s="347"/>
      <c r="J2231" s="347"/>
      <c r="K2231" s="347"/>
      <c r="L2231" s="347"/>
      <c r="M2231" s="347"/>
      <c r="N2231" s="347"/>
      <c r="O2231" s="347"/>
      <c r="P2231" s="347"/>
      <c r="Q2231" s="347"/>
      <c r="R2231" s="347"/>
      <c r="S2231" s="347"/>
      <c r="T2231" s="347"/>
      <c r="U2231" s="347"/>
      <c r="V2231" s="347"/>
      <c r="W2231" s="347"/>
      <c r="X2231" s="347"/>
      <c r="Y2231" s="347"/>
      <c r="Z2231" s="347"/>
      <c r="AA2231" s="347"/>
      <c r="AB2231" s="347"/>
      <c r="AC2231" s="347"/>
      <c r="AD2231" s="347"/>
    </row>
    <row r="2232" spans="1:42" ht="15" customHeight="1">
      <c r="A2232" s="107"/>
      <c r="B2232" s="93"/>
      <c r="C2232" s="92"/>
      <c r="D2232" s="92"/>
      <c r="E2232" s="92"/>
      <c r="F2232" s="92"/>
      <c r="G2232" s="92"/>
      <c r="H2232" s="92"/>
      <c r="I2232" s="92"/>
      <c r="J2232" s="92"/>
      <c r="K2232" s="92"/>
      <c r="L2232" s="92"/>
      <c r="M2232" s="92"/>
      <c r="N2232" s="92"/>
      <c r="O2232" s="92"/>
      <c r="P2232" s="92"/>
      <c r="Q2232" s="92"/>
      <c r="R2232" s="92"/>
      <c r="S2232" s="92"/>
      <c r="T2232" s="92"/>
      <c r="U2232" s="92"/>
      <c r="V2232" s="92"/>
      <c r="W2232" s="92"/>
      <c r="X2232" s="92"/>
      <c r="Y2232" s="92"/>
      <c r="Z2232" s="92"/>
      <c r="AA2232" s="92"/>
      <c r="AB2232" s="92"/>
      <c r="AC2232" s="92"/>
      <c r="AD2232" s="92"/>
    </row>
    <row r="2233" spans="1:42" ht="15" customHeight="1">
      <c r="A2233" s="107"/>
      <c r="B2233" s="93"/>
      <c r="C2233" s="421" t="s">
        <v>164</v>
      </c>
      <c r="D2233" s="421"/>
      <c r="E2233" s="421"/>
      <c r="F2233" s="421"/>
      <c r="G2233" s="421"/>
      <c r="H2233" s="421"/>
      <c r="I2233" s="421"/>
      <c r="J2233" s="421"/>
      <c r="K2233" s="421"/>
      <c r="L2233" s="421"/>
      <c r="M2233" s="421"/>
      <c r="N2233" s="421"/>
      <c r="O2233" s="405" t="s">
        <v>373</v>
      </c>
      <c r="P2233" s="406"/>
      <c r="Q2233" s="406"/>
      <c r="R2233" s="406"/>
      <c r="S2233" s="406"/>
      <c r="T2233" s="406"/>
      <c r="U2233" s="406"/>
      <c r="V2233" s="406"/>
      <c r="W2233" s="406"/>
      <c r="X2233" s="406"/>
      <c r="Y2233" s="406"/>
      <c r="Z2233" s="406"/>
      <c r="AA2233" s="406"/>
      <c r="AB2233" s="406"/>
      <c r="AC2233" s="406"/>
      <c r="AD2233" s="407"/>
    </row>
    <row r="2234" spans="1:42" ht="15" customHeight="1">
      <c r="A2234" s="107"/>
      <c r="B2234" s="93"/>
      <c r="C2234" s="421"/>
      <c r="D2234" s="421"/>
      <c r="E2234" s="421"/>
      <c r="F2234" s="421"/>
      <c r="G2234" s="421"/>
      <c r="H2234" s="421"/>
      <c r="I2234" s="421"/>
      <c r="J2234" s="421"/>
      <c r="K2234" s="421"/>
      <c r="L2234" s="421"/>
      <c r="M2234" s="421"/>
      <c r="N2234" s="421"/>
      <c r="O2234" s="421" t="s">
        <v>165</v>
      </c>
      <c r="P2234" s="421"/>
      <c r="Q2234" s="373" t="s">
        <v>374</v>
      </c>
      <c r="R2234" s="374"/>
      <c r="S2234" s="374"/>
      <c r="T2234" s="374"/>
      <c r="U2234" s="374"/>
      <c r="V2234" s="374"/>
      <c r="W2234" s="374"/>
      <c r="X2234" s="374"/>
      <c r="Y2234" s="374"/>
      <c r="Z2234" s="374"/>
      <c r="AA2234" s="374"/>
      <c r="AB2234" s="374"/>
      <c r="AC2234" s="397" t="s">
        <v>375</v>
      </c>
      <c r="AD2234" s="397"/>
      <c r="AG2234" s="86" t="s">
        <v>798</v>
      </c>
      <c r="AH2234" s="86" t="s">
        <v>799</v>
      </c>
      <c r="AL2234" s="86" t="s">
        <v>799</v>
      </c>
      <c r="AM2234" s="86" t="s">
        <v>854</v>
      </c>
    </row>
    <row r="2235" spans="1:42" ht="15" customHeight="1">
      <c r="A2235" s="107"/>
      <c r="B2235" s="93"/>
      <c r="C2235" s="421"/>
      <c r="D2235" s="421"/>
      <c r="E2235" s="421"/>
      <c r="F2235" s="421"/>
      <c r="G2235" s="421"/>
      <c r="H2235" s="421"/>
      <c r="I2235" s="421"/>
      <c r="J2235" s="421"/>
      <c r="K2235" s="421"/>
      <c r="L2235" s="421"/>
      <c r="M2235" s="421"/>
      <c r="N2235" s="421"/>
      <c r="O2235" s="421"/>
      <c r="P2235" s="421"/>
      <c r="Q2235" s="499" t="s">
        <v>376</v>
      </c>
      <c r="R2235" s="500"/>
      <c r="S2235" s="499" t="s">
        <v>377</v>
      </c>
      <c r="T2235" s="500"/>
      <c r="U2235" s="503" t="s">
        <v>378</v>
      </c>
      <c r="V2235" s="503"/>
      <c r="W2235" s="397" t="s">
        <v>379</v>
      </c>
      <c r="X2235" s="397"/>
      <c r="Y2235" s="499" t="s">
        <v>380</v>
      </c>
      <c r="Z2235" s="503"/>
      <c r="AA2235" s="397" t="s">
        <v>540</v>
      </c>
      <c r="AB2235" s="397"/>
      <c r="AC2235" s="397"/>
      <c r="AD2235" s="397"/>
      <c r="AG2235" s="86">
        <f>+COUNTBLANK(O2237:AD2356)</f>
        <v>1920</v>
      </c>
      <c r="AH2235" s="86">
        <v>1920</v>
      </c>
      <c r="AL2235" s="86">
        <v>16</v>
      </c>
      <c r="AM2235" s="86">
        <v>8</v>
      </c>
      <c r="AO2235" s="86" t="s">
        <v>861</v>
      </c>
    </row>
    <row r="2236" spans="1:42" ht="96" customHeight="1">
      <c r="A2236" s="107"/>
      <c r="B2236" s="92"/>
      <c r="C2236" s="421"/>
      <c r="D2236" s="421"/>
      <c r="E2236" s="421"/>
      <c r="F2236" s="421"/>
      <c r="G2236" s="421"/>
      <c r="H2236" s="421"/>
      <c r="I2236" s="421"/>
      <c r="J2236" s="421"/>
      <c r="K2236" s="421"/>
      <c r="L2236" s="421"/>
      <c r="M2236" s="421"/>
      <c r="N2236" s="421"/>
      <c r="O2236" s="421"/>
      <c r="P2236" s="421"/>
      <c r="Q2236" s="501"/>
      <c r="R2236" s="502"/>
      <c r="S2236" s="501"/>
      <c r="T2236" s="502"/>
      <c r="U2236" s="504"/>
      <c r="V2236" s="504"/>
      <c r="W2236" s="397"/>
      <c r="X2236" s="397"/>
      <c r="Y2236" s="501"/>
      <c r="Z2236" s="504"/>
      <c r="AA2236" s="397"/>
      <c r="AB2236" s="397"/>
      <c r="AC2236" s="397"/>
      <c r="AD2236" s="397"/>
      <c r="AG2236" s="86" t="s">
        <v>165</v>
      </c>
      <c r="AH2236" s="86" t="s">
        <v>800</v>
      </c>
      <c r="AI2236" s="86" t="s">
        <v>801</v>
      </c>
      <c r="AJ2236" s="86" t="s">
        <v>802</v>
      </c>
      <c r="AL2236" s="86" t="s">
        <v>798</v>
      </c>
      <c r="AM2236" s="86" t="s">
        <v>819</v>
      </c>
      <c r="AN2236" s="86" t="s">
        <v>858</v>
      </c>
      <c r="AO2236" s="86" t="s">
        <v>862</v>
      </c>
      <c r="AP2236" s="86" t="s">
        <v>863</v>
      </c>
    </row>
    <row r="2237" spans="1:42" ht="15" customHeight="1">
      <c r="A2237" s="107"/>
      <c r="B2237" s="93"/>
      <c r="C2237" s="125" t="s">
        <v>86</v>
      </c>
      <c r="D2237" s="496" t="str">
        <f>IF( D38="","",D38)</f>
        <v/>
      </c>
      <c r="E2237" s="497"/>
      <c r="F2237" s="497"/>
      <c r="G2237" s="497"/>
      <c r="H2237" s="497"/>
      <c r="I2237" s="497"/>
      <c r="J2237" s="497"/>
      <c r="K2237" s="497"/>
      <c r="L2237" s="497"/>
      <c r="M2237" s="497"/>
      <c r="N2237" s="498"/>
      <c r="O2237" s="370"/>
      <c r="P2237" s="370"/>
      <c r="Q2237" s="370"/>
      <c r="R2237" s="370"/>
      <c r="S2237" s="370"/>
      <c r="T2237" s="370"/>
      <c r="U2237" s="370"/>
      <c r="V2237" s="370"/>
      <c r="W2237" s="370"/>
      <c r="X2237" s="370"/>
      <c r="Y2237" s="370"/>
      <c r="Z2237" s="370"/>
      <c r="AA2237" s="370"/>
      <c r="AB2237" s="370"/>
      <c r="AC2237" s="370"/>
      <c r="AD2237" s="370"/>
      <c r="AG2237" s="86">
        <f>O2237</f>
        <v>0</v>
      </c>
      <c r="AH2237" s="86">
        <f>COUNTIF(Q2237:AD2237,"NS")</f>
        <v>0</v>
      </c>
      <c r="AI2237" s="86">
        <f>+SUM(Q2237:AD2237)</f>
        <v>0</v>
      </c>
      <c r="AJ2237" s="86">
        <f>IF($AG$2235=1920,0,IF(OR(AND(AG2237=0,AH2237&gt;0),AND(AG2237="NS",AI2237&gt;0),AND(AG2237="NS",AH2237=0,AI2237=0)),1,IF(OR(AND(AH2237&gt;=2,AI2237&lt;AG2237),AND(AG2237="NS",AI2237=0,AH2237&gt;0),AG2237=AI2237),0,1)))</f>
        <v>0</v>
      </c>
      <c r="AL2237" s="86">
        <f>COUNTBLANK(O2237:AD2237)</f>
        <v>16</v>
      </c>
      <c r="AM2237" s="86">
        <f>IF(OR(AND(D2237="", AL2237&lt;$AL$2235),AND(D2237&lt;&gt;"", AL2237&gt;$AM$2235)), 1, 0)</f>
        <v>0</v>
      </c>
      <c r="AN2237" s="86">
        <f>IF(AA2237="",0,IF(AA2237="NA",0,IF(AND(AA2237&gt;=0,$G$2359=""),1,0)))</f>
        <v>0</v>
      </c>
      <c r="AO2237" s="86">
        <f t="shared" ref="AO2237:AO2268" si="351">O2098</f>
        <v>0</v>
      </c>
      <c r="AP2237" s="86">
        <f t="shared" ref="AP2237:AP2268" si="352">IF(OR(AND(COUNT(O2237)=1, COUNT(AO2237)=1, O2237&lt;AO2237),AND(COUNT(AO2237)=1, AO2237&gt;=0,O2237="NS"),AND(AO2237=0, O2237&lt;&gt;0),AND(AO2237="NS", O2237=0)), 1, 0)</f>
        <v>0</v>
      </c>
    </row>
    <row r="2238" spans="1:42" ht="15" customHeight="1">
      <c r="A2238" s="107"/>
      <c r="B2238" s="92"/>
      <c r="C2238" s="168" t="s">
        <v>87</v>
      </c>
      <c r="D2238" s="496" t="str">
        <f t="shared" ref="D2238:D2301" si="353">IF( D39="","",D39)</f>
        <v/>
      </c>
      <c r="E2238" s="497"/>
      <c r="F2238" s="497"/>
      <c r="G2238" s="497"/>
      <c r="H2238" s="497"/>
      <c r="I2238" s="497"/>
      <c r="J2238" s="497"/>
      <c r="K2238" s="497"/>
      <c r="L2238" s="497"/>
      <c r="M2238" s="497"/>
      <c r="N2238" s="498"/>
      <c r="O2238" s="343"/>
      <c r="P2238" s="343"/>
      <c r="Q2238" s="343"/>
      <c r="R2238" s="343"/>
      <c r="S2238" s="343"/>
      <c r="T2238" s="343"/>
      <c r="U2238" s="343"/>
      <c r="V2238" s="343"/>
      <c r="W2238" s="343"/>
      <c r="X2238" s="343"/>
      <c r="Y2238" s="343"/>
      <c r="Z2238" s="343"/>
      <c r="AA2238" s="343"/>
      <c r="AB2238" s="343"/>
      <c r="AC2238" s="343"/>
      <c r="AD2238" s="343"/>
      <c r="AG2238" s="86">
        <f t="shared" ref="AG2238:AG2301" si="354">O2238</f>
        <v>0</v>
      </c>
      <c r="AH2238" s="86">
        <f t="shared" ref="AH2238:AH2301" si="355">COUNTIF(Q2238:AD2238,"NS")</f>
        <v>0</v>
      </c>
      <c r="AI2238" s="86">
        <f t="shared" ref="AI2238:AI2301" si="356">+SUM(Q2238:AD2238)</f>
        <v>0</v>
      </c>
      <c r="AJ2238" s="86">
        <f t="shared" ref="AJ2238:AJ2301" si="357">IF($AG$2235=1920,0,IF(OR(AND(AG2238=0,AH2238&gt;0),AND(AG2238="NS",AI2238&gt;0),AND(AG2238="NS",AH2238=0,AI2238=0)),1,IF(OR(AND(AH2238&gt;=2,AI2238&lt;AG2238),AND(AG2238="NS",AI2238=0,AH2238&gt;0),AG2238=AI2238),0,1)))</f>
        <v>0</v>
      </c>
      <c r="AL2238" s="86">
        <f t="shared" ref="AL2238:AL2301" si="358">COUNTBLANK(O2238:AD2238)</f>
        <v>16</v>
      </c>
      <c r="AM2238" s="86">
        <f t="shared" ref="AM2238:AM2301" si="359">IF(OR(AND(D2238="", AL2238&lt;$AL$2235),AND(D2238&lt;&gt;"", AL2238&gt;$AM$2235)), 1, 0)</f>
        <v>0</v>
      </c>
      <c r="AN2238" s="86">
        <f t="shared" ref="AN2238:AN2301" si="360">IF(AA2238="",0,IF(AA2238="NA",0,IF(AND(AA2238&gt;=0,$G$2359=""),1,0)))</f>
        <v>0</v>
      </c>
      <c r="AO2238" s="86">
        <f t="shared" si="351"/>
        <v>0</v>
      </c>
      <c r="AP2238" s="86">
        <f t="shared" si="352"/>
        <v>0</v>
      </c>
    </row>
    <row r="2239" spans="1:42" ht="15" customHeight="1">
      <c r="A2239" s="107"/>
      <c r="B2239" s="92"/>
      <c r="C2239" s="168" t="s">
        <v>88</v>
      </c>
      <c r="D2239" s="496" t="str">
        <f t="shared" si="353"/>
        <v/>
      </c>
      <c r="E2239" s="497"/>
      <c r="F2239" s="497"/>
      <c r="G2239" s="497"/>
      <c r="H2239" s="497"/>
      <c r="I2239" s="497"/>
      <c r="J2239" s="497"/>
      <c r="K2239" s="497"/>
      <c r="L2239" s="497"/>
      <c r="M2239" s="497"/>
      <c r="N2239" s="498"/>
      <c r="O2239" s="343"/>
      <c r="P2239" s="343"/>
      <c r="Q2239" s="343"/>
      <c r="R2239" s="343"/>
      <c r="S2239" s="343"/>
      <c r="T2239" s="343"/>
      <c r="U2239" s="343"/>
      <c r="V2239" s="343"/>
      <c r="W2239" s="343"/>
      <c r="X2239" s="343"/>
      <c r="Y2239" s="343"/>
      <c r="Z2239" s="343"/>
      <c r="AA2239" s="343"/>
      <c r="AB2239" s="343"/>
      <c r="AC2239" s="343"/>
      <c r="AD2239" s="343"/>
      <c r="AG2239" s="86">
        <f t="shared" si="354"/>
        <v>0</v>
      </c>
      <c r="AH2239" s="86">
        <f t="shared" si="355"/>
        <v>0</v>
      </c>
      <c r="AI2239" s="86">
        <f t="shared" si="356"/>
        <v>0</v>
      </c>
      <c r="AJ2239" s="86">
        <f t="shared" si="357"/>
        <v>0</v>
      </c>
      <c r="AL2239" s="86">
        <f t="shared" si="358"/>
        <v>16</v>
      </c>
      <c r="AM2239" s="86">
        <f t="shared" si="359"/>
        <v>0</v>
      </c>
      <c r="AN2239" s="86">
        <f t="shared" si="360"/>
        <v>0</v>
      </c>
      <c r="AO2239" s="86">
        <f t="shared" si="351"/>
        <v>0</v>
      </c>
      <c r="AP2239" s="86">
        <f t="shared" si="352"/>
        <v>0</v>
      </c>
    </row>
    <row r="2240" spans="1:42" ht="15" customHeight="1">
      <c r="A2240" s="107"/>
      <c r="B2240" s="92"/>
      <c r="C2240" s="168" t="s">
        <v>89</v>
      </c>
      <c r="D2240" s="496" t="str">
        <f t="shared" si="353"/>
        <v/>
      </c>
      <c r="E2240" s="497"/>
      <c r="F2240" s="497"/>
      <c r="G2240" s="497"/>
      <c r="H2240" s="497"/>
      <c r="I2240" s="497"/>
      <c r="J2240" s="497"/>
      <c r="K2240" s="497"/>
      <c r="L2240" s="497"/>
      <c r="M2240" s="497"/>
      <c r="N2240" s="498"/>
      <c r="O2240" s="343"/>
      <c r="P2240" s="343"/>
      <c r="Q2240" s="343"/>
      <c r="R2240" s="343"/>
      <c r="S2240" s="343"/>
      <c r="T2240" s="343"/>
      <c r="U2240" s="343"/>
      <c r="V2240" s="343"/>
      <c r="W2240" s="343"/>
      <c r="X2240" s="343"/>
      <c r="Y2240" s="343"/>
      <c r="Z2240" s="343"/>
      <c r="AA2240" s="343"/>
      <c r="AB2240" s="343"/>
      <c r="AC2240" s="343"/>
      <c r="AD2240" s="343"/>
      <c r="AG2240" s="86">
        <f t="shared" si="354"/>
        <v>0</v>
      </c>
      <c r="AH2240" s="86">
        <f t="shared" si="355"/>
        <v>0</v>
      </c>
      <c r="AI2240" s="86">
        <f t="shared" si="356"/>
        <v>0</v>
      </c>
      <c r="AJ2240" s="86">
        <f t="shared" si="357"/>
        <v>0</v>
      </c>
      <c r="AL2240" s="86">
        <f t="shared" si="358"/>
        <v>16</v>
      </c>
      <c r="AM2240" s="86">
        <f t="shared" si="359"/>
        <v>0</v>
      </c>
      <c r="AN2240" s="86">
        <f t="shared" si="360"/>
        <v>0</v>
      </c>
      <c r="AO2240" s="86">
        <f t="shared" si="351"/>
        <v>0</v>
      </c>
      <c r="AP2240" s="86">
        <f t="shared" si="352"/>
        <v>0</v>
      </c>
    </row>
    <row r="2241" spans="1:42" ht="15" customHeight="1">
      <c r="A2241" s="107"/>
      <c r="B2241" s="92"/>
      <c r="C2241" s="168" t="s">
        <v>90</v>
      </c>
      <c r="D2241" s="496" t="str">
        <f t="shared" si="353"/>
        <v/>
      </c>
      <c r="E2241" s="497"/>
      <c r="F2241" s="497"/>
      <c r="G2241" s="497"/>
      <c r="H2241" s="497"/>
      <c r="I2241" s="497"/>
      <c r="J2241" s="497"/>
      <c r="K2241" s="497"/>
      <c r="L2241" s="497"/>
      <c r="M2241" s="497"/>
      <c r="N2241" s="498"/>
      <c r="O2241" s="343"/>
      <c r="P2241" s="343"/>
      <c r="Q2241" s="343"/>
      <c r="R2241" s="343"/>
      <c r="S2241" s="343"/>
      <c r="T2241" s="343"/>
      <c r="U2241" s="343"/>
      <c r="V2241" s="343"/>
      <c r="W2241" s="343"/>
      <c r="X2241" s="343"/>
      <c r="Y2241" s="343"/>
      <c r="Z2241" s="343"/>
      <c r="AA2241" s="343"/>
      <c r="AB2241" s="343"/>
      <c r="AC2241" s="343"/>
      <c r="AD2241" s="343"/>
      <c r="AG2241" s="86">
        <f t="shared" si="354"/>
        <v>0</v>
      </c>
      <c r="AH2241" s="86">
        <f t="shared" si="355"/>
        <v>0</v>
      </c>
      <c r="AI2241" s="86">
        <f t="shared" si="356"/>
        <v>0</v>
      </c>
      <c r="AJ2241" s="86">
        <f t="shared" si="357"/>
        <v>0</v>
      </c>
      <c r="AL2241" s="86">
        <f t="shared" si="358"/>
        <v>16</v>
      </c>
      <c r="AM2241" s="86">
        <f t="shared" si="359"/>
        <v>0</v>
      </c>
      <c r="AN2241" s="86">
        <f t="shared" si="360"/>
        <v>0</v>
      </c>
      <c r="AO2241" s="86">
        <f t="shared" si="351"/>
        <v>0</v>
      </c>
      <c r="AP2241" s="86">
        <f t="shared" si="352"/>
        <v>0</v>
      </c>
    </row>
    <row r="2242" spans="1:42" ht="15" customHeight="1">
      <c r="A2242" s="107"/>
      <c r="B2242" s="92"/>
      <c r="C2242" s="168" t="s">
        <v>91</v>
      </c>
      <c r="D2242" s="496" t="str">
        <f t="shared" si="353"/>
        <v/>
      </c>
      <c r="E2242" s="497"/>
      <c r="F2242" s="497"/>
      <c r="G2242" s="497"/>
      <c r="H2242" s="497"/>
      <c r="I2242" s="497"/>
      <c r="J2242" s="497"/>
      <c r="K2242" s="497"/>
      <c r="L2242" s="497"/>
      <c r="M2242" s="497"/>
      <c r="N2242" s="498"/>
      <c r="O2242" s="343"/>
      <c r="P2242" s="343"/>
      <c r="Q2242" s="343"/>
      <c r="R2242" s="343"/>
      <c r="S2242" s="343"/>
      <c r="T2242" s="343"/>
      <c r="U2242" s="343"/>
      <c r="V2242" s="343"/>
      <c r="W2242" s="343"/>
      <c r="X2242" s="343"/>
      <c r="Y2242" s="343"/>
      <c r="Z2242" s="343"/>
      <c r="AA2242" s="343"/>
      <c r="AB2242" s="343"/>
      <c r="AC2242" s="343"/>
      <c r="AD2242" s="343"/>
      <c r="AG2242" s="86">
        <f t="shared" si="354"/>
        <v>0</v>
      </c>
      <c r="AH2242" s="86">
        <f t="shared" si="355"/>
        <v>0</v>
      </c>
      <c r="AI2242" s="86">
        <f t="shared" si="356"/>
        <v>0</v>
      </c>
      <c r="AJ2242" s="86">
        <f t="shared" si="357"/>
        <v>0</v>
      </c>
      <c r="AL2242" s="86">
        <f t="shared" si="358"/>
        <v>16</v>
      </c>
      <c r="AM2242" s="86">
        <f t="shared" si="359"/>
        <v>0</v>
      </c>
      <c r="AN2242" s="86">
        <f t="shared" si="360"/>
        <v>0</v>
      </c>
      <c r="AO2242" s="86">
        <f t="shared" si="351"/>
        <v>0</v>
      </c>
      <c r="AP2242" s="86">
        <f t="shared" si="352"/>
        <v>0</v>
      </c>
    </row>
    <row r="2243" spans="1:42" ht="15" customHeight="1">
      <c r="A2243" s="107"/>
      <c r="B2243" s="92"/>
      <c r="C2243" s="168" t="s">
        <v>92</v>
      </c>
      <c r="D2243" s="496" t="str">
        <f t="shared" si="353"/>
        <v/>
      </c>
      <c r="E2243" s="497"/>
      <c r="F2243" s="497"/>
      <c r="G2243" s="497"/>
      <c r="H2243" s="497"/>
      <c r="I2243" s="497"/>
      <c r="J2243" s="497"/>
      <c r="K2243" s="497"/>
      <c r="L2243" s="497"/>
      <c r="M2243" s="497"/>
      <c r="N2243" s="498"/>
      <c r="O2243" s="343"/>
      <c r="P2243" s="343"/>
      <c r="Q2243" s="343"/>
      <c r="R2243" s="343"/>
      <c r="S2243" s="343"/>
      <c r="T2243" s="343"/>
      <c r="U2243" s="343"/>
      <c r="V2243" s="343"/>
      <c r="W2243" s="343"/>
      <c r="X2243" s="343"/>
      <c r="Y2243" s="343"/>
      <c r="Z2243" s="343"/>
      <c r="AA2243" s="343"/>
      <c r="AB2243" s="343"/>
      <c r="AC2243" s="343"/>
      <c r="AD2243" s="343"/>
      <c r="AG2243" s="86">
        <f t="shared" si="354"/>
        <v>0</v>
      </c>
      <c r="AH2243" s="86">
        <f t="shared" si="355"/>
        <v>0</v>
      </c>
      <c r="AI2243" s="86">
        <f t="shared" si="356"/>
        <v>0</v>
      </c>
      <c r="AJ2243" s="86">
        <f t="shared" si="357"/>
        <v>0</v>
      </c>
      <c r="AL2243" s="86">
        <f t="shared" si="358"/>
        <v>16</v>
      </c>
      <c r="AM2243" s="86">
        <f t="shared" si="359"/>
        <v>0</v>
      </c>
      <c r="AN2243" s="86">
        <f t="shared" si="360"/>
        <v>0</v>
      </c>
      <c r="AO2243" s="86">
        <f t="shared" si="351"/>
        <v>0</v>
      </c>
      <c r="AP2243" s="86">
        <f t="shared" si="352"/>
        <v>0</v>
      </c>
    </row>
    <row r="2244" spans="1:42" ht="15" customHeight="1">
      <c r="A2244" s="107"/>
      <c r="B2244" s="92"/>
      <c r="C2244" s="168" t="s">
        <v>93</v>
      </c>
      <c r="D2244" s="496" t="str">
        <f t="shared" si="353"/>
        <v/>
      </c>
      <c r="E2244" s="497"/>
      <c r="F2244" s="497"/>
      <c r="G2244" s="497"/>
      <c r="H2244" s="497"/>
      <c r="I2244" s="497"/>
      <c r="J2244" s="497"/>
      <c r="K2244" s="497"/>
      <c r="L2244" s="497"/>
      <c r="M2244" s="497"/>
      <c r="N2244" s="498"/>
      <c r="O2244" s="343"/>
      <c r="P2244" s="343"/>
      <c r="Q2244" s="343"/>
      <c r="R2244" s="343"/>
      <c r="S2244" s="343"/>
      <c r="T2244" s="343"/>
      <c r="U2244" s="343"/>
      <c r="V2244" s="343"/>
      <c r="W2244" s="343"/>
      <c r="X2244" s="343"/>
      <c r="Y2244" s="343"/>
      <c r="Z2244" s="343"/>
      <c r="AA2244" s="343"/>
      <c r="AB2244" s="343"/>
      <c r="AC2244" s="343"/>
      <c r="AD2244" s="343"/>
      <c r="AG2244" s="86">
        <f t="shared" si="354"/>
        <v>0</v>
      </c>
      <c r="AH2244" s="86">
        <f t="shared" si="355"/>
        <v>0</v>
      </c>
      <c r="AI2244" s="86">
        <f t="shared" si="356"/>
        <v>0</v>
      </c>
      <c r="AJ2244" s="86">
        <f t="shared" si="357"/>
        <v>0</v>
      </c>
      <c r="AL2244" s="86">
        <f t="shared" si="358"/>
        <v>16</v>
      </c>
      <c r="AM2244" s="86">
        <f t="shared" si="359"/>
        <v>0</v>
      </c>
      <c r="AN2244" s="86">
        <f t="shared" si="360"/>
        <v>0</v>
      </c>
      <c r="AO2244" s="86">
        <f t="shared" si="351"/>
        <v>0</v>
      </c>
      <c r="AP2244" s="86">
        <f t="shared" si="352"/>
        <v>0</v>
      </c>
    </row>
    <row r="2245" spans="1:42" ht="15" customHeight="1">
      <c r="A2245" s="107"/>
      <c r="B2245" s="92"/>
      <c r="C2245" s="168" t="s">
        <v>94</v>
      </c>
      <c r="D2245" s="496" t="str">
        <f t="shared" si="353"/>
        <v/>
      </c>
      <c r="E2245" s="497"/>
      <c r="F2245" s="497"/>
      <c r="G2245" s="497"/>
      <c r="H2245" s="497"/>
      <c r="I2245" s="497"/>
      <c r="J2245" s="497"/>
      <c r="K2245" s="497"/>
      <c r="L2245" s="497"/>
      <c r="M2245" s="497"/>
      <c r="N2245" s="498"/>
      <c r="O2245" s="343"/>
      <c r="P2245" s="343"/>
      <c r="Q2245" s="343"/>
      <c r="R2245" s="343"/>
      <c r="S2245" s="343"/>
      <c r="T2245" s="343"/>
      <c r="U2245" s="343"/>
      <c r="V2245" s="343"/>
      <c r="W2245" s="343"/>
      <c r="X2245" s="343"/>
      <c r="Y2245" s="343"/>
      <c r="Z2245" s="343"/>
      <c r="AA2245" s="343"/>
      <c r="AB2245" s="343"/>
      <c r="AC2245" s="343"/>
      <c r="AD2245" s="343"/>
      <c r="AG2245" s="86">
        <f t="shared" si="354"/>
        <v>0</v>
      </c>
      <c r="AH2245" s="86">
        <f t="shared" si="355"/>
        <v>0</v>
      </c>
      <c r="AI2245" s="86">
        <f t="shared" si="356"/>
        <v>0</v>
      </c>
      <c r="AJ2245" s="86">
        <f t="shared" si="357"/>
        <v>0</v>
      </c>
      <c r="AL2245" s="86">
        <f t="shared" si="358"/>
        <v>16</v>
      </c>
      <c r="AM2245" s="86">
        <f t="shared" si="359"/>
        <v>0</v>
      </c>
      <c r="AN2245" s="86">
        <f t="shared" si="360"/>
        <v>0</v>
      </c>
      <c r="AO2245" s="86">
        <f t="shared" si="351"/>
        <v>0</v>
      </c>
      <c r="AP2245" s="86">
        <f t="shared" si="352"/>
        <v>0</v>
      </c>
    </row>
    <row r="2246" spans="1:42" ht="15" customHeight="1">
      <c r="A2246" s="107"/>
      <c r="B2246" s="92"/>
      <c r="C2246" s="168" t="s">
        <v>95</v>
      </c>
      <c r="D2246" s="496" t="str">
        <f t="shared" si="353"/>
        <v/>
      </c>
      <c r="E2246" s="497"/>
      <c r="F2246" s="497"/>
      <c r="G2246" s="497"/>
      <c r="H2246" s="497"/>
      <c r="I2246" s="497"/>
      <c r="J2246" s="497"/>
      <c r="K2246" s="497"/>
      <c r="L2246" s="497"/>
      <c r="M2246" s="497"/>
      <c r="N2246" s="498"/>
      <c r="O2246" s="343"/>
      <c r="P2246" s="343"/>
      <c r="Q2246" s="343"/>
      <c r="R2246" s="343"/>
      <c r="S2246" s="343"/>
      <c r="T2246" s="343"/>
      <c r="U2246" s="343"/>
      <c r="V2246" s="343"/>
      <c r="W2246" s="343"/>
      <c r="X2246" s="343"/>
      <c r="Y2246" s="343"/>
      <c r="Z2246" s="343"/>
      <c r="AA2246" s="343"/>
      <c r="AB2246" s="343"/>
      <c r="AC2246" s="343"/>
      <c r="AD2246" s="343"/>
      <c r="AG2246" s="86">
        <f t="shared" si="354"/>
        <v>0</v>
      </c>
      <c r="AH2246" s="86">
        <f t="shared" si="355"/>
        <v>0</v>
      </c>
      <c r="AI2246" s="86">
        <f t="shared" si="356"/>
        <v>0</v>
      </c>
      <c r="AJ2246" s="86">
        <f t="shared" si="357"/>
        <v>0</v>
      </c>
      <c r="AL2246" s="86">
        <f t="shared" si="358"/>
        <v>16</v>
      </c>
      <c r="AM2246" s="86">
        <f t="shared" si="359"/>
        <v>0</v>
      </c>
      <c r="AN2246" s="86">
        <f t="shared" si="360"/>
        <v>0</v>
      </c>
      <c r="AO2246" s="86">
        <f t="shared" si="351"/>
        <v>0</v>
      </c>
      <c r="AP2246" s="86">
        <f t="shared" si="352"/>
        <v>0</v>
      </c>
    </row>
    <row r="2247" spans="1:42" ht="15" customHeight="1">
      <c r="A2247" s="107"/>
      <c r="B2247" s="92"/>
      <c r="C2247" s="168" t="s">
        <v>96</v>
      </c>
      <c r="D2247" s="496" t="str">
        <f t="shared" si="353"/>
        <v/>
      </c>
      <c r="E2247" s="497"/>
      <c r="F2247" s="497"/>
      <c r="G2247" s="497"/>
      <c r="H2247" s="497"/>
      <c r="I2247" s="497"/>
      <c r="J2247" s="497"/>
      <c r="K2247" s="497"/>
      <c r="L2247" s="497"/>
      <c r="M2247" s="497"/>
      <c r="N2247" s="498"/>
      <c r="O2247" s="343"/>
      <c r="P2247" s="343"/>
      <c r="Q2247" s="343"/>
      <c r="R2247" s="343"/>
      <c r="S2247" s="343"/>
      <c r="T2247" s="343"/>
      <c r="U2247" s="343"/>
      <c r="V2247" s="343"/>
      <c r="W2247" s="343"/>
      <c r="X2247" s="343"/>
      <c r="Y2247" s="343"/>
      <c r="Z2247" s="343"/>
      <c r="AA2247" s="343"/>
      <c r="AB2247" s="343"/>
      <c r="AC2247" s="343"/>
      <c r="AD2247" s="343"/>
      <c r="AG2247" s="86">
        <f t="shared" si="354"/>
        <v>0</v>
      </c>
      <c r="AH2247" s="86">
        <f t="shared" si="355"/>
        <v>0</v>
      </c>
      <c r="AI2247" s="86">
        <f t="shared" si="356"/>
        <v>0</v>
      </c>
      <c r="AJ2247" s="86">
        <f t="shared" si="357"/>
        <v>0</v>
      </c>
      <c r="AL2247" s="86">
        <f t="shared" si="358"/>
        <v>16</v>
      </c>
      <c r="AM2247" s="86">
        <f t="shared" si="359"/>
        <v>0</v>
      </c>
      <c r="AN2247" s="86">
        <f t="shared" si="360"/>
        <v>0</v>
      </c>
      <c r="AO2247" s="86">
        <f t="shared" si="351"/>
        <v>0</v>
      </c>
      <c r="AP2247" s="86">
        <f t="shared" si="352"/>
        <v>0</v>
      </c>
    </row>
    <row r="2248" spans="1:42" ht="15" customHeight="1">
      <c r="A2248" s="107"/>
      <c r="B2248" s="92"/>
      <c r="C2248" s="168" t="s">
        <v>97</v>
      </c>
      <c r="D2248" s="496" t="str">
        <f t="shared" si="353"/>
        <v/>
      </c>
      <c r="E2248" s="497"/>
      <c r="F2248" s="497"/>
      <c r="G2248" s="497"/>
      <c r="H2248" s="497"/>
      <c r="I2248" s="497"/>
      <c r="J2248" s="497"/>
      <c r="K2248" s="497"/>
      <c r="L2248" s="497"/>
      <c r="M2248" s="497"/>
      <c r="N2248" s="498"/>
      <c r="O2248" s="343"/>
      <c r="P2248" s="343"/>
      <c r="Q2248" s="343"/>
      <c r="R2248" s="343"/>
      <c r="S2248" s="343"/>
      <c r="T2248" s="343"/>
      <c r="U2248" s="343"/>
      <c r="V2248" s="343"/>
      <c r="W2248" s="343"/>
      <c r="X2248" s="343"/>
      <c r="Y2248" s="343"/>
      <c r="Z2248" s="343"/>
      <c r="AA2248" s="343"/>
      <c r="AB2248" s="343"/>
      <c r="AC2248" s="343"/>
      <c r="AD2248" s="343"/>
      <c r="AG2248" s="86">
        <f t="shared" si="354"/>
        <v>0</v>
      </c>
      <c r="AH2248" s="86">
        <f t="shared" si="355"/>
        <v>0</v>
      </c>
      <c r="AI2248" s="86">
        <f t="shared" si="356"/>
        <v>0</v>
      </c>
      <c r="AJ2248" s="86">
        <f t="shared" si="357"/>
        <v>0</v>
      </c>
      <c r="AL2248" s="86">
        <f t="shared" si="358"/>
        <v>16</v>
      </c>
      <c r="AM2248" s="86">
        <f t="shared" si="359"/>
        <v>0</v>
      </c>
      <c r="AN2248" s="86">
        <f t="shared" si="360"/>
        <v>0</v>
      </c>
      <c r="AO2248" s="86">
        <f t="shared" si="351"/>
        <v>0</v>
      </c>
      <c r="AP2248" s="86">
        <f t="shared" si="352"/>
        <v>0</v>
      </c>
    </row>
    <row r="2249" spans="1:42" ht="15" customHeight="1">
      <c r="A2249" s="107"/>
      <c r="B2249" s="92"/>
      <c r="C2249" s="168" t="s">
        <v>98</v>
      </c>
      <c r="D2249" s="496" t="str">
        <f t="shared" si="353"/>
        <v/>
      </c>
      <c r="E2249" s="497"/>
      <c r="F2249" s="497"/>
      <c r="G2249" s="497"/>
      <c r="H2249" s="497"/>
      <c r="I2249" s="497"/>
      <c r="J2249" s="497"/>
      <c r="K2249" s="497"/>
      <c r="L2249" s="497"/>
      <c r="M2249" s="497"/>
      <c r="N2249" s="498"/>
      <c r="O2249" s="343"/>
      <c r="P2249" s="343"/>
      <c r="Q2249" s="343"/>
      <c r="R2249" s="343"/>
      <c r="S2249" s="343"/>
      <c r="T2249" s="343"/>
      <c r="U2249" s="343"/>
      <c r="V2249" s="343"/>
      <c r="W2249" s="343"/>
      <c r="X2249" s="343"/>
      <c r="Y2249" s="343"/>
      <c r="Z2249" s="343"/>
      <c r="AA2249" s="343"/>
      <c r="AB2249" s="343"/>
      <c r="AC2249" s="343"/>
      <c r="AD2249" s="343"/>
      <c r="AG2249" s="86">
        <f t="shared" si="354"/>
        <v>0</v>
      </c>
      <c r="AH2249" s="86">
        <f t="shared" si="355"/>
        <v>0</v>
      </c>
      <c r="AI2249" s="86">
        <f t="shared" si="356"/>
        <v>0</v>
      </c>
      <c r="AJ2249" s="86">
        <f t="shared" si="357"/>
        <v>0</v>
      </c>
      <c r="AL2249" s="86">
        <f t="shared" si="358"/>
        <v>16</v>
      </c>
      <c r="AM2249" s="86">
        <f t="shared" si="359"/>
        <v>0</v>
      </c>
      <c r="AN2249" s="86">
        <f t="shared" si="360"/>
        <v>0</v>
      </c>
      <c r="AO2249" s="86">
        <f t="shared" si="351"/>
        <v>0</v>
      </c>
      <c r="AP2249" s="86">
        <f t="shared" si="352"/>
        <v>0</v>
      </c>
    </row>
    <row r="2250" spans="1:42" ht="15" customHeight="1">
      <c r="A2250" s="107"/>
      <c r="B2250" s="92"/>
      <c r="C2250" s="168" t="s">
        <v>99</v>
      </c>
      <c r="D2250" s="496" t="str">
        <f t="shared" si="353"/>
        <v/>
      </c>
      <c r="E2250" s="497"/>
      <c r="F2250" s="497"/>
      <c r="G2250" s="497"/>
      <c r="H2250" s="497"/>
      <c r="I2250" s="497"/>
      <c r="J2250" s="497"/>
      <c r="K2250" s="497"/>
      <c r="L2250" s="497"/>
      <c r="M2250" s="497"/>
      <c r="N2250" s="498"/>
      <c r="O2250" s="343"/>
      <c r="P2250" s="343"/>
      <c r="Q2250" s="343"/>
      <c r="R2250" s="343"/>
      <c r="S2250" s="343"/>
      <c r="T2250" s="343"/>
      <c r="U2250" s="343"/>
      <c r="V2250" s="343"/>
      <c r="W2250" s="343"/>
      <c r="X2250" s="343"/>
      <c r="Y2250" s="343"/>
      <c r="Z2250" s="343"/>
      <c r="AA2250" s="343"/>
      <c r="AB2250" s="343"/>
      <c r="AC2250" s="343"/>
      <c r="AD2250" s="343"/>
      <c r="AG2250" s="86">
        <f t="shared" si="354"/>
        <v>0</v>
      </c>
      <c r="AH2250" s="86">
        <f t="shared" si="355"/>
        <v>0</v>
      </c>
      <c r="AI2250" s="86">
        <f t="shared" si="356"/>
        <v>0</v>
      </c>
      <c r="AJ2250" s="86">
        <f t="shared" si="357"/>
        <v>0</v>
      </c>
      <c r="AL2250" s="86">
        <f t="shared" si="358"/>
        <v>16</v>
      </c>
      <c r="AM2250" s="86">
        <f t="shared" si="359"/>
        <v>0</v>
      </c>
      <c r="AN2250" s="86">
        <f t="shared" si="360"/>
        <v>0</v>
      </c>
      <c r="AO2250" s="86">
        <f t="shared" si="351"/>
        <v>0</v>
      </c>
      <c r="AP2250" s="86">
        <f t="shared" si="352"/>
        <v>0</v>
      </c>
    </row>
    <row r="2251" spans="1:42" ht="15" customHeight="1">
      <c r="A2251" s="107"/>
      <c r="B2251" s="92"/>
      <c r="C2251" s="168" t="s">
        <v>100</v>
      </c>
      <c r="D2251" s="496" t="str">
        <f t="shared" si="353"/>
        <v/>
      </c>
      <c r="E2251" s="497"/>
      <c r="F2251" s="497"/>
      <c r="G2251" s="497"/>
      <c r="H2251" s="497"/>
      <c r="I2251" s="497"/>
      <c r="J2251" s="497"/>
      <c r="K2251" s="497"/>
      <c r="L2251" s="497"/>
      <c r="M2251" s="497"/>
      <c r="N2251" s="498"/>
      <c r="O2251" s="343"/>
      <c r="P2251" s="343"/>
      <c r="Q2251" s="343"/>
      <c r="R2251" s="343"/>
      <c r="S2251" s="343"/>
      <c r="T2251" s="343"/>
      <c r="U2251" s="343"/>
      <c r="V2251" s="343"/>
      <c r="W2251" s="343"/>
      <c r="X2251" s="343"/>
      <c r="Y2251" s="343"/>
      <c r="Z2251" s="343"/>
      <c r="AA2251" s="343"/>
      <c r="AB2251" s="343"/>
      <c r="AC2251" s="343"/>
      <c r="AD2251" s="343"/>
      <c r="AG2251" s="86">
        <f t="shared" si="354"/>
        <v>0</v>
      </c>
      <c r="AH2251" s="86">
        <f t="shared" si="355"/>
        <v>0</v>
      </c>
      <c r="AI2251" s="86">
        <f t="shared" si="356"/>
        <v>0</v>
      </c>
      <c r="AJ2251" s="86">
        <f t="shared" si="357"/>
        <v>0</v>
      </c>
      <c r="AL2251" s="86">
        <f t="shared" si="358"/>
        <v>16</v>
      </c>
      <c r="AM2251" s="86">
        <f t="shared" si="359"/>
        <v>0</v>
      </c>
      <c r="AN2251" s="86">
        <f t="shared" si="360"/>
        <v>0</v>
      </c>
      <c r="AO2251" s="86">
        <f t="shared" si="351"/>
        <v>0</v>
      </c>
      <c r="AP2251" s="86">
        <f t="shared" si="352"/>
        <v>0</v>
      </c>
    </row>
    <row r="2252" spans="1:42" ht="15" customHeight="1">
      <c r="A2252" s="107"/>
      <c r="B2252" s="92"/>
      <c r="C2252" s="168" t="s">
        <v>101</v>
      </c>
      <c r="D2252" s="496" t="str">
        <f t="shared" si="353"/>
        <v/>
      </c>
      <c r="E2252" s="497"/>
      <c r="F2252" s="497"/>
      <c r="G2252" s="497"/>
      <c r="H2252" s="497"/>
      <c r="I2252" s="497"/>
      <c r="J2252" s="497"/>
      <c r="K2252" s="497"/>
      <c r="L2252" s="497"/>
      <c r="M2252" s="497"/>
      <c r="N2252" s="498"/>
      <c r="O2252" s="343"/>
      <c r="P2252" s="343"/>
      <c r="Q2252" s="343"/>
      <c r="R2252" s="343"/>
      <c r="S2252" s="343"/>
      <c r="T2252" s="343"/>
      <c r="U2252" s="343"/>
      <c r="V2252" s="343"/>
      <c r="W2252" s="343"/>
      <c r="X2252" s="343"/>
      <c r="Y2252" s="343"/>
      <c r="Z2252" s="343"/>
      <c r="AA2252" s="343"/>
      <c r="AB2252" s="343"/>
      <c r="AC2252" s="343"/>
      <c r="AD2252" s="343"/>
      <c r="AG2252" s="86">
        <f t="shared" si="354"/>
        <v>0</v>
      </c>
      <c r="AH2252" s="86">
        <f t="shared" si="355"/>
        <v>0</v>
      </c>
      <c r="AI2252" s="86">
        <f t="shared" si="356"/>
        <v>0</v>
      </c>
      <c r="AJ2252" s="86">
        <f t="shared" si="357"/>
        <v>0</v>
      </c>
      <c r="AL2252" s="86">
        <f t="shared" si="358"/>
        <v>16</v>
      </c>
      <c r="AM2252" s="86">
        <f t="shared" si="359"/>
        <v>0</v>
      </c>
      <c r="AN2252" s="86">
        <f t="shared" si="360"/>
        <v>0</v>
      </c>
      <c r="AO2252" s="86">
        <f t="shared" si="351"/>
        <v>0</v>
      </c>
      <c r="AP2252" s="86">
        <f t="shared" si="352"/>
        <v>0</v>
      </c>
    </row>
    <row r="2253" spans="1:42" ht="15" customHeight="1">
      <c r="A2253" s="107"/>
      <c r="B2253" s="92"/>
      <c r="C2253" s="168" t="s">
        <v>102</v>
      </c>
      <c r="D2253" s="496" t="str">
        <f t="shared" si="353"/>
        <v/>
      </c>
      <c r="E2253" s="497"/>
      <c r="F2253" s="497"/>
      <c r="G2253" s="497"/>
      <c r="H2253" s="497"/>
      <c r="I2253" s="497"/>
      <c r="J2253" s="497"/>
      <c r="K2253" s="497"/>
      <c r="L2253" s="497"/>
      <c r="M2253" s="497"/>
      <c r="N2253" s="498"/>
      <c r="O2253" s="343"/>
      <c r="P2253" s="343"/>
      <c r="Q2253" s="343"/>
      <c r="R2253" s="343"/>
      <c r="S2253" s="343"/>
      <c r="T2253" s="343"/>
      <c r="U2253" s="343"/>
      <c r="V2253" s="343"/>
      <c r="W2253" s="343"/>
      <c r="X2253" s="343"/>
      <c r="Y2253" s="343"/>
      <c r="Z2253" s="343"/>
      <c r="AA2253" s="343"/>
      <c r="AB2253" s="343"/>
      <c r="AC2253" s="343"/>
      <c r="AD2253" s="343"/>
      <c r="AG2253" s="86">
        <f t="shared" si="354"/>
        <v>0</v>
      </c>
      <c r="AH2253" s="86">
        <f t="shared" si="355"/>
        <v>0</v>
      </c>
      <c r="AI2253" s="86">
        <f t="shared" si="356"/>
        <v>0</v>
      </c>
      <c r="AJ2253" s="86">
        <f t="shared" si="357"/>
        <v>0</v>
      </c>
      <c r="AL2253" s="86">
        <f t="shared" si="358"/>
        <v>16</v>
      </c>
      <c r="AM2253" s="86">
        <f t="shared" si="359"/>
        <v>0</v>
      </c>
      <c r="AN2253" s="86">
        <f t="shared" si="360"/>
        <v>0</v>
      </c>
      <c r="AO2253" s="86">
        <f t="shared" si="351"/>
        <v>0</v>
      </c>
      <c r="AP2253" s="86">
        <f t="shared" si="352"/>
        <v>0</v>
      </c>
    </row>
    <row r="2254" spans="1:42" ht="15" customHeight="1">
      <c r="A2254" s="107"/>
      <c r="B2254" s="92"/>
      <c r="C2254" s="168" t="s">
        <v>103</v>
      </c>
      <c r="D2254" s="496" t="str">
        <f t="shared" si="353"/>
        <v/>
      </c>
      <c r="E2254" s="497"/>
      <c r="F2254" s="497"/>
      <c r="G2254" s="497"/>
      <c r="H2254" s="497"/>
      <c r="I2254" s="497"/>
      <c r="J2254" s="497"/>
      <c r="K2254" s="497"/>
      <c r="L2254" s="497"/>
      <c r="M2254" s="497"/>
      <c r="N2254" s="498"/>
      <c r="O2254" s="343"/>
      <c r="P2254" s="343"/>
      <c r="Q2254" s="343"/>
      <c r="R2254" s="343"/>
      <c r="S2254" s="343"/>
      <c r="T2254" s="343"/>
      <c r="U2254" s="343"/>
      <c r="V2254" s="343"/>
      <c r="W2254" s="343"/>
      <c r="X2254" s="343"/>
      <c r="Y2254" s="343"/>
      <c r="Z2254" s="343"/>
      <c r="AA2254" s="343"/>
      <c r="AB2254" s="343"/>
      <c r="AC2254" s="343"/>
      <c r="AD2254" s="343"/>
      <c r="AG2254" s="86">
        <f t="shared" si="354"/>
        <v>0</v>
      </c>
      <c r="AH2254" s="86">
        <f t="shared" si="355"/>
        <v>0</v>
      </c>
      <c r="AI2254" s="86">
        <f t="shared" si="356"/>
        <v>0</v>
      </c>
      <c r="AJ2254" s="86">
        <f t="shared" si="357"/>
        <v>0</v>
      </c>
      <c r="AL2254" s="86">
        <f t="shared" si="358"/>
        <v>16</v>
      </c>
      <c r="AM2254" s="86">
        <f t="shared" si="359"/>
        <v>0</v>
      </c>
      <c r="AN2254" s="86">
        <f t="shared" si="360"/>
        <v>0</v>
      </c>
      <c r="AO2254" s="86">
        <f t="shared" si="351"/>
        <v>0</v>
      </c>
      <c r="AP2254" s="86">
        <f t="shared" si="352"/>
        <v>0</v>
      </c>
    </row>
    <row r="2255" spans="1:42" ht="15" customHeight="1">
      <c r="A2255" s="107"/>
      <c r="B2255" s="92"/>
      <c r="C2255" s="168" t="s">
        <v>104</v>
      </c>
      <c r="D2255" s="496" t="str">
        <f t="shared" si="353"/>
        <v/>
      </c>
      <c r="E2255" s="497"/>
      <c r="F2255" s="497"/>
      <c r="G2255" s="497"/>
      <c r="H2255" s="497"/>
      <c r="I2255" s="497"/>
      <c r="J2255" s="497"/>
      <c r="K2255" s="497"/>
      <c r="L2255" s="497"/>
      <c r="M2255" s="497"/>
      <c r="N2255" s="498"/>
      <c r="O2255" s="343"/>
      <c r="P2255" s="343"/>
      <c r="Q2255" s="343"/>
      <c r="R2255" s="343"/>
      <c r="S2255" s="343"/>
      <c r="T2255" s="343"/>
      <c r="U2255" s="343"/>
      <c r="V2255" s="343"/>
      <c r="W2255" s="343"/>
      <c r="X2255" s="343"/>
      <c r="Y2255" s="343"/>
      <c r="Z2255" s="343"/>
      <c r="AA2255" s="343"/>
      <c r="AB2255" s="343"/>
      <c r="AC2255" s="343"/>
      <c r="AD2255" s="343"/>
      <c r="AG2255" s="86">
        <f t="shared" si="354"/>
        <v>0</v>
      </c>
      <c r="AH2255" s="86">
        <f t="shared" si="355"/>
        <v>0</v>
      </c>
      <c r="AI2255" s="86">
        <f t="shared" si="356"/>
        <v>0</v>
      </c>
      <c r="AJ2255" s="86">
        <f t="shared" si="357"/>
        <v>0</v>
      </c>
      <c r="AL2255" s="86">
        <f t="shared" si="358"/>
        <v>16</v>
      </c>
      <c r="AM2255" s="86">
        <f t="shared" si="359"/>
        <v>0</v>
      </c>
      <c r="AN2255" s="86">
        <f t="shared" si="360"/>
        <v>0</v>
      </c>
      <c r="AO2255" s="86">
        <f t="shared" si="351"/>
        <v>0</v>
      </c>
      <c r="AP2255" s="86">
        <f t="shared" si="352"/>
        <v>0</v>
      </c>
    </row>
    <row r="2256" spans="1:42" ht="15" customHeight="1">
      <c r="A2256" s="107"/>
      <c r="B2256" s="92"/>
      <c r="C2256" s="168" t="s">
        <v>105</v>
      </c>
      <c r="D2256" s="496" t="str">
        <f t="shared" si="353"/>
        <v/>
      </c>
      <c r="E2256" s="497"/>
      <c r="F2256" s="497"/>
      <c r="G2256" s="497"/>
      <c r="H2256" s="497"/>
      <c r="I2256" s="497"/>
      <c r="J2256" s="497"/>
      <c r="K2256" s="497"/>
      <c r="L2256" s="497"/>
      <c r="M2256" s="497"/>
      <c r="N2256" s="498"/>
      <c r="O2256" s="343"/>
      <c r="P2256" s="343"/>
      <c r="Q2256" s="343"/>
      <c r="R2256" s="343"/>
      <c r="S2256" s="343"/>
      <c r="T2256" s="343"/>
      <c r="U2256" s="343"/>
      <c r="V2256" s="343"/>
      <c r="W2256" s="343"/>
      <c r="X2256" s="343"/>
      <c r="Y2256" s="343"/>
      <c r="Z2256" s="343"/>
      <c r="AA2256" s="343"/>
      <c r="AB2256" s="343"/>
      <c r="AC2256" s="343"/>
      <c r="AD2256" s="343"/>
      <c r="AG2256" s="86">
        <f t="shared" si="354"/>
        <v>0</v>
      </c>
      <c r="AH2256" s="86">
        <f t="shared" si="355"/>
        <v>0</v>
      </c>
      <c r="AI2256" s="86">
        <f t="shared" si="356"/>
        <v>0</v>
      </c>
      <c r="AJ2256" s="86">
        <f t="shared" si="357"/>
        <v>0</v>
      </c>
      <c r="AL2256" s="86">
        <f t="shared" si="358"/>
        <v>16</v>
      </c>
      <c r="AM2256" s="86">
        <f t="shared" si="359"/>
        <v>0</v>
      </c>
      <c r="AN2256" s="86">
        <f t="shared" si="360"/>
        <v>0</v>
      </c>
      <c r="AO2256" s="86">
        <f t="shared" si="351"/>
        <v>0</v>
      </c>
      <c r="AP2256" s="86">
        <f t="shared" si="352"/>
        <v>0</v>
      </c>
    </row>
    <row r="2257" spans="1:42" ht="15" customHeight="1">
      <c r="A2257" s="107"/>
      <c r="B2257" s="92"/>
      <c r="C2257" s="168" t="s">
        <v>106</v>
      </c>
      <c r="D2257" s="496" t="str">
        <f t="shared" si="353"/>
        <v/>
      </c>
      <c r="E2257" s="497"/>
      <c r="F2257" s="497"/>
      <c r="G2257" s="497"/>
      <c r="H2257" s="497"/>
      <c r="I2257" s="497"/>
      <c r="J2257" s="497"/>
      <c r="K2257" s="497"/>
      <c r="L2257" s="497"/>
      <c r="M2257" s="497"/>
      <c r="N2257" s="498"/>
      <c r="O2257" s="343"/>
      <c r="P2257" s="343"/>
      <c r="Q2257" s="343"/>
      <c r="R2257" s="343"/>
      <c r="S2257" s="343"/>
      <c r="T2257" s="343"/>
      <c r="U2257" s="343"/>
      <c r="V2257" s="343"/>
      <c r="W2257" s="343"/>
      <c r="X2257" s="343"/>
      <c r="Y2257" s="343"/>
      <c r="Z2257" s="343"/>
      <c r="AA2257" s="343"/>
      <c r="AB2257" s="343"/>
      <c r="AC2257" s="343"/>
      <c r="AD2257" s="343"/>
      <c r="AG2257" s="86">
        <f t="shared" si="354"/>
        <v>0</v>
      </c>
      <c r="AH2257" s="86">
        <f t="shared" si="355"/>
        <v>0</v>
      </c>
      <c r="AI2257" s="86">
        <f t="shared" si="356"/>
        <v>0</v>
      </c>
      <c r="AJ2257" s="86">
        <f t="shared" si="357"/>
        <v>0</v>
      </c>
      <c r="AL2257" s="86">
        <f t="shared" si="358"/>
        <v>16</v>
      </c>
      <c r="AM2257" s="86">
        <f t="shared" si="359"/>
        <v>0</v>
      </c>
      <c r="AN2257" s="86">
        <f t="shared" si="360"/>
        <v>0</v>
      </c>
      <c r="AO2257" s="86">
        <f t="shared" si="351"/>
        <v>0</v>
      </c>
      <c r="AP2257" s="86">
        <f t="shared" si="352"/>
        <v>0</v>
      </c>
    </row>
    <row r="2258" spans="1:42" ht="15" customHeight="1">
      <c r="A2258" s="107"/>
      <c r="B2258" s="92"/>
      <c r="C2258" s="168" t="s">
        <v>107</v>
      </c>
      <c r="D2258" s="496" t="str">
        <f t="shared" si="353"/>
        <v/>
      </c>
      <c r="E2258" s="497"/>
      <c r="F2258" s="497"/>
      <c r="G2258" s="497"/>
      <c r="H2258" s="497"/>
      <c r="I2258" s="497"/>
      <c r="J2258" s="497"/>
      <c r="K2258" s="497"/>
      <c r="L2258" s="497"/>
      <c r="M2258" s="497"/>
      <c r="N2258" s="498"/>
      <c r="O2258" s="343"/>
      <c r="P2258" s="343"/>
      <c r="Q2258" s="343"/>
      <c r="R2258" s="343"/>
      <c r="S2258" s="343"/>
      <c r="T2258" s="343"/>
      <c r="U2258" s="343"/>
      <c r="V2258" s="343"/>
      <c r="W2258" s="343"/>
      <c r="X2258" s="343"/>
      <c r="Y2258" s="343"/>
      <c r="Z2258" s="343"/>
      <c r="AA2258" s="343"/>
      <c r="AB2258" s="343"/>
      <c r="AC2258" s="343"/>
      <c r="AD2258" s="343"/>
      <c r="AG2258" s="86">
        <f t="shared" si="354"/>
        <v>0</v>
      </c>
      <c r="AH2258" s="86">
        <f t="shared" si="355"/>
        <v>0</v>
      </c>
      <c r="AI2258" s="86">
        <f t="shared" si="356"/>
        <v>0</v>
      </c>
      <c r="AJ2258" s="86">
        <f t="shared" si="357"/>
        <v>0</v>
      </c>
      <c r="AL2258" s="86">
        <f t="shared" si="358"/>
        <v>16</v>
      </c>
      <c r="AM2258" s="86">
        <f t="shared" si="359"/>
        <v>0</v>
      </c>
      <c r="AN2258" s="86">
        <f t="shared" si="360"/>
        <v>0</v>
      </c>
      <c r="AO2258" s="86">
        <f t="shared" si="351"/>
        <v>0</v>
      </c>
      <c r="AP2258" s="86">
        <f t="shared" si="352"/>
        <v>0</v>
      </c>
    </row>
    <row r="2259" spans="1:42" ht="15" customHeight="1">
      <c r="A2259" s="107"/>
      <c r="B2259" s="92"/>
      <c r="C2259" s="168" t="s">
        <v>108</v>
      </c>
      <c r="D2259" s="496" t="str">
        <f t="shared" si="353"/>
        <v/>
      </c>
      <c r="E2259" s="497"/>
      <c r="F2259" s="497"/>
      <c r="G2259" s="497"/>
      <c r="H2259" s="497"/>
      <c r="I2259" s="497"/>
      <c r="J2259" s="497"/>
      <c r="K2259" s="497"/>
      <c r="L2259" s="497"/>
      <c r="M2259" s="497"/>
      <c r="N2259" s="498"/>
      <c r="O2259" s="343"/>
      <c r="P2259" s="343"/>
      <c r="Q2259" s="343"/>
      <c r="R2259" s="343"/>
      <c r="S2259" s="343"/>
      <c r="T2259" s="343"/>
      <c r="U2259" s="343"/>
      <c r="V2259" s="343"/>
      <c r="W2259" s="343"/>
      <c r="X2259" s="343"/>
      <c r="Y2259" s="343"/>
      <c r="Z2259" s="343"/>
      <c r="AA2259" s="343"/>
      <c r="AB2259" s="343"/>
      <c r="AC2259" s="343"/>
      <c r="AD2259" s="343"/>
      <c r="AG2259" s="86">
        <f t="shared" si="354"/>
        <v>0</v>
      </c>
      <c r="AH2259" s="86">
        <f t="shared" si="355"/>
        <v>0</v>
      </c>
      <c r="AI2259" s="86">
        <f t="shared" si="356"/>
        <v>0</v>
      </c>
      <c r="AJ2259" s="86">
        <f t="shared" si="357"/>
        <v>0</v>
      </c>
      <c r="AL2259" s="86">
        <f t="shared" si="358"/>
        <v>16</v>
      </c>
      <c r="AM2259" s="86">
        <f t="shared" si="359"/>
        <v>0</v>
      </c>
      <c r="AN2259" s="86">
        <f t="shared" si="360"/>
        <v>0</v>
      </c>
      <c r="AO2259" s="86">
        <f t="shared" si="351"/>
        <v>0</v>
      </c>
      <c r="AP2259" s="86">
        <f t="shared" si="352"/>
        <v>0</v>
      </c>
    </row>
    <row r="2260" spans="1:42" ht="15" customHeight="1">
      <c r="A2260" s="107"/>
      <c r="B2260" s="92"/>
      <c r="C2260" s="168" t="s">
        <v>109</v>
      </c>
      <c r="D2260" s="496" t="str">
        <f t="shared" si="353"/>
        <v/>
      </c>
      <c r="E2260" s="497"/>
      <c r="F2260" s="497"/>
      <c r="G2260" s="497"/>
      <c r="H2260" s="497"/>
      <c r="I2260" s="497"/>
      <c r="J2260" s="497"/>
      <c r="K2260" s="497"/>
      <c r="L2260" s="497"/>
      <c r="M2260" s="497"/>
      <c r="N2260" s="498"/>
      <c r="O2260" s="343"/>
      <c r="P2260" s="343"/>
      <c r="Q2260" s="343"/>
      <c r="R2260" s="343"/>
      <c r="S2260" s="343"/>
      <c r="T2260" s="343"/>
      <c r="U2260" s="343"/>
      <c r="V2260" s="343"/>
      <c r="W2260" s="343"/>
      <c r="X2260" s="343"/>
      <c r="Y2260" s="343"/>
      <c r="Z2260" s="343"/>
      <c r="AA2260" s="343"/>
      <c r="AB2260" s="343"/>
      <c r="AC2260" s="343"/>
      <c r="AD2260" s="343"/>
      <c r="AG2260" s="86">
        <f t="shared" si="354"/>
        <v>0</v>
      </c>
      <c r="AH2260" s="86">
        <f t="shared" si="355"/>
        <v>0</v>
      </c>
      <c r="AI2260" s="86">
        <f t="shared" si="356"/>
        <v>0</v>
      </c>
      <c r="AJ2260" s="86">
        <f t="shared" si="357"/>
        <v>0</v>
      </c>
      <c r="AL2260" s="86">
        <f t="shared" si="358"/>
        <v>16</v>
      </c>
      <c r="AM2260" s="86">
        <f t="shared" si="359"/>
        <v>0</v>
      </c>
      <c r="AN2260" s="86">
        <f t="shared" si="360"/>
        <v>0</v>
      </c>
      <c r="AO2260" s="86">
        <f t="shared" si="351"/>
        <v>0</v>
      </c>
      <c r="AP2260" s="86">
        <f t="shared" si="352"/>
        <v>0</v>
      </c>
    </row>
    <row r="2261" spans="1:42" ht="15" customHeight="1">
      <c r="A2261" s="107"/>
      <c r="B2261" s="92"/>
      <c r="C2261" s="168" t="s">
        <v>110</v>
      </c>
      <c r="D2261" s="496" t="str">
        <f t="shared" si="353"/>
        <v/>
      </c>
      <c r="E2261" s="497"/>
      <c r="F2261" s="497"/>
      <c r="G2261" s="497"/>
      <c r="H2261" s="497"/>
      <c r="I2261" s="497"/>
      <c r="J2261" s="497"/>
      <c r="K2261" s="497"/>
      <c r="L2261" s="497"/>
      <c r="M2261" s="497"/>
      <c r="N2261" s="498"/>
      <c r="O2261" s="343"/>
      <c r="P2261" s="343"/>
      <c r="Q2261" s="343"/>
      <c r="R2261" s="343"/>
      <c r="S2261" s="343"/>
      <c r="T2261" s="343"/>
      <c r="U2261" s="343"/>
      <c r="V2261" s="343"/>
      <c r="W2261" s="343"/>
      <c r="X2261" s="343"/>
      <c r="Y2261" s="343"/>
      <c r="Z2261" s="343"/>
      <c r="AA2261" s="343"/>
      <c r="AB2261" s="343"/>
      <c r="AC2261" s="343"/>
      <c r="AD2261" s="343"/>
      <c r="AG2261" s="86">
        <f t="shared" si="354"/>
        <v>0</v>
      </c>
      <c r="AH2261" s="86">
        <f t="shared" si="355"/>
        <v>0</v>
      </c>
      <c r="AI2261" s="86">
        <f t="shared" si="356"/>
        <v>0</v>
      </c>
      <c r="AJ2261" s="86">
        <f t="shared" si="357"/>
        <v>0</v>
      </c>
      <c r="AL2261" s="86">
        <f t="shared" si="358"/>
        <v>16</v>
      </c>
      <c r="AM2261" s="86">
        <f t="shared" si="359"/>
        <v>0</v>
      </c>
      <c r="AN2261" s="86">
        <f t="shared" si="360"/>
        <v>0</v>
      </c>
      <c r="AO2261" s="86">
        <f t="shared" si="351"/>
        <v>0</v>
      </c>
      <c r="AP2261" s="86">
        <f t="shared" si="352"/>
        <v>0</v>
      </c>
    </row>
    <row r="2262" spans="1:42" ht="15" customHeight="1">
      <c r="A2262" s="107"/>
      <c r="B2262" s="92"/>
      <c r="C2262" s="168" t="s">
        <v>111</v>
      </c>
      <c r="D2262" s="496" t="str">
        <f t="shared" si="353"/>
        <v/>
      </c>
      <c r="E2262" s="497"/>
      <c r="F2262" s="497"/>
      <c r="G2262" s="497"/>
      <c r="H2262" s="497"/>
      <c r="I2262" s="497"/>
      <c r="J2262" s="497"/>
      <c r="K2262" s="497"/>
      <c r="L2262" s="497"/>
      <c r="M2262" s="497"/>
      <c r="N2262" s="498"/>
      <c r="O2262" s="343"/>
      <c r="P2262" s="343"/>
      <c r="Q2262" s="343"/>
      <c r="R2262" s="343"/>
      <c r="S2262" s="343"/>
      <c r="T2262" s="343"/>
      <c r="U2262" s="343"/>
      <c r="V2262" s="343"/>
      <c r="W2262" s="343"/>
      <c r="X2262" s="343"/>
      <c r="Y2262" s="343"/>
      <c r="Z2262" s="343"/>
      <c r="AA2262" s="343"/>
      <c r="AB2262" s="343"/>
      <c r="AC2262" s="343"/>
      <c r="AD2262" s="343"/>
      <c r="AG2262" s="86">
        <f t="shared" si="354"/>
        <v>0</v>
      </c>
      <c r="AH2262" s="86">
        <f t="shared" si="355"/>
        <v>0</v>
      </c>
      <c r="AI2262" s="86">
        <f t="shared" si="356"/>
        <v>0</v>
      </c>
      <c r="AJ2262" s="86">
        <f t="shared" si="357"/>
        <v>0</v>
      </c>
      <c r="AL2262" s="86">
        <f t="shared" si="358"/>
        <v>16</v>
      </c>
      <c r="AM2262" s="86">
        <f t="shared" si="359"/>
        <v>0</v>
      </c>
      <c r="AN2262" s="86">
        <f t="shared" si="360"/>
        <v>0</v>
      </c>
      <c r="AO2262" s="86">
        <f t="shared" si="351"/>
        <v>0</v>
      </c>
      <c r="AP2262" s="86">
        <f t="shared" si="352"/>
        <v>0</v>
      </c>
    </row>
    <row r="2263" spans="1:42" ht="15" customHeight="1">
      <c r="A2263" s="107"/>
      <c r="B2263" s="92"/>
      <c r="C2263" s="168" t="s">
        <v>112</v>
      </c>
      <c r="D2263" s="496" t="str">
        <f t="shared" si="353"/>
        <v/>
      </c>
      <c r="E2263" s="497"/>
      <c r="F2263" s="497"/>
      <c r="G2263" s="497"/>
      <c r="H2263" s="497"/>
      <c r="I2263" s="497"/>
      <c r="J2263" s="497"/>
      <c r="K2263" s="497"/>
      <c r="L2263" s="497"/>
      <c r="M2263" s="497"/>
      <c r="N2263" s="498"/>
      <c r="O2263" s="343"/>
      <c r="P2263" s="343"/>
      <c r="Q2263" s="343"/>
      <c r="R2263" s="343"/>
      <c r="S2263" s="343"/>
      <c r="T2263" s="343"/>
      <c r="U2263" s="343"/>
      <c r="V2263" s="343"/>
      <c r="W2263" s="343"/>
      <c r="X2263" s="343"/>
      <c r="Y2263" s="343"/>
      <c r="Z2263" s="343"/>
      <c r="AA2263" s="343"/>
      <c r="AB2263" s="343"/>
      <c r="AC2263" s="343"/>
      <c r="AD2263" s="343"/>
      <c r="AG2263" s="86">
        <f t="shared" si="354"/>
        <v>0</v>
      </c>
      <c r="AH2263" s="86">
        <f t="shared" si="355"/>
        <v>0</v>
      </c>
      <c r="AI2263" s="86">
        <f t="shared" si="356"/>
        <v>0</v>
      </c>
      <c r="AJ2263" s="86">
        <f t="shared" si="357"/>
        <v>0</v>
      </c>
      <c r="AL2263" s="86">
        <f t="shared" si="358"/>
        <v>16</v>
      </c>
      <c r="AM2263" s="86">
        <f t="shared" si="359"/>
        <v>0</v>
      </c>
      <c r="AN2263" s="86">
        <f t="shared" si="360"/>
        <v>0</v>
      </c>
      <c r="AO2263" s="86">
        <f t="shared" si="351"/>
        <v>0</v>
      </c>
      <c r="AP2263" s="86">
        <f t="shared" si="352"/>
        <v>0</v>
      </c>
    </row>
    <row r="2264" spans="1:42" ht="15" customHeight="1">
      <c r="A2264" s="107"/>
      <c r="B2264" s="92"/>
      <c r="C2264" s="168" t="s">
        <v>113</v>
      </c>
      <c r="D2264" s="496" t="str">
        <f t="shared" si="353"/>
        <v/>
      </c>
      <c r="E2264" s="497"/>
      <c r="F2264" s="497"/>
      <c r="G2264" s="497"/>
      <c r="H2264" s="497"/>
      <c r="I2264" s="497"/>
      <c r="J2264" s="497"/>
      <c r="K2264" s="497"/>
      <c r="L2264" s="497"/>
      <c r="M2264" s="497"/>
      <c r="N2264" s="498"/>
      <c r="O2264" s="343"/>
      <c r="P2264" s="343"/>
      <c r="Q2264" s="343"/>
      <c r="R2264" s="343"/>
      <c r="S2264" s="343"/>
      <c r="T2264" s="343"/>
      <c r="U2264" s="343"/>
      <c r="V2264" s="343"/>
      <c r="W2264" s="343"/>
      <c r="X2264" s="343"/>
      <c r="Y2264" s="343"/>
      <c r="Z2264" s="343"/>
      <c r="AA2264" s="343"/>
      <c r="AB2264" s="343"/>
      <c r="AC2264" s="343"/>
      <c r="AD2264" s="343"/>
      <c r="AG2264" s="86">
        <f t="shared" si="354"/>
        <v>0</v>
      </c>
      <c r="AH2264" s="86">
        <f t="shared" si="355"/>
        <v>0</v>
      </c>
      <c r="AI2264" s="86">
        <f t="shared" si="356"/>
        <v>0</v>
      </c>
      <c r="AJ2264" s="86">
        <f t="shared" si="357"/>
        <v>0</v>
      </c>
      <c r="AL2264" s="86">
        <f t="shared" si="358"/>
        <v>16</v>
      </c>
      <c r="AM2264" s="86">
        <f t="shared" si="359"/>
        <v>0</v>
      </c>
      <c r="AN2264" s="86">
        <f t="shared" si="360"/>
        <v>0</v>
      </c>
      <c r="AO2264" s="86">
        <f t="shared" si="351"/>
        <v>0</v>
      </c>
      <c r="AP2264" s="86">
        <f t="shared" si="352"/>
        <v>0</v>
      </c>
    </row>
    <row r="2265" spans="1:42" ht="15" customHeight="1">
      <c r="A2265" s="107"/>
      <c r="B2265" s="92"/>
      <c r="C2265" s="168" t="s">
        <v>114</v>
      </c>
      <c r="D2265" s="496" t="str">
        <f t="shared" si="353"/>
        <v/>
      </c>
      <c r="E2265" s="497"/>
      <c r="F2265" s="497"/>
      <c r="G2265" s="497"/>
      <c r="H2265" s="497"/>
      <c r="I2265" s="497"/>
      <c r="J2265" s="497"/>
      <c r="K2265" s="497"/>
      <c r="L2265" s="497"/>
      <c r="M2265" s="497"/>
      <c r="N2265" s="498"/>
      <c r="O2265" s="343"/>
      <c r="P2265" s="343"/>
      <c r="Q2265" s="343"/>
      <c r="R2265" s="343"/>
      <c r="S2265" s="343"/>
      <c r="T2265" s="343"/>
      <c r="U2265" s="343"/>
      <c r="V2265" s="343"/>
      <c r="W2265" s="343"/>
      <c r="X2265" s="343"/>
      <c r="Y2265" s="343"/>
      <c r="Z2265" s="343"/>
      <c r="AA2265" s="343"/>
      <c r="AB2265" s="343"/>
      <c r="AC2265" s="343"/>
      <c r="AD2265" s="343"/>
      <c r="AG2265" s="86">
        <f t="shared" si="354"/>
        <v>0</v>
      </c>
      <c r="AH2265" s="86">
        <f t="shared" si="355"/>
        <v>0</v>
      </c>
      <c r="AI2265" s="86">
        <f t="shared" si="356"/>
        <v>0</v>
      </c>
      <c r="AJ2265" s="86">
        <f t="shared" si="357"/>
        <v>0</v>
      </c>
      <c r="AL2265" s="86">
        <f t="shared" si="358"/>
        <v>16</v>
      </c>
      <c r="AM2265" s="86">
        <f t="shared" si="359"/>
        <v>0</v>
      </c>
      <c r="AN2265" s="86">
        <f t="shared" si="360"/>
        <v>0</v>
      </c>
      <c r="AO2265" s="86">
        <f t="shared" si="351"/>
        <v>0</v>
      </c>
      <c r="AP2265" s="86">
        <f t="shared" si="352"/>
        <v>0</v>
      </c>
    </row>
    <row r="2266" spans="1:42" ht="15" customHeight="1">
      <c r="A2266" s="107"/>
      <c r="B2266" s="92"/>
      <c r="C2266" s="168" t="s">
        <v>115</v>
      </c>
      <c r="D2266" s="496" t="str">
        <f t="shared" si="353"/>
        <v/>
      </c>
      <c r="E2266" s="497"/>
      <c r="F2266" s="497"/>
      <c r="G2266" s="497"/>
      <c r="H2266" s="497"/>
      <c r="I2266" s="497"/>
      <c r="J2266" s="497"/>
      <c r="K2266" s="497"/>
      <c r="L2266" s="497"/>
      <c r="M2266" s="497"/>
      <c r="N2266" s="498"/>
      <c r="O2266" s="343"/>
      <c r="P2266" s="343"/>
      <c r="Q2266" s="343"/>
      <c r="R2266" s="343"/>
      <c r="S2266" s="343"/>
      <c r="T2266" s="343"/>
      <c r="U2266" s="343"/>
      <c r="V2266" s="343"/>
      <c r="W2266" s="343"/>
      <c r="X2266" s="343"/>
      <c r="Y2266" s="343"/>
      <c r="Z2266" s="343"/>
      <c r="AA2266" s="343"/>
      <c r="AB2266" s="343"/>
      <c r="AC2266" s="343"/>
      <c r="AD2266" s="343"/>
      <c r="AG2266" s="86">
        <f t="shared" si="354"/>
        <v>0</v>
      </c>
      <c r="AH2266" s="86">
        <f t="shared" si="355"/>
        <v>0</v>
      </c>
      <c r="AI2266" s="86">
        <f t="shared" si="356"/>
        <v>0</v>
      </c>
      <c r="AJ2266" s="86">
        <f t="shared" si="357"/>
        <v>0</v>
      </c>
      <c r="AL2266" s="86">
        <f t="shared" si="358"/>
        <v>16</v>
      </c>
      <c r="AM2266" s="86">
        <f t="shared" si="359"/>
        <v>0</v>
      </c>
      <c r="AN2266" s="86">
        <f t="shared" si="360"/>
        <v>0</v>
      </c>
      <c r="AO2266" s="86">
        <f t="shared" si="351"/>
        <v>0</v>
      </c>
      <c r="AP2266" s="86">
        <f t="shared" si="352"/>
        <v>0</v>
      </c>
    </row>
    <row r="2267" spans="1:42" ht="15" customHeight="1">
      <c r="A2267" s="107"/>
      <c r="B2267" s="92"/>
      <c r="C2267" s="168" t="s">
        <v>116</v>
      </c>
      <c r="D2267" s="496" t="str">
        <f t="shared" si="353"/>
        <v/>
      </c>
      <c r="E2267" s="497"/>
      <c r="F2267" s="497"/>
      <c r="G2267" s="497"/>
      <c r="H2267" s="497"/>
      <c r="I2267" s="497"/>
      <c r="J2267" s="497"/>
      <c r="K2267" s="497"/>
      <c r="L2267" s="497"/>
      <c r="M2267" s="497"/>
      <c r="N2267" s="498"/>
      <c r="O2267" s="343"/>
      <c r="P2267" s="343"/>
      <c r="Q2267" s="343"/>
      <c r="R2267" s="343"/>
      <c r="S2267" s="343"/>
      <c r="T2267" s="343"/>
      <c r="U2267" s="343"/>
      <c r="V2267" s="343"/>
      <c r="W2267" s="343"/>
      <c r="X2267" s="343"/>
      <c r="Y2267" s="343"/>
      <c r="Z2267" s="343"/>
      <c r="AA2267" s="343"/>
      <c r="AB2267" s="343"/>
      <c r="AC2267" s="343"/>
      <c r="AD2267" s="343"/>
      <c r="AG2267" s="86">
        <f t="shared" si="354"/>
        <v>0</v>
      </c>
      <c r="AH2267" s="86">
        <f t="shared" si="355"/>
        <v>0</v>
      </c>
      <c r="AI2267" s="86">
        <f t="shared" si="356"/>
        <v>0</v>
      </c>
      <c r="AJ2267" s="86">
        <f t="shared" si="357"/>
        <v>0</v>
      </c>
      <c r="AL2267" s="86">
        <f t="shared" si="358"/>
        <v>16</v>
      </c>
      <c r="AM2267" s="86">
        <f t="shared" si="359"/>
        <v>0</v>
      </c>
      <c r="AN2267" s="86">
        <f t="shared" si="360"/>
        <v>0</v>
      </c>
      <c r="AO2267" s="86">
        <f t="shared" si="351"/>
        <v>0</v>
      </c>
      <c r="AP2267" s="86">
        <f t="shared" si="352"/>
        <v>0</v>
      </c>
    </row>
    <row r="2268" spans="1:42" ht="15" customHeight="1">
      <c r="A2268" s="107"/>
      <c r="B2268" s="92"/>
      <c r="C2268" s="168" t="s">
        <v>117</v>
      </c>
      <c r="D2268" s="496" t="str">
        <f t="shared" si="353"/>
        <v/>
      </c>
      <c r="E2268" s="497"/>
      <c r="F2268" s="497"/>
      <c r="G2268" s="497"/>
      <c r="H2268" s="497"/>
      <c r="I2268" s="497"/>
      <c r="J2268" s="497"/>
      <c r="K2268" s="497"/>
      <c r="L2268" s="497"/>
      <c r="M2268" s="497"/>
      <c r="N2268" s="498"/>
      <c r="O2268" s="343"/>
      <c r="P2268" s="343"/>
      <c r="Q2268" s="343"/>
      <c r="R2268" s="343"/>
      <c r="S2268" s="343"/>
      <c r="T2268" s="343"/>
      <c r="U2268" s="343"/>
      <c r="V2268" s="343"/>
      <c r="W2268" s="343"/>
      <c r="X2268" s="343"/>
      <c r="Y2268" s="343"/>
      <c r="Z2268" s="343"/>
      <c r="AA2268" s="343"/>
      <c r="AB2268" s="343"/>
      <c r="AC2268" s="343"/>
      <c r="AD2268" s="343"/>
      <c r="AG2268" s="86">
        <f t="shared" si="354"/>
        <v>0</v>
      </c>
      <c r="AH2268" s="86">
        <f t="shared" si="355"/>
        <v>0</v>
      </c>
      <c r="AI2268" s="86">
        <f t="shared" si="356"/>
        <v>0</v>
      </c>
      <c r="AJ2268" s="86">
        <f t="shared" si="357"/>
        <v>0</v>
      </c>
      <c r="AL2268" s="86">
        <f t="shared" si="358"/>
        <v>16</v>
      </c>
      <c r="AM2268" s="86">
        <f t="shared" si="359"/>
        <v>0</v>
      </c>
      <c r="AN2268" s="86">
        <f t="shared" si="360"/>
        <v>0</v>
      </c>
      <c r="AO2268" s="86">
        <f t="shared" si="351"/>
        <v>0</v>
      </c>
      <c r="AP2268" s="86">
        <f t="shared" si="352"/>
        <v>0</v>
      </c>
    </row>
    <row r="2269" spans="1:42" ht="15" customHeight="1">
      <c r="A2269" s="107"/>
      <c r="B2269" s="92"/>
      <c r="C2269" s="168" t="s">
        <v>118</v>
      </c>
      <c r="D2269" s="496" t="str">
        <f t="shared" si="353"/>
        <v/>
      </c>
      <c r="E2269" s="497"/>
      <c r="F2269" s="497"/>
      <c r="G2269" s="497"/>
      <c r="H2269" s="497"/>
      <c r="I2269" s="497"/>
      <c r="J2269" s="497"/>
      <c r="K2269" s="497"/>
      <c r="L2269" s="497"/>
      <c r="M2269" s="497"/>
      <c r="N2269" s="498"/>
      <c r="O2269" s="343"/>
      <c r="P2269" s="343"/>
      <c r="Q2269" s="343"/>
      <c r="R2269" s="343"/>
      <c r="S2269" s="343"/>
      <c r="T2269" s="343"/>
      <c r="U2269" s="343"/>
      <c r="V2269" s="343"/>
      <c r="W2269" s="343"/>
      <c r="X2269" s="343"/>
      <c r="Y2269" s="343"/>
      <c r="Z2269" s="343"/>
      <c r="AA2269" s="343"/>
      <c r="AB2269" s="343"/>
      <c r="AC2269" s="343"/>
      <c r="AD2269" s="343"/>
      <c r="AG2269" s="86">
        <f t="shared" si="354"/>
        <v>0</v>
      </c>
      <c r="AH2269" s="86">
        <f t="shared" si="355"/>
        <v>0</v>
      </c>
      <c r="AI2269" s="86">
        <f t="shared" si="356"/>
        <v>0</v>
      </c>
      <c r="AJ2269" s="86">
        <f t="shared" si="357"/>
        <v>0</v>
      </c>
      <c r="AL2269" s="86">
        <f t="shared" si="358"/>
        <v>16</v>
      </c>
      <c r="AM2269" s="86">
        <f t="shared" si="359"/>
        <v>0</v>
      </c>
      <c r="AN2269" s="86">
        <f t="shared" si="360"/>
        <v>0</v>
      </c>
      <c r="AO2269" s="86">
        <f t="shared" ref="AO2269:AO2300" si="361">O2130</f>
        <v>0</v>
      </c>
      <c r="AP2269" s="86">
        <f t="shared" ref="AP2269:AP2300" si="362">IF(OR(AND(COUNT(O2269)=1, COUNT(AO2269)=1, O2269&lt;AO2269),AND(COUNT(AO2269)=1, AO2269&gt;=0,O2269="NS"),AND(AO2269=0, O2269&lt;&gt;0),AND(AO2269="NS", O2269=0)), 1, 0)</f>
        <v>0</v>
      </c>
    </row>
    <row r="2270" spans="1:42" ht="15" customHeight="1">
      <c r="A2270" s="107"/>
      <c r="B2270" s="92"/>
      <c r="C2270" s="168" t="s">
        <v>119</v>
      </c>
      <c r="D2270" s="496" t="str">
        <f t="shared" si="353"/>
        <v/>
      </c>
      <c r="E2270" s="497"/>
      <c r="F2270" s="497"/>
      <c r="G2270" s="497"/>
      <c r="H2270" s="497"/>
      <c r="I2270" s="497"/>
      <c r="J2270" s="497"/>
      <c r="K2270" s="497"/>
      <c r="L2270" s="497"/>
      <c r="M2270" s="497"/>
      <c r="N2270" s="498"/>
      <c r="O2270" s="343"/>
      <c r="P2270" s="343"/>
      <c r="Q2270" s="343"/>
      <c r="R2270" s="343"/>
      <c r="S2270" s="343"/>
      <c r="T2270" s="343"/>
      <c r="U2270" s="343"/>
      <c r="V2270" s="343"/>
      <c r="W2270" s="343"/>
      <c r="X2270" s="343"/>
      <c r="Y2270" s="343"/>
      <c r="Z2270" s="343"/>
      <c r="AA2270" s="343"/>
      <c r="AB2270" s="343"/>
      <c r="AC2270" s="343"/>
      <c r="AD2270" s="343"/>
      <c r="AG2270" s="86">
        <f t="shared" si="354"/>
        <v>0</v>
      </c>
      <c r="AH2270" s="86">
        <f t="shared" si="355"/>
        <v>0</v>
      </c>
      <c r="AI2270" s="86">
        <f t="shared" si="356"/>
        <v>0</v>
      </c>
      <c r="AJ2270" s="86">
        <f t="shared" si="357"/>
        <v>0</v>
      </c>
      <c r="AL2270" s="86">
        <f t="shared" si="358"/>
        <v>16</v>
      </c>
      <c r="AM2270" s="86">
        <f t="shared" si="359"/>
        <v>0</v>
      </c>
      <c r="AN2270" s="86">
        <f t="shared" si="360"/>
        <v>0</v>
      </c>
      <c r="AO2270" s="86">
        <f t="shared" si="361"/>
        <v>0</v>
      </c>
      <c r="AP2270" s="86">
        <f t="shared" si="362"/>
        <v>0</v>
      </c>
    </row>
    <row r="2271" spans="1:42" ht="15" customHeight="1">
      <c r="A2271" s="107"/>
      <c r="B2271" s="92"/>
      <c r="C2271" s="168" t="s">
        <v>120</v>
      </c>
      <c r="D2271" s="496" t="str">
        <f t="shared" si="353"/>
        <v/>
      </c>
      <c r="E2271" s="497"/>
      <c r="F2271" s="497"/>
      <c r="G2271" s="497"/>
      <c r="H2271" s="497"/>
      <c r="I2271" s="497"/>
      <c r="J2271" s="497"/>
      <c r="K2271" s="497"/>
      <c r="L2271" s="497"/>
      <c r="M2271" s="497"/>
      <c r="N2271" s="498"/>
      <c r="O2271" s="343"/>
      <c r="P2271" s="343"/>
      <c r="Q2271" s="343"/>
      <c r="R2271" s="343"/>
      <c r="S2271" s="343"/>
      <c r="T2271" s="343"/>
      <c r="U2271" s="343"/>
      <c r="V2271" s="343"/>
      <c r="W2271" s="343"/>
      <c r="X2271" s="343"/>
      <c r="Y2271" s="343"/>
      <c r="Z2271" s="343"/>
      <c r="AA2271" s="343"/>
      <c r="AB2271" s="343"/>
      <c r="AC2271" s="343"/>
      <c r="AD2271" s="343"/>
      <c r="AG2271" s="86">
        <f t="shared" si="354"/>
        <v>0</v>
      </c>
      <c r="AH2271" s="86">
        <f t="shared" si="355"/>
        <v>0</v>
      </c>
      <c r="AI2271" s="86">
        <f t="shared" si="356"/>
        <v>0</v>
      </c>
      <c r="AJ2271" s="86">
        <f t="shared" si="357"/>
        <v>0</v>
      </c>
      <c r="AL2271" s="86">
        <f t="shared" si="358"/>
        <v>16</v>
      </c>
      <c r="AM2271" s="86">
        <f t="shared" si="359"/>
        <v>0</v>
      </c>
      <c r="AN2271" s="86">
        <f t="shared" si="360"/>
        <v>0</v>
      </c>
      <c r="AO2271" s="86">
        <f t="shared" si="361"/>
        <v>0</v>
      </c>
      <c r="AP2271" s="86">
        <f t="shared" si="362"/>
        <v>0</v>
      </c>
    </row>
    <row r="2272" spans="1:42" ht="15" customHeight="1">
      <c r="A2272" s="107"/>
      <c r="B2272" s="92"/>
      <c r="C2272" s="168" t="s">
        <v>168</v>
      </c>
      <c r="D2272" s="496" t="str">
        <f t="shared" si="353"/>
        <v/>
      </c>
      <c r="E2272" s="497"/>
      <c r="F2272" s="497"/>
      <c r="G2272" s="497"/>
      <c r="H2272" s="497"/>
      <c r="I2272" s="497"/>
      <c r="J2272" s="497"/>
      <c r="K2272" s="497"/>
      <c r="L2272" s="497"/>
      <c r="M2272" s="497"/>
      <c r="N2272" s="498"/>
      <c r="O2272" s="343"/>
      <c r="P2272" s="343"/>
      <c r="Q2272" s="343"/>
      <c r="R2272" s="343"/>
      <c r="S2272" s="343"/>
      <c r="T2272" s="343"/>
      <c r="U2272" s="343"/>
      <c r="V2272" s="343"/>
      <c r="W2272" s="343"/>
      <c r="X2272" s="343"/>
      <c r="Y2272" s="343"/>
      <c r="Z2272" s="343"/>
      <c r="AA2272" s="343"/>
      <c r="AB2272" s="343"/>
      <c r="AC2272" s="343"/>
      <c r="AD2272" s="343"/>
      <c r="AG2272" s="86">
        <f t="shared" si="354"/>
        <v>0</v>
      </c>
      <c r="AH2272" s="86">
        <f t="shared" si="355"/>
        <v>0</v>
      </c>
      <c r="AI2272" s="86">
        <f t="shared" si="356"/>
        <v>0</v>
      </c>
      <c r="AJ2272" s="86">
        <f t="shared" si="357"/>
        <v>0</v>
      </c>
      <c r="AL2272" s="86">
        <f t="shared" si="358"/>
        <v>16</v>
      </c>
      <c r="AM2272" s="86">
        <f t="shared" si="359"/>
        <v>0</v>
      </c>
      <c r="AN2272" s="86">
        <f t="shared" si="360"/>
        <v>0</v>
      </c>
      <c r="AO2272" s="86">
        <f t="shared" si="361"/>
        <v>0</v>
      </c>
      <c r="AP2272" s="86">
        <f t="shared" si="362"/>
        <v>0</v>
      </c>
    </row>
    <row r="2273" spans="1:42" ht="15" customHeight="1">
      <c r="A2273" s="107"/>
      <c r="B2273" s="92"/>
      <c r="C2273" s="168" t="s">
        <v>169</v>
      </c>
      <c r="D2273" s="496" t="str">
        <f t="shared" si="353"/>
        <v/>
      </c>
      <c r="E2273" s="497"/>
      <c r="F2273" s="497"/>
      <c r="G2273" s="497"/>
      <c r="H2273" s="497"/>
      <c r="I2273" s="497"/>
      <c r="J2273" s="497"/>
      <c r="K2273" s="497"/>
      <c r="L2273" s="497"/>
      <c r="M2273" s="497"/>
      <c r="N2273" s="498"/>
      <c r="O2273" s="343"/>
      <c r="P2273" s="343"/>
      <c r="Q2273" s="343"/>
      <c r="R2273" s="343"/>
      <c r="S2273" s="343"/>
      <c r="T2273" s="343"/>
      <c r="U2273" s="343"/>
      <c r="V2273" s="343"/>
      <c r="W2273" s="343"/>
      <c r="X2273" s="343"/>
      <c r="Y2273" s="343"/>
      <c r="Z2273" s="343"/>
      <c r="AA2273" s="343"/>
      <c r="AB2273" s="343"/>
      <c r="AC2273" s="343"/>
      <c r="AD2273" s="343"/>
      <c r="AG2273" s="86">
        <f t="shared" si="354"/>
        <v>0</v>
      </c>
      <c r="AH2273" s="86">
        <f t="shared" si="355"/>
        <v>0</v>
      </c>
      <c r="AI2273" s="86">
        <f t="shared" si="356"/>
        <v>0</v>
      </c>
      <c r="AJ2273" s="86">
        <f t="shared" si="357"/>
        <v>0</v>
      </c>
      <c r="AL2273" s="86">
        <f t="shared" si="358"/>
        <v>16</v>
      </c>
      <c r="AM2273" s="86">
        <f t="shared" si="359"/>
        <v>0</v>
      </c>
      <c r="AN2273" s="86">
        <f t="shared" si="360"/>
        <v>0</v>
      </c>
      <c r="AO2273" s="86">
        <f t="shared" si="361"/>
        <v>0</v>
      </c>
      <c r="AP2273" s="86">
        <f t="shared" si="362"/>
        <v>0</v>
      </c>
    </row>
    <row r="2274" spans="1:42" ht="15" customHeight="1">
      <c r="A2274" s="107"/>
      <c r="B2274" s="92"/>
      <c r="C2274" s="168" t="s">
        <v>170</v>
      </c>
      <c r="D2274" s="496" t="str">
        <f t="shared" si="353"/>
        <v/>
      </c>
      <c r="E2274" s="497"/>
      <c r="F2274" s="497"/>
      <c r="G2274" s="497"/>
      <c r="H2274" s="497"/>
      <c r="I2274" s="497"/>
      <c r="J2274" s="497"/>
      <c r="K2274" s="497"/>
      <c r="L2274" s="497"/>
      <c r="M2274" s="497"/>
      <c r="N2274" s="498"/>
      <c r="O2274" s="343"/>
      <c r="P2274" s="343"/>
      <c r="Q2274" s="343"/>
      <c r="R2274" s="343"/>
      <c r="S2274" s="343"/>
      <c r="T2274" s="343"/>
      <c r="U2274" s="343"/>
      <c r="V2274" s="343"/>
      <c r="W2274" s="343"/>
      <c r="X2274" s="343"/>
      <c r="Y2274" s="343"/>
      <c r="Z2274" s="343"/>
      <c r="AA2274" s="343"/>
      <c r="AB2274" s="343"/>
      <c r="AC2274" s="343"/>
      <c r="AD2274" s="343"/>
      <c r="AG2274" s="86">
        <f t="shared" si="354"/>
        <v>0</v>
      </c>
      <c r="AH2274" s="86">
        <f t="shared" si="355"/>
        <v>0</v>
      </c>
      <c r="AI2274" s="86">
        <f t="shared" si="356"/>
        <v>0</v>
      </c>
      <c r="AJ2274" s="86">
        <f t="shared" si="357"/>
        <v>0</v>
      </c>
      <c r="AL2274" s="86">
        <f t="shared" si="358"/>
        <v>16</v>
      </c>
      <c r="AM2274" s="86">
        <f t="shared" si="359"/>
        <v>0</v>
      </c>
      <c r="AN2274" s="86">
        <f t="shared" si="360"/>
        <v>0</v>
      </c>
      <c r="AO2274" s="86">
        <f t="shared" si="361"/>
        <v>0</v>
      </c>
      <c r="AP2274" s="86">
        <f t="shared" si="362"/>
        <v>0</v>
      </c>
    </row>
    <row r="2275" spans="1:42" ht="15" customHeight="1">
      <c r="A2275" s="107"/>
      <c r="B2275" s="92"/>
      <c r="C2275" s="168" t="s">
        <v>171</v>
      </c>
      <c r="D2275" s="496" t="str">
        <f t="shared" si="353"/>
        <v/>
      </c>
      <c r="E2275" s="497"/>
      <c r="F2275" s="497"/>
      <c r="G2275" s="497"/>
      <c r="H2275" s="497"/>
      <c r="I2275" s="497"/>
      <c r="J2275" s="497"/>
      <c r="K2275" s="497"/>
      <c r="L2275" s="497"/>
      <c r="M2275" s="497"/>
      <c r="N2275" s="498"/>
      <c r="O2275" s="343"/>
      <c r="P2275" s="343"/>
      <c r="Q2275" s="343"/>
      <c r="R2275" s="343"/>
      <c r="S2275" s="343"/>
      <c r="T2275" s="343"/>
      <c r="U2275" s="343"/>
      <c r="V2275" s="343"/>
      <c r="W2275" s="343"/>
      <c r="X2275" s="343"/>
      <c r="Y2275" s="343"/>
      <c r="Z2275" s="343"/>
      <c r="AA2275" s="343"/>
      <c r="AB2275" s="343"/>
      <c r="AC2275" s="343"/>
      <c r="AD2275" s="343"/>
      <c r="AG2275" s="86">
        <f t="shared" si="354"/>
        <v>0</v>
      </c>
      <c r="AH2275" s="86">
        <f t="shared" si="355"/>
        <v>0</v>
      </c>
      <c r="AI2275" s="86">
        <f t="shared" si="356"/>
        <v>0</v>
      </c>
      <c r="AJ2275" s="86">
        <f t="shared" si="357"/>
        <v>0</v>
      </c>
      <c r="AL2275" s="86">
        <f t="shared" si="358"/>
        <v>16</v>
      </c>
      <c r="AM2275" s="86">
        <f t="shared" si="359"/>
        <v>0</v>
      </c>
      <c r="AN2275" s="86">
        <f t="shared" si="360"/>
        <v>0</v>
      </c>
      <c r="AO2275" s="86">
        <f t="shared" si="361"/>
        <v>0</v>
      </c>
      <c r="AP2275" s="86">
        <f t="shared" si="362"/>
        <v>0</v>
      </c>
    </row>
    <row r="2276" spans="1:42" ht="15" customHeight="1">
      <c r="A2276" s="107"/>
      <c r="B2276" s="92"/>
      <c r="C2276" s="168" t="s">
        <v>172</v>
      </c>
      <c r="D2276" s="496" t="str">
        <f t="shared" si="353"/>
        <v/>
      </c>
      <c r="E2276" s="497"/>
      <c r="F2276" s="497"/>
      <c r="G2276" s="497"/>
      <c r="H2276" s="497"/>
      <c r="I2276" s="497"/>
      <c r="J2276" s="497"/>
      <c r="K2276" s="497"/>
      <c r="L2276" s="497"/>
      <c r="M2276" s="497"/>
      <c r="N2276" s="498"/>
      <c r="O2276" s="343"/>
      <c r="P2276" s="343"/>
      <c r="Q2276" s="343"/>
      <c r="R2276" s="343"/>
      <c r="S2276" s="343"/>
      <c r="T2276" s="343"/>
      <c r="U2276" s="343"/>
      <c r="V2276" s="343"/>
      <c r="W2276" s="343"/>
      <c r="X2276" s="343"/>
      <c r="Y2276" s="343"/>
      <c r="Z2276" s="343"/>
      <c r="AA2276" s="343"/>
      <c r="AB2276" s="343"/>
      <c r="AC2276" s="343"/>
      <c r="AD2276" s="343"/>
      <c r="AG2276" s="86">
        <f t="shared" si="354"/>
        <v>0</v>
      </c>
      <c r="AH2276" s="86">
        <f t="shared" si="355"/>
        <v>0</v>
      </c>
      <c r="AI2276" s="86">
        <f t="shared" si="356"/>
        <v>0</v>
      </c>
      <c r="AJ2276" s="86">
        <f t="shared" si="357"/>
        <v>0</v>
      </c>
      <c r="AL2276" s="86">
        <f t="shared" si="358"/>
        <v>16</v>
      </c>
      <c r="AM2276" s="86">
        <f t="shared" si="359"/>
        <v>0</v>
      </c>
      <c r="AN2276" s="86">
        <f t="shared" si="360"/>
        <v>0</v>
      </c>
      <c r="AO2276" s="86">
        <f t="shared" si="361"/>
        <v>0</v>
      </c>
      <c r="AP2276" s="86">
        <f t="shared" si="362"/>
        <v>0</v>
      </c>
    </row>
    <row r="2277" spans="1:42" ht="15" customHeight="1">
      <c r="A2277" s="107"/>
      <c r="B2277" s="92"/>
      <c r="C2277" s="168" t="s">
        <v>173</v>
      </c>
      <c r="D2277" s="496" t="str">
        <f t="shared" si="353"/>
        <v/>
      </c>
      <c r="E2277" s="497"/>
      <c r="F2277" s="497"/>
      <c r="G2277" s="497"/>
      <c r="H2277" s="497"/>
      <c r="I2277" s="497"/>
      <c r="J2277" s="497"/>
      <c r="K2277" s="497"/>
      <c r="L2277" s="497"/>
      <c r="M2277" s="497"/>
      <c r="N2277" s="498"/>
      <c r="O2277" s="343"/>
      <c r="P2277" s="343"/>
      <c r="Q2277" s="343"/>
      <c r="R2277" s="343"/>
      <c r="S2277" s="343"/>
      <c r="T2277" s="343"/>
      <c r="U2277" s="343"/>
      <c r="V2277" s="343"/>
      <c r="W2277" s="343"/>
      <c r="X2277" s="343"/>
      <c r="Y2277" s="343"/>
      <c r="Z2277" s="343"/>
      <c r="AA2277" s="343"/>
      <c r="AB2277" s="343"/>
      <c r="AC2277" s="343"/>
      <c r="AD2277" s="343"/>
      <c r="AG2277" s="86">
        <f t="shared" si="354"/>
        <v>0</v>
      </c>
      <c r="AH2277" s="86">
        <f t="shared" si="355"/>
        <v>0</v>
      </c>
      <c r="AI2277" s="86">
        <f t="shared" si="356"/>
        <v>0</v>
      </c>
      <c r="AJ2277" s="86">
        <f t="shared" si="357"/>
        <v>0</v>
      </c>
      <c r="AL2277" s="86">
        <f t="shared" si="358"/>
        <v>16</v>
      </c>
      <c r="AM2277" s="86">
        <f t="shared" si="359"/>
        <v>0</v>
      </c>
      <c r="AN2277" s="86">
        <f t="shared" si="360"/>
        <v>0</v>
      </c>
      <c r="AO2277" s="86">
        <f t="shared" si="361"/>
        <v>0</v>
      </c>
      <c r="AP2277" s="86">
        <f t="shared" si="362"/>
        <v>0</v>
      </c>
    </row>
    <row r="2278" spans="1:42" ht="15" customHeight="1">
      <c r="A2278" s="107"/>
      <c r="B2278" s="92"/>
      <c r="C2278" s="168" t="s">
        <v>174</v>
      </c>
      <c r="D2278" s="496" t="str">
        <f t="shared" si="353"/>
        <v/>
      </c>
      <c r="E2278" s="497"/>
      <c r="F2278" s="497"/>
      <c r="G2278" s="497"/>
      <c r="H2278" s="497"/>
      <c r="I2278" s="497"/>
      <c r="J2278" s="497"/>
      <c r="K2278" s="497"/>
      <c r="L2278" s="497"/>
      <c r="M2278" s="497"/>
      <c r="N2278" s="498"/>
      <c r="O2278" s="343"/>
      <c r="P2278" s="343"/>
      <c r="Q2278" s="343"/>
      <c r="R2278" s="343"/>
      <c r="S2278" s="343"/>
      <c r="T2278" s="343"/>
      <c r="U2278" s="343"/>
      <c r="V2278" s="343"/>
      <c r="W2278" s="343"/>
      <c r="X2278" s="343"/>
      <c r="Y2278" s="343"/>
      <c r="Z2278" s="343"/>
      <c r="AA2278" s="343"/>
      <c r="AB2278" s="343"/>
      <c r="AC2278" s="343"/>
      <c r="AD2278" s="343"/>
      <c r="AG2278" s="86">
        <f t="shared" si="354"/>
        <v>0</v>
      </c>
      <c r="AH2278" s="86">
        <f t="shared" si="355"/>
        <v>0</v>
      </c>
      <c r="AI2278" s="86">
        <f t="shared" si="356"/>
        <v>0</v>
      </c>
      <c r="AJ2278" s="86">
        <f t="shared" si="357"/>
        <v>0</v>
      </c>
      <c r="AL2278" s="86">
        <f t="shared" si="358"/>
        <v>16</v>
      </c>
      <c r="AM2278" s="86">
        <f t="shared" si="359"/>
        <v>0</v>
      </c>
      <c r="AN2278" s="86">
        <f t="shared" si="360"/>
        <v>0</v>
      </c>
      <c r="AO2278" s="86">
        <f t="shared" si="361"/>
        <v>0</v>
      </c>
      <c r="AP2278" s="86">
        <f t="shared" si="362"/>
        <v>0</v>
      </c>
    </row>
    <row r="2279" spans="1:42" ht="15" customHeight="1">
      <c r="A2279" s="107"/>
      <c r="B2279" s="92"/>
      <c r="C2279" s="168" t="s">
        <v>175</v>
      </c>
      <c r="D2279" s="496" t="str">
        <f t="shared" si="353"/>
        <v/>
      </c>
      <c r="E2279" s="497"/>
      <c r="F2279" s="497"/>
      <c r="G2279" s="497"/>
      <c r="H2279" s="497"/>
      <c r="I2279" s="497"/>
      <c r="J2279" s="497"/>
      <c r="K2279" s="497"/>
      <c r="L2279" s="497"/>
      <c r="M2279" s="497"/>
      <c r="N2279" s="498"/>
      <c r="O2279" s="343"/>
      <c r="P2279" s="343"/>
      <c r="Q2279" s="343"/>
      <c r="R2279" s="343"/>
      <c r="S2279" s="343"/>
      <c r="T2279" s="343"/>
      <c r="U2279" s="343"/>
      <c r="V2279" s="343"/>
      <c r="W2279" s="343"/>
      <c r="X2279" s="343"/>
      <c r="Y2279" s="343"/>
      <c r="Z2279" s="343"/>
      <c r="AA2279" s="343"/>
      <c r="AB2279" s="343"/>
      <c r="AC2279" s="343"/>
      <c r="AD2279" s="343"/>
      <c r="AG2279" s="86">
        <f t="shared" si="354"/>
        <v>0</v>
      </c>
      <c r="AH2279" s="86">
        <f t="shared" si="355"/>
        <v>0</v>
      </c>
      <c r="AI2279" s="86">
        <f t="shared" si="356"/>
        <v>0</v>
      </c>
      <c r="AJ2279" s="86">
        <f t="shared" si="357"/>
        <v>0</v>
      </c>
      <c r="AL2279" s="86">
        <f t="shared" si="358"/>
        <v>16</v>
      </c>
      <c r="AM2279" s="86">
        <f t="shared" si="359"/>
        <v>0</v>
      </c>
      <c r="AN2279" s="86">
        <f t="shared" si="360"/>
        <v>0</v>
      </c>
      <c r="AO2279" s="86">
        <f t="shared" si="361"/>
        <v>0</v>
      </c>
      <c r="AP2279" s="86">
        <f t="shared" si="362"/>
        <v>0</v>
      </c>
    </row>
    <row r="2280" spans="1:42" ht="15" customHeight="1">
      <c r="A2280" s="107"/>
      <c r="B2280" s="92"/>
      <c r="C2280" s="168" t="s">
        <v>176</v>
      </c>
      <c r="D2280" s="496" t="str">
        <f t="shared" si="353"/>
        <v/>
      </c>
      <c r="E2280" s="497"/>
      <c r="F2280" s="497"/>
      <c r="G2280" s="497"/>
      <c r="H2280" s="497"/>
      <c r="I2280" s="497"/>
      <c r="J2280" s="497"/>
      <c r="K2280" s="497"/>
      <c r="L2280" s="497"/>
      <c r="M2280" s="497"/>
      <c r="N2280" s="498"/>
      <c r="O2280" s="343"/>
      <c r="P2280" s="343"/>
      <c r="Q2280" s="343"/>
      <c r="R2280" s="343"/>
      <c r="S2280" s="343"/>
      <c r="T2280" s="343"/>
      <c r="U2280" s="343"/>
      <c r="V2280" s="343"/>
      <c r="W2280" s="343"/>
      <c r="X2280" s="343"/>
      <c r="Y2280" s="343"/>
      <c r="Z2280" s="343"/>
      <c r="AA2280" s="343"/>
      <c r="AB2280" s="343"/>
      <c r="AC2280" s="343"/>
      <c r="AD2280" s="343"/>
      <c r="AG2280" s="86">
        <f t="shared" si="354"/>
        <v>0</v>
      </c>
      <c r="AH2280" s="86">
        <f t="shared" si="355"/>
        <v>0</v>
      </c>
      <c r="AI2280" s="86">
        <f t="shared" si="356"/>
        <v>0</v>
      </c>
      <c r="AJ2280" s="86">
        <f t="shared" si="357"/>
        <v>0</v>
      </c>
      <c r="AL2280" s="86">
        <f t="shared" si="358"/>
        <v>16</v>
      </c>
      <c r="AM2280" s="86">
        <f t="shared" si="359"/>
        <v>0</v>
      </c>
      <c r="AN2280" s="86">
        <f t="shared" si="360"/>
        <v>0</v>
      </c>
      <c r="AO2280" s="86">
        <f t="shared" si="361"/>
        <v>0</v>
      </c>
      <c r="AP2280" s="86">
        <f t="shared" si="362"/>
        <v>0</v>
      </c>
    </row>
    <row r="2281" spans="1:42" ht="15" customHeight="1">
      <c r="A2281" s="107"/>
      <c r="B2281" s="92"/>
      <c r="C2281" s="168" t="s">
        <v>177</v>
      </c>
      <c r="D2281" s="496" t="str">
        <f t="shared" si="353"/>
        <v/>
      </c>
      <c r="E2281" s="497"/>
      <c r="F2281" s="497"/>
      <c r="G2281" s="497"/>
      <c r="H2281" s="497"/>
      <c r="I2281" s="497"/>
      <c r="J2281" s="497"/>
      <c r="K2281" s="497"/>
      <c r="L2281" s="497"/>
      <c r="M2281" s="497"/>
      <c r="N2281" s="498"/>
      <c r="O2281" s="343"/>
      <c r="P2281" s="343"/>
      <c r="Q2281" s="343"/>
      <c r="R2281" s="343"/>
      <c r="S2281" s="343"/>
      <c r="T2281" s="343"/>
      <c r="U2281" s="343"/>
      <c r="V2281" s="343"/>
      <c r="W2281" s="343"/>
      <c r="X2281" s="343"/>
      <c r="Y2281" s="343"/>
      <c r="Z2281" s="343"/>
      <c r="AA2281" s="343"/>
      <c r="AB2281" s="343"/>
      <c r="AC2281" s="343"/>
      <c r="AD2281" s="343"/>
      <c r="AG2281" s="86">
        <f t="shared" si="354"/>
        <v>0</v>
      </c>
      <c r="AH2281" s="86">
        <f t="shared" si="355"/>
        <v>0</v>
      </c>
      <c r="AI2281" s="86">
        <f t="shared" si="356"/>
        <v>0</v>
      </c>
      <c r="AJ2281" s="86">
        <f t="shared" si="357"/>
        <v>0</v>
      </c>
      <c r="AL2281" s="86">
        <f t="shared" si="358"/>
        <v>16</v>
      </c>
      <c r="AM2281" s="86">
        <f t="shared" si="359"/>
        <v>0</v>
      </c>
      <c r="AN2281" s="86">
        <f t="shared" si="360"/>
        <v>0</v>
      </c>
      <c r="AO2281" s="86">
        <f t="shared" si="361"/>
        <v>0</v>
      </c>
      <c r="AP2281" s="86">
        <f t="shared" si="362"/>
        <v>0</v>
      </c>
    </row>
    <row r="2282" spans="1:42" ht="15" customHeight="1">
      <c r="A2282" s="107"/>
      <c r="B2282" s="92"/>
      <c r="C2282" s="168" t="s">
        <v>178</v>
      </c>
      <c r="D2282" s="496" t="str">
        <f t="shared" si="353"/>
        <v/>
      </c>
      <c r="E2282" s="497"/>
      <c r="F2282" s="497"/>
      <c r="G2282" s="497"/>
      <c r="H2282" s="497"/>
      <c r="I2282" s="497"/>
      <c r="J2282" s="497"/>
      <c r="K2282" s="497"/>
      <c r="L2282" s="497"/>
      <c r="M2282" s="497"/>
      <c r="N2282" s="498"/>
      <c r="O2282" s="343"/>
      <c r="P2282" s="343"/>
      <c r="Q2282" s="343"/>
      <c r="R2282" s="343"/>
      <c r="S2282" s="343"/>
      <c r="T2282" s="343"/>
      <c r="U2282" s="343"/>
      <c r="V2282" s="343"/>
      <c r="W2282" s="343"/>
      <c r="X2282" s="343"/>
      <c r="Y2282" s="343"/>
      <c r="Z2282" s="343"/>
      <c r="AA2282" s="343"/>
      <c r="AB2282" s="343"/>
      <c r="AC2282" s="343"/>
      <c r="AD2282" s="343"/>
      <c r="AG2282" s="86">
        <f t="shared" si="354"/>
        <v>0</v>
      </c>
      <c r="AH2282" s="86">
        <f t="shared" si="355"/>
        <v>0</v>
      </c>
      <c r="AI2282" s="86">
        <f t="shared" si="356"/>
        <v>0</v>
      </c>
      <c r="AJ2282" s="86">
        <f t="shared" si="357"/>
        <v>0</v>
      </c>
      <c r="AL2282" s="86">
        <f t="shared" si="358"/>
        <v>16</v>
      </c>
      <c r="AM2282" s="86">
        <f t="shared" si="359"/>
        <v>0</v>
      </c>
      <c r="AN2282" s="86">
        <f t="shared" si="360"/>
        <v>0</v>
      </c>
      <c r="AO2282" s="86">
        <f t="shared" si="361"/>
        <v>0</v>
      </c>
      <c r="AP2282" s="86">
        <f t="shared" si="362"/>
        <v>0</v>
      </c>
    </row>
    <row r="2283" spans="1:42" ht="15" customHeight="1">
      <c r="A2283" s="107"/>
      <c r="B2283" s="92"/>
      <c r="C2283" s="168" t="s">
        <v>179</v>
      </c>
      <c r="D2283" s="496" t="str">
        <f t="shared" si="353"/>
        <v/>
      </c>
      <c r="E2283" s="497"/>
      <c r="F2283" s="497"/>
      <c r="G2283" s="497"/>
      <c r="H2283" s="497"/>
      <c r="I2283" s="497"/>
      <c r="J2283" s="497"/>
      <c r="K2283" s="497"/>
      <c r="L2283" s="497"/>
      <c r="M2283" s="497"/>
      <c r="N2283" s="498"/>
      <c r="O2283" s="343"/>
      <c r="P2283" s="343"/>
      <c r="Q2283" s="343"/>
      <c r="R2283" s="343"/>
      <c r="S2283" s="343"/>
      <c r="T2283" s="343"/>
      <c r="U2283" s="343"/>
      <c r="V2283" s="343"/>
      <c r="W2283" s="343"/>
      <c r="X2283" s="343"/>
      <c r="Y2283" s="343"/>
      <c r="Z2283" s="343"/>
      <c r="AA2283" s="343"/>
      <c r="AB2283" s="343"/>
      <c r="AC2283" s="343"/>
      <c r="AD2283" s="343"/>
      <c r="AG2283" s="86">
        <f t="shared" si="354"/>
        <v>0</v>
      </c>
      <c r="AH2283" s="86">
        <f t="shared" si="355"/>
        <v>0</v>
      </c>
      <c r="AI2283" s="86">
        <f t="shared" si="356"/>
        <v>0</v>
      </c>
      <c r="AJ2283" s="86">
        <f t="shared" si="357"/>
        <v>0</v>
      </c>
      <c r="AL2283" s="86">
        <f t="shared" si="358"/>
        <v>16</v>
      </c>
      <c r="AM2283" s="86">
        <f t="shared" si="359"/>
        <v>0</v>
      </c>
      <c r="AN2283" s="86">
        <f t="shared" si="360"/>
        <v>0</v>
      </c>
      <c r="AO2283" s="86">
        <f t="shared" si="361"/>
        <v>0</v>
      </c>
      <c r="AP2283" s="86">
        <f t="shared" si="362"/>
        <v>0</v>
      </c>
    </row>
    <row r="2284" spans="1:42" ht="15" customHeight="1">
      <c r="A2284" s="107"/>
      <c r="B2284" s="92"/>
      <c r="C2284" s="168" t="s">
        <v>180</v>
      </c>
      <c r="D2284" s="496" t="str">
        <f t="shared" si="353"/>
        <v/>
      </c>
      <c r="E2284" s="497"/>
      <c r="F2284" s="497"/>
      <c r="G2284" s="497"/>
      <c r="H2284" s="497"/>
      <c r="I2284" s="497"/>
      <c r="J2284" s="497"/>
      <c r="K2284" s="497"/>
      <c r="L2284" s="497"/>
      <c r="M2284" s="497"/>
      <c r="N2284" s="498"/>
      <c r="O2284" s="343"/>
      <c r="P2284" s="343"/>
      <c r="Q2284" s="343"/>
      <c r="R2284" s="343"/>
      <c r="S2284" s="343"/>
      <c r="T2284" s="343"/>
      <c r="U2284" s="343"/>
      <c r="V2284" s="343"/>
      <c r="W2284" s="343"/>
      <c r="X2284" s="343"/>
      <c r="Y2284" s="343"/>
      <c r="Z2284" s="343"/>
      <c r="AA2284" s="343"/>
      <c r="AB2284" s="343"/>
      <c r="AC2284" s="343"/>
      <c r="AD2284" s="343"/>
      <c r="AG2284" s="86">
        <f t="shared" si="354"/>
        <v>0</v>
      </c>
      <c r="AH2284" s="86">
        <f t="shared" si="355"/>
        <v>0</v>
      </c>
      <c r="AI2284" s="86">
        <f t="shared" si="356"/>
        <v>0</v>
      </c>
      <c r="AJ2284" s="86">
        <f t="shared" si="357"/>
        <v>0</v>
      </c>
      <c r="AL2284" s="86">
        <f t="shared" si="358"/>
        <v>16</v>
      </c>
      <c r="AM2284" s="86">
        <f t="shared" si="359"/>
        <v>0</v>
      </c>
      <c r="AN2284" s="86">
        <f t="shared" si="360"/>
        <v>0</v>
      </c>
      <c r="AO2284" s="86">
        <f t="shared" si="361"/>
        <v>0</v>
      </c>
      <c r="AP2284" s="86">
        <f t="shared" si="362"/>
        <v>0</v>
      </c>
    </row>
    <row r="2285" spans="1:42" ht="15" customHeight="1">
      <c r="A2285" s="107"/>
      <c r="B2285" s="92"/>
      <c r="C2285" s="168" t="s">
        <v>181</v>
      </c>
      <c r="D2285" s="496" t="str">
        <f t="shared" si="353"/>
        <v/>
      </c>
      <c r="E2285" s="497"/>
      <c r="F2285" s="497"/>
      <c r="G2285" s="497"/>
      <c r="H2285" s="497"/>
      <c r="I2285" s="497"/>
      <c r="J2285" s="497"/>
      <c r="K2285" s="497"/>
      <c r="L2285" s="497"/>
      <c r="M2285" s="497"/>
      <c r="N2285" s="498"/>
      <c r="O2285" s="343"/>
      <c r="P2285" s="343"/>
      <c r="Q2285" s="343"/>
      <c r="R2285" s="343"/>
      <c r="S2285" s="343"/>
      <c r="T2285" s="343"/>
      <c r="U2285" s="343"/>
      <c r="V2285" s="343"/>
      <c r="W2285" s="343"/>
      <c r="X2285" s="343"/>
      <c r="Y2285" s="343"/>
      <c r="Z2285" s="343"/>
      <c r="AA2285" s="343"/>
      <c r="AB2285" s="343"/>
      <c r="AC2285" s="343"/>
      <c r="AD2285" s="343"/>
      <c r="AG2285" s="86">
        <f t="shared" si="354"/>
        <v>0</v>
      </c>
      <c r="AH2285" s="86">
        <f t="shared" si="355"/>
        <v>0</v>
      </c>
      <c r="AI2285" s="86">
        <f t="shared" si="356"/>
        <v>0</v>
      </c>
      <c r="AJ2285" s="86">
        <f t="shared" si="357"/>
        <v>0</v>
      </c>
      <c r="AL2285" s="86">
        <f t="shared" si="358"/>
        <v>16</v>
      </c>
      <c r="AM2285" s="86">
        <f t="shared" si="359"/>
        <v>0</v>
      </c>
      <c r="AN2285" s="86">
        <f t="shared" si="360"/>
        <v>0</v>
      </c>
      <c r="AO2285" s="86">
        <f t="shared" si="361"/>
        <v>0</v>
      </c>
      <c r="AP2285" s="86">
        <f t="shared" si="362"/>
        <v>0</v>
      </c>
    </row>
    <row r="2286" spans="1:42" ht="15" customHeight="1">
      <c r="A2286" s="107"/>
      <c r="B2286" s="92"/>
      <c r="C2286" s="168" t="s">
        <v>182</v>
      </c>
      <c r="D2286" s="496" t="str">
        <f t="shared" si="353"/>
        <v/>
      </c>
      <c r="E2286" s="497"/>
      <c r="F2286" s="497"/>
      <c r="G2286" s="497"/>
      <c r="H2286" s="497"/>
      <c r="I2286" s="497"/>
      <c r="J2286" s="497"/>
      <c r="K2286" s="497"/>
      <c r="L2286" s="497"/>
      <c r="M2286" s="497"/>
      <c r="N2286" s="498"/>
      <c r="O2286" s="343"/>
      <c r="P2286" s="343"/>
      <c r="Q2286" s="343"/>
      <c r="R2286" s="343"/>
      <c r="S2286" s="343"/>
      <c r="T2286" s="343"/>
      <c r="U2286" s="343"/>
      <c r="V2286" s="343"/>
      <c r="W2286" s="343"/>
      <c r="X2286" s="343"/>
      <c r="Y2286" s="343"/>
      <c r="Z2286" s="343"/>
      <c r="AA2286" s="343"/>
      <c r="AB2286" s="343"/>
      <c r="AC2286" s="343"/>
      <c r="AD2286" s="343"/>
      <c r="AG2286" s="86">
        <f t="shared" si="354"/>
        <v>0</v>
      </c>
      <c r="AH2286" s="86">
        <f t="shared" si="355"/>
        <v>0</v>
      </c>
      <c r="AI2286" s="86">
        <f t="shared" si="356"/>
        <v>0</v>
      </c>
      <c r="AJ2286" s="86">
        <f t="shared" si="357"/>
        <v>0</v>
      </c>
      <c r="AL2286" s="86">
        <f t="shared" si="358"/>
        <v>16</v>
      </c>
      <c r="AM2286" s="86">
        <f t="shared" si="359"/>
        <v>0</v>
      </c>
      <c r="AN2286" s="86">
        <f t="shared" si="360"/>
        <v>0</v>
      </c>
      <c r="AO2286" s="86">
        <f t="shared" si="361"/>
        <v>0</v>
      </c>
      <c r="AP2286" s="86">
        <f t="shared" si="362"/>
        <v>0</v>
      </c>
    </row>
    <row r="2287" spans="1:42" ht="15" customHeight="1">
      <c r="A2287" s="107"/>
      <c r="B2287" s="92"/>
      <c r="C2287" s="168" t="s">
        <v>183</v>
      </c>
      <c r="D2287" s="496" t="str">
        <f t="shared" si="353"/>
        <v/>
      </c>
      <c r="E2287" s="497"/>
      <c r="F2287" s="497"/>
      <c r="G2287" s="497"/>
      <c r="H2287" s="497"/>
      <c r="I2287" s="497"/>
      <c r="J2287" s="497"/>
      <c r="K2287" s="497"/>
      <c r="L2287" s="497"/>
      <c r="M2287" s="497"/>
      <c r="N2287" s="498"/>
      <c r="O2287" s="343"/>
      <c r="P2287" s="343"/>
      <c r="Q2287" s="343"/>
      <c r="R2287" s="343"/>
      <c r="S2287" s="343"/>
      <c r="T2287" s="343"/>
      <c r="U2287" s="343"/>
      <c r="V2287" s="343"/>
      <c r="W2287" s="343"/>
      <c r="X2287" s="343"/>
      <c r="Y2287" s="343"/>
      <c r="Z2287" s="343"/>
      <c r="AA2287" s="343"/>
      <c r="AB2287" s="343"/>
      <c r="AC2287" s="343"/>
      <c r="AD2287" s="343"/>
      <c r="AG2287" s="86">
        <f t="shared" si="354"/>
        <v>0</v>
      </c>
      <c r="AH2287" s="86">
        <f t="shared" si="355"/>
        <v>0</v>
      </c>
      <c r="AI2287" s="86">
        <f t="shared" si="356"/>
        <v>0</v>
      </c>
      <c r="AJ2287" s="86">
        <f t="shared" si="357"/>
        <v>0</v>
      </c>
      <c r="AL2287" s="86">
        <f t="shared" si="358"/>
        <v>16</v>
      </c>
      <c r="AM2287" s="86">
        <f t="shared" si="359"/>
        <v>0</v>
      </c>
      <c r="AN2287" s="86">
        <f t="shared" si="360"/>
        <v>0</v>
      </c>
      <c r="AO2287" s="86">
        <f t="shared" si="361"/>
        <v>0</v>
      </c>
      <c r="AP2287" s="86">
        <f t="shared" si="362"/>
        <v>0</v>
      </c>
    </row>
    <row r="2288" spans="1:42" ht="15" customHeight="1">
      <c r="A2288" s="107"/>
      <c r="B2288" s="92"/>
      <c r="C2288" s="168" t="s">
        <v>184</v>
      </c>
      <c r="D2288" s="496" t="str">
        <f t="shared" si="353"/>
        <v/>
      </c>
      <c r="E2288" s="497"/>
      <c r="F2288" s="497"/>
      <c r="G2288" s="497"/>
      <c r="H2288" s="497"/>
      <c r="I2288" s="497"/>
      <c r="J2288" s="497"/>
      <c r="K2288" s="497"/>
      <c r="L2288" s="497"/>
      <c r="M2288" s="497"/>
      <c r="N2288" s="498"/>
      <c r="O2288" s="343"/>
      <c r="P2288" s="343"/>
      <c r="Q2288" s="343"/>
      <c r="R2288" s="343"/>
      <c r="S2288" s="343"/>
      <c r="T2288" s="343"/>
      <c r="U2288" s="343"/>
      <c r="V2288" s="343"/>
      <c r="W2288" s="343"/>
      <c r="X2288" s="343"/>
      <c r="Y2288" s="343"/>
      <c r="Z2288" s="343"/>
      <c r="AA2288" s="343"/>
      <c r="AB2288" s="343"/>
      <c r="AC2288" s="343"/>
      <c r="AD2288" s="343"/>
      <c r="AG2288" s="86">
        <f t="shared" si="354"/>
        <v>0</v>
      </c>
      <c r="AH2288" s="86">
        <f t="shared" si="355"/>
        <v>0</v>
      </c>
      <c r="AI2288" s="86">
        <f t="shared" si="356"/>
        <v>0</v>
      </c>
      <c r="AJ2288" s="86">
        <f t="shared" si="357"/>
        <v>0</v>
      </c>
      <c r="AL2288" s="86">
        <f t="shared" si="358"/>
        <v>16</v>
      </c>
      <c r="AM2288" s="86">
        <f t="shared" si="359"/>
        <v>0</v>
      </c>
      <c r="AN2288" s="86">
        <f t="shared" si="360"/>
        <v>0</v>
      </c>
      <c r="AO2288" s="86">
        <f t="shared" si="361"/>
        <v>0</v>
      </c>
      <c r="AP2288" s="86">
        <f t="shared" si="362"/>
        <v>0</v>
      </c>
    </row>
    <row r="2289" spans="1:42" ht="15" customHeight="1">
      <c r="A2289" s="107"/>
      <c r="B2289" s="92"/>
      <c r="C2289" s="168" t="s">
        <v>185</v>
      </c>
      <c r="D2289" s="496" t="str">
        <f t="shared" si="353"/>
        <v/>
      </c>
      <c r="E2289" s="497"/>
      <c r="F2289" s="497"/>
      <c r="G2289" s="497"/>
      <c r="H2289" s="497"/>
      <c r="I2289" s="497"/>
      <c r="J2289" s="497"/>
      <c r="K2289" s="497"/>
      <c r="L2289" s="497"/>
      <c r="M2289" s="497"/>
      <c r="N2289" s="498"/>
      <c r="O2289" s="343"/>
      <c r="P2289" s="343"/>
      <c r="Q2289" s="343"/>
      <c r="R2289" s="343"/>
      <c r="S2289" s="343"/>
      <c r="T2289" s="343"/>
      <c r="U2289" s="343"/>
      <c r="V2289" s="343"/>
      <c r="W2289" s="343"/>
      <c r="X2289" s="343"/>
      <c r="Y2289" s="343"/>
      <c r="Z2289" s="343"/>
      <c r="AA2289" s="343"/>
      <c r="AB2289" s="343"/>
      <c r="AC2289" s="343"/>
      <c r="AD2289" s="343"/>
      <c r="AG2289" s="86">
        <f t="shared" si="354"/>
        <v>0</v>
      </c>
      <c r="AH2289" s="86">
        <f t="shared" si="355"/>
        <v>0</v>
      </c>
      <c r="AI2289" s="86">
        <f t="shared" si="356"/>
        <v>0</v>
      </c>
      <c r="AJ2289" s="86">
        <f t="shared" si="357"/>
        <v>0</v>
      </c>
      <c r="AL2289" s="86">
        <f t="shared" si="358"/>
        <v>16</v>
      </c>
      <c r="AM2289" s="86">
        <f t="shared" si="359"/>
        <v>0</v>
      </c>
      <c r="AN2289" s="86">
        <f t="shared" si="360"/>
        <v>0</v>
      </c>
      <c r="AO2289" s="86">
        <f t="shared" si="361"/>
        <v>0</v>
      </c>
      <c r="AP2289" s="86">
        <f t="shared" si="362"/>
        <v>0</v>
      </c>
    </row>
    <row r="2290" spans="1:42" ht="15" customHeight="1">
      <c r="A2290" s="107"/>
      <c r="B2290" s="92"/>
      <c r="C2290" s="168" t="s">
        <v>186</v>
      </c>
      <c r="D2290" s="496" t="str">
        <f t="shared" si="353"/>
        <v/>
      </c>
      <c r="E2290" s="497"/>
      <c r="F2290" s="497"/>
      <c r="G2290" s="497"/>
      <c r="H2290" s="497"/>
      <c r="I2290" s="497"/>
      <c r="J2290" s="497"/>
      <c r="K2290" s="497"/>
      <c r="L2290" s="497"/>
      <c r="M2290" s="497"/>
      <c r="N2290" s="498"/>
      <c r="O2290" s="343"/>
      <c r="P2290" s="343"/>
      <c r="Q2290" s="343"/>
      <c r="R2290" s="343"/>
      <c r="S2290" s="343"/>
      <c r="T2290" s="343"/>
      <c r="U2290" s="343"/>
      <c r="V2290" s="343"/>
      <c r="W2290" s="343"/>
      <c r="X2290" s="343"/>
      <c r="Y2290" s="343"/>
      <c r="Z2290" s="343"/>
      <c r="AA2290" s="343"/>
      <c r="AB2290" s="343"/>
      <c r="AC2290" s="343"/>
      <c r="AD2290" s="343"/>
      <c r="AG2290" s="86">
        <f t="shared" si="354"/>
        <v>0</v>
      </c>
      <c r="AH2290" s="86">
        <f t="shared" si="355"/>
        <v>0</v>
      </c>
      <c r="AI2290" s="86">
        <f t="shared" si="356"/>
        <v>0</v>
      </c>
      <c r="AJ2290" s="86">
        <f t="shared" si="357"/>
        <v>0</v>
      </c>
      <c r="AL2290" s="86">
        <f t="shared" si="358"/>
        <v>16</v>
      </c>
      <c r="AM2290" s="86">
        <f t="shared" si="359"/>
        <v>0</v>
      </c>
      <c r="AN2290" s="86">
        <f t="shared" si="360"/>
        <v>0</v>
      </c>
      <c r="AO2290" s="86">
        <f t="shared" si="361"/>
        <v>0</v>
      </c>
      <c r="AP2290" s="86">
        <f t="shared" si="362"/>
        <v>0</v>
      </c>
    </row>
    <row r="2291" spans="1:42" ht="15" customHeight="1">
      <c r="A2291" s="107"/>
      <c r="B2291" s="92"/>
      <c r="C2291" s="168" t="s">
        <v>187</v>
      </c>
      <c r="D2291" s="496" t="str">
        <f t="shared" si="353"/>
        <v/>
      </c>
      <c r="E2291" s="497"/>
      <c r="F2291" s="497"/>
      <c r="G2291" s="497"/>
      <c r="H2291" s="497"/>
      <c r="I2291" s="497"/>
      <c r="J2291" s="497"/>
      <c r="K2291" s="497"/>
      <c r="L2291" s="497"/>
      <c r="M2291" s="497"/>
      <c r="N2291" s="498"/>
      <c r="O2291" s="343"/>
      <c r="P2291" s="343"/>
      <c r="Q2291" s="343"/>
      <c r="R2291" s="343"/>
      <c r="S2291" s="343"/>
      <c r="T2291" s="343"/>
      <c r="U2291" s="343"/>
      <c r="V2291" s="343"/>
      <c r="W2291" s="343"/>
      <c r="X2291" s="343"/>
      <c r="Y2291" s="343"/>
      <c r="Z2291" s="343"/>
      <c r="AA2291" s="343"/>
      <c r="AB2291" s="343"/>
      <c r="AC2291" s="343"/>
      <c r="AD2291" s="343"/>
      <c r="AG2291" s="86">
        <f t="shared" si="354"/>
        <v>0</v>
      </c>
      <c r="AH2291" s="86">
        <f t="shared" si="355"/>
        <v>0</v>
      </c>
      <c r="AI2291" s="86">
        <f t="shared" si="356"/>
        <v>0</v>
      </c>
      <c r="AJ2291" s="86">
        <f t="shared" si="357"/>
        <v>0</v>
      </c>
      <c r="AL2291" s="86">
        <f t="shared" si="358"/>
        <v>16</v>
      </c>
      <c r="AM2291" s="86">
        <f t="shared" si="359"/>
        <v>0</v>
      </c>
      <c r="AN2291" s="86">
        <f t="shared" si="360"/>
        <v>0</v>
      </c>
      <c r="AO2291" s="86">
        <f t="shared" si="361"/>
        <v>0</v>
      </c>
      <c r="AP2291" s="86">
        <f t="shared" si="362"/>
        <v>0</v>
      </c>
    </row>
    <row r="2292" spans="1:42" ht="15" customHeight="1">
      <c r="A2292" s="107"/>
      <c r="B2292" s="92"/>
      <c r="C2292" s="168" t="s">
        <v>188</v>
      </c>
      <c r="D2292" s="496" t="str">
        <f t="shared" si="353"/>
        <v/>
      </c>
      <c r="E2292" s="497"/>
      <c r="F2292" s="497"/>
      <c r="G2292" s="497"/>
      <c r="H2292" s="497"/>
      <c r="I2292" s="497"/>
      <c r="J2292" s="497"/>
      <c r="K2292" s="497"/>
      <c r="L2292" s="497"/>
      <c r="M2292" s="497"/>
      <c r="N2292" s="498"/>
      <c r="O2292" s="343"/>
      <c r="P2292" s="343"/>
      <c r="Q2292" s="343"/>
      <c r="R2292" s="343"/>
      <c r="S2292" s="343"/>
      <c r="T2292" s="343"/>
      <c r="U2292" s="343"/>
      <c r="V2292" s="343"/>
      <c r="W2292" s="343"/>
      <c r="X2292" s="343"/>
      <c r="Y2292" s="343"/>
      <c r="Z2292" s="343"/>
      <c r="AA2292" s="343"/>
      <c r="AB2292" s="343"/>
      <c r="AC2292" s="343"/>
      <c r="AD2292" s="343"/>
      <c r="AG2292" s="86">
        <f t="shared" si="354"/>
        <v>0</v>
      </c>
      <c r="AH2292" s="86">
        <f t="shared" si="355"/>
        <v>0</v>
      </c>
      <c r="AI2292" s="86">
        <f t="shared" si="356"/>
        <v>0</v>
      </c>
      <c r="AJ2292" s="86">
        <f t="shared" si="357"/>
        <v>0</v>
      </c>
      <c r="AL2292" s="86">
        <f t="shared" si="358"/>
        <v>16</v>
      </c>
      <c r="AM2292" s="86">
        <f t="shared" si="359"/>
        <v>0</v>
      </c>
      <c r="AN2292" s="86">
        <f t="shared" si="360"/>
        <v>0</v>
      </c>
      <c r="AO2292" s="86">
        <f t="shared" si="361"/>
        <v>0</v>
      </c>
      <c r="AP2292" s="86">
        <f t="shared" si="362"/>
        <v>0</v>
      </c>
    </row>
    <row r="2293" spans="1:42" ht="15" customHeight="1">
      <c r="A2293" s="107"/>
      <c r="B2293" s="92"/>
      <c r="C2293" s="168" t="s">
        <v>189</v>
      </c>
      <c r="D2293" s="496" t="str">
        <f t="shared" si="353"/>
        <v/>
      </c>
      <c r="E2293" s="497"/>
      <c r="F2293" s="497"/>
      <c r="G2293" s="497"/>
      <c r="H2293" s="497"/>
      <c r="I2293" s="497"/>
      <c r="J2293" s="497"/>
      <c r="K2293" s="497"/>
      <c r="L2293" s="497"/>
      <c r="M2293" s="497"/>
      <c r="N2293" s="498"/>
      <c r="O2293" s="343"/>
      <c r="P2293" s="343"/>
      <c r="Q2293" s="343"/>
      <c r="R2293" s="343"/>
      <c r="S2293" s="343"/>
      <c r="T2293" s="343"/>
      <c r="U2293" s="343"/>
      <c r="V2293" s="343"/>
      <c r="W2293" s="343"/>
      <c r="X2293" s="343"/>
      <c r="Y2293" s="343"/>
      <c r="Z2293" s="343"/>
      <c r="AA2293" s="343"/>
      <c r="AB2293" s="343"/>
      <c r="AC2293" s="343"/>
      <c r="AD2293" s="343"/>
      <c r="AG2293" s="86">
        <f t="shared" si="354"/>
        <v>0</v>
      </c>
      <c r="AH2293" s="86">
        <f t="shared" si="355"/>
        <v>0</v>
      </c>
      <c r="AI2293" s="86">
        <f t="shared" si="356"/>
        <v>0</v>
      </c>
      <c r="AJ2293" s="86">
        <f t="shared" si="357"/>
        <v>0</v>
      </c>
      <c r="AL2293" s="86">
        <f t="shared" si="358"/>
        <v>16</v>
      </c>
      <c r="AM2293" s="86">
        <f t="shared" si="359"/>
        <v>0</v>
      </c>
      <c r="AN2293" s="86">
        <f t="shared" si="360"/>
        <v>0</v>
      </c>
      <c r="AO2293" s="86">
        <f t="shared" si="361"/>
        <v>0</v>
      </c>
      <c r="AP2293" s="86">
        <f t="shared" si="362"/>
        <v>0</v>
      </c>
    </row>
    <row r="2294" spans="1:42" ht="15" customHeight="1">
      <c r="A2294" s="107"/>
      <c r="B2294" s="92"/>
      <c r="C2294" s="168" t="s">
        <v>190</v>
      </c>
      <c r="D2294" s="496" t="str">
        <f t="shared" si="353"/>
        <v/>
      </c>
      <c r="E2294" s="497"/>
      <c r="F2294" s="497"/>
      <c r="G2294" s="497"/>
      <c r="H2294" s="497"/>
      <c r="I2294" s="497"/>
      <c r="J2294" s="497"/>
      <c r="K2294" s="497"/>
      <c r="L2294" s="497"/>
      <c r="M2294" s="497"/>
      <c r="N2294" s="498"/>
      <c r="O2294" s="343"/>
      <c r="P2294" s="343"/>
      <c r="Q2294" s="343"/>
      <c r="R2294" s="343"/>
      <c r="S2294" s="343"/>
      <c r="T2294" s="343"/>
      <c r="U2294" s="343"/>
      <c r="V2294" s="343"/>
      <c r="W2294" s="343"/>
      <c r="X2294" s="343"/>
      <c r="Y2294" s="343"/>
      <c r="Z2294" s="343"/>
      <c r="AA2294" s="343"/>
      <c r="AB2294" s="343"/>
      <c r="AC2294" s="343"/>
      <c r="AD2294" s="343"/>
      <c r="AG2294" s="86">
        <f t="shared" si="354"/>
        <v>0</v>
      </c>
      <c r="AH2294" s="86">
        <f t="shared" si="355"/>
        <v>0</v>
      </c>
      <c r="AI2294" s="86">
        <f t="shared" si="356"/>
        <v>0</v>
      </c>
      <c r="AJ2294" s="86">
        <f t="shared" si="357"/>
        <v>0</v>
      </c>
      <c r="AL2294" s="86">
        <f t="shared" si="358"/>
        <v>16</v>
      </c>
      <c r="AM2294" s="86">
        <f t="shared" si="359"/>
        <v>0</v>
      </c>
      <c r="AN2294" s="86">
        <f t="shared" si="360"/>
        <v>0</v>
      </c>
      <c r="AO2294" s="86">
        <f t="shared" si="361"/>
        <v>0</v>
      </c>
      <c r="AP2294" s="86">
        <f t="shared" si="362"/>
        <v>0</v>
      </c>
    </row>
    <row r="2295" spans="1:42" ht="15" customHeight="1">
      <c r="A2295" s="107"/>
      <c r="B2295" s="92"/>
      <c r="C2295" s="168" t="s">
        <v>191</v>
      </c>
      <c r="D2295" s="496" t="str">
        <f t="shared" si="353"/>
        <v/>
      </c>
      <c r="E2295" s="497"/>
      <c r="F2295" s="497"/>
      <c r="G2295" s="497"/>
      <c r="H2295" s="497"/>
      <c r="I2295" s="497"/>
      <c r="J2295" s="497"/>
      <c r="K2295" s="497"/>
      <c r="L2295" s="497"/>
      <c r="M2295" s="497"/>
      <c r="N2295" s="498"/>
      <c r="O2295" s="343"/>
      <c r="P2295" s="343"/>
      <c r="Q2295" s="343"/>
      <c r="R2295" s="343"/>
      <c r="S2295" s="343"/>
      <c r="T2295" s="343"/>
      <c r="U2295" s="343"/>
      <c r="V2295" s="343"/>
      <c r="W2295" s="343"/>
      <c r="X2295" s="343"/>
      <c r="Y2295" s="343"/>
      <c r="Z2295" s="343"/>
      <c r="AA2295" s="343"/>
      <c r="AB2295" s="343"/>
      <c r="AC2295" s="343"/>
      <c r="AD2295" s="343"/>
      <c r="AG2295" s="86">
        <f t="shared" si="354"/>
        <v>0</v>
      </c>
      <c r="AH2295" s="86">
        <f t="shared" si="355"/>
        <v>0</v>
      </c>
      <c r="AI2295" s="86">
        <f t="shared" si="356"/>
        <v>0</v>
      </c>
      <c r="AJ2295" s="86">
        <f t="shared" si="357"/>
        <v>0</v>
      </c>
      <c r="AL2295" s="86">
        <f t="shared" si="358"/>
        <v>16</v>
      </c>
      <c r="AM2295" s="86">
        <f t="shared" si="359"/>
        <v>0</v>
      </c>
      <c r="AN2295" s="86">
        <f t="shared" si="360"/>
        <v>0</v>
      </c>
      <c r="AO2295" s="86">
        <f t="shared" si="361"/>
        <v>0</v>
      </c>
      <c r="AP2295" s="86">
        <f t="shared" si="362"/>
        <v>0</v>
      </c>
    </row>
    <row r="2296" spans="1:42" ht="15" customHeight="1">
      <c r="A2296" s="107"/>
      <c r="B2296" s="92"/>
      <c r="C2296" s="168" t="s">
        <v>192</v>
      </c>
      <c r="D2296" s="496" t="str">
        <f t="shared" si="353"/>
        <v/>
      </c>
      <c r="E2296" s="497"/>
      <c r="F2296" s="497"/>
      <c r="G2296" s="497"/>
      <c r="H2296" s="497"/>
      <c r="I2296" s="497"/>
      <c r="J2296" s="497"/>
      <c r="K2296" s="497"/>
      <c r="L2296" s="497"/>
      <c r="M2296" s="497"/>
      <c r="N2296" s="498"/>
      <c r="O2296" s="343"/>
      <c r="P2296" s="343"/>
      <c r="Q2296" s="343"/>
      <c r="R2296" s="343"/>
      <c r="S2296" s="343"/>
      <c r="T2296" s="343"/>
      <c r="U2296" s="343"/>
      <c r="V2296" s="343"/>
      <c r="W2296" s="343"/>
      <c r="X2296" s="343"/>
      <c r="Y2296" s="343"/>
      <c r="Z2296" s="343"/>
      <c r="AA2296" s="343"/>
      <c r="AB2296" s="343"/>
      <c r="AC2296" s="343"/>
      <c r="AD2296" s="343"/>
      <c r="AG2296" s="86">
        <f t="shared" si="354"/>
        <v>0</v>
      </c>
      <c r="AH2296" s="86">
        <f t="shared" si="355"/>
        <v>0</v>
      </c>
      <c r="AI2296" s="86">
        <f t="shared" si="356"/>
        <v>0</v>
      </c>
      <c r="AJ2296" s="86">
        <f t="shared" si="357"/>
        <v>0</v>
      </c>
      <c r="AL2296" s="86">
        <f t="shared" si="358"/>
        <v>16</v>
      </c>
      <c r="AM2296" s="86">
        <f t="shared" si="359"/>
        <v>0</v>
      </c>
      <c r="AN2296" s="86">
        <f t="shared" si="360"/>
        <v>0</v>
      </c>
      <c r="AO2296" s="86">
        <f t="shared" si="361"/>
        <v>0</v>
      </c>
      <c r="AP2296" s="86">
        <f t="shared" si="362"/>
        <v>0</v>
      </c>
    </row>
    <row r="2297" spans="1:42" ht="15" customHeight="1">
      <c r="A2297" s="107"/>
      <c r="B2297" s="92"/>
      <c r="C2297" s="168" t="s">
        <v>193</v>
      </c>
      <c r="D2297" s="496" t="str">
        <f t="shared" si="353"/>
        <v/>
      </c>
      <c r="E2297" s="497"/>
      <c r="F2297" s="497"/>
      <c r="G2297" s="497"/>
      <c r="H2297" s="497"/>
      <c r="I2297" s="497"/>
      <c r="J2297" s="497"/>
      <c r="K2297" s="497"/>
      <c r="L2297" s="497"/>
      <c r="M2297" s="497"/>
      <c r="N2297" s="498"/>
      <c r="O2297" s="343"/>
      <c r="P2297" s="343"/>
      <c r="Q2297" s="343"/>
      <c r="R2297" s="343"/>
      <c r="S2297" s="343"/>
      <c r="T2297" s="343"/>
      <c r="U2297" s="343"/>
      <c r="V2297" s="343"/>
      <c r="W2297" s="343"/>
      <c r="X2297" s="343"/>
      <c r="Y2297" s="343"/>
      <c r="Z2297" s="343"/>
      <c r="AA2297" s="343"/>
      <c r="AB2297" s="343"/>
      <c r="AC2297" s="343"/>
      <c r="AD2297" s="343"/>
      <c r="AG2297" s="86">
        <f t="shared" si="354"/>
        <v>0</v>
      </c>
      <c r="AH2297" s="86">
        <f t="shared" si="355"/>
        <v>0</v>
      </c>
      <c r="AI2297" s="86">
        <f t="shared" si="356"/>
        <v>0</v>
      </c>
      <c r="AJ2297" s="86">
        <f t="shared" si="357"/>
        <v>0</v>
      </c>
      <c r="AL2297" s="86">
        <f t="shared" si="358"/>
        <v>16</v>
      </c>
      <c r="AM2297" s="86">
        <f t="shared" si="359"/>
        <v>0</v>
      </c>
      <c r="AN2297" s="86">
        <f t="shared" si="360"/>
        <v>0</v>
      </c>
      <c r="AO2297" s="86">
        <f t="shared" si="361"/>
        <v>0</v>
      </c>
      <c r="AP2297" s="86">
        <f t="shared" si="362"/>
        <v>0</v>
      </c>
    </row>
    <row r="2298" spans="1:42" ht="15" customHeight="1">
      <c r="A2298" s="107"/>
      <c r="B2298" s="92"/>
      <c r="C2298" s="168" t="s">
        <v>194</v>
      </c>
      <c r="D2298" s="496" t="str">
        <f t="shared" si="353"/>
        <v/>
      </c>
      <c r="E2298" s="497"/>
      <c r="F2298" s="497"/>
      <c r="G2298" s="497"/>
      <c r="H2298" s="497"/>
      <c r="I2298" s="497"/>
      <c r="J2298" s="497"/>
      <c r="K2298" s="497"/>
      <c r="L2298" s="497"/>
      <c r="M2298" s="497"/>
      <c r="N2298" s="498"/>
      <c r="O2298" s="343"/>
      <c r="P2298" s="343"/>
      <c r="Q2298" s="343"/>
      <c r="R2298" s="343"/>
      <c r="S2298" s="343"/>
      <c r="T2298" s="343"/>
      <c r="U2298" s="343"/>
      <c r="V2298" s="343"/>
      <c r="W2298" s="343"/>
      <c r="X2298" s="343"/>
      <c r="Y2298" s="343"/>
      <c r="Z2298" s="343"/>
      <c r="AA2298" s="343"/>
      <c r="AB2298" s="343"/>
      <c r="AC2298" s="343"/>
      <c r="AD2298" s="343"/>
      <c r="AG2298" s="86">
        <f t="shared" si="354"/>
        <v>0</v>
      </c>
      <c r="AH2298" s="86">
        <f t="shared" si="355"/>
        <v>0</v>
      </c>
      <c r="AI2298" s="86">
        <f t="shared" si="356"/>
        <v>0</v>
      </c>
      <c r="AJ2298" s="86">
        <f t="shared" si="357"/>
        <v>0</v>
      </c>
      <c r="AL2298" s="86">
        <f t="shared" si="358"/>
        <v>16</v>
      </c>
      <c r="AM2298" s="86">
        <f t="shared" si="359"/>
        <v>0</v>
      </c>
      <c r="AN2298" s="86">
        <f t="shared" si="360"/>
        <v>0</v>
      </c>
      <c r="AO2298" s="86">
        <f t="shared" si="361"/>
        <v>0</v>
      </c>
      <c r="AP2298" s="86">
        <f t="shared" si="362"/>
        <v>0</v>
      </c>
    </row>
    <row r="2299" spans="1:42" ht="15" customHeight="1">
      <c r="A2299" s="107"/>
      <c r="B2299" s="92"/>
      <c r="C2299" s="168" t="s">
        <v>195</v>
      </c>
      <c r="D2299" s="496" t="str">
        <f t="shared" si="353"/>
        <v/>
      </c>
      <c r="E2299" s="497"/>
      <c r="F2299" s="497"/>
      <c r="G2299" s="497"/>
      <c r="H2299" s="497"/>
      <c r="I2299" s="497"/>
      <c r="J2299" s="497"/>
      <c r="K2299" s="497"/>
      <c r="L2299" s="497"/>
      <c r="M2299" s="497"/>
      <c r="N2299" s="498"/>
      <c r="O2299" s="343"/>
      <c r="P2299" s="343"/>
      <c r="Q2299" s="343"/>
      <c r="R2299" s="343"/>
      <c r="S2299" s="343"/>
      <c r="T2299" s="343"/>
      <c r="U2299" s="343"/>
      <c r="V2299" s="343"/>
      <c r="W2299" s="343"/>
      <c r="X2299" s="343"/>
      <c r="Y2299" s="343"/>
      <c r="Z2299" s="343"/>
      <c r="AA2299" s="343"/>
      <c r="AB2299" s="343"/>
      <c r="AC2299" s="343"/>
      <c r="AD2299" s="343"/>
      <c r="AG2299" s="86">
        <f t="shared" si="354"/>
        <v>0</v>
      </c>
      <c r="AH2299" s="86">
        <f t="shared" si="355"/>
        <v>0</v>
      </c>
      <c r="AI2299" s="86">
        <f t="shared" si="356"/>
        <v>0</v>
      </c>
      <c r="AJ2299" s="86">
        <f t="shared" si="357"/>
        <v>0</v>
      </c>
      <c r="AL2299" s="86">
        <f t="shared" si="358"/>
        <v>16</v>
      </c>
      <c r="AM2299" s="86">
        <f t="shared" si="359"/>
        <v>0</v>
      </c>
      <c r="AN2299" s="86">
        <f t="shared" si="360"/>
        <v>0</v>
      </c>
      <c r="AO2299" s="86">
        <f t="shared" si="361"/>
        <v>0</v>
      </c>
      <c r="AP2299" s="86">
        <f t="shared" si="362"/>
        <v>0</v>
      </c>
    </row>
    <row r="2300" spans="1:42" ht="15" customHeight="1">
      <c r="A2300" s="107"/>
      <c r="B2300" s="92"/>
      <c r="C2300" s="168" t="s">
        <v>196</v>
      </c>
      <c r="D2300" s="496" t="str">
        <f t="shared" si="353"/>
        <v/>
      </c>
      <c r="E2300" s="497"/>
      <c r="F2300" s="497"/>
      <c r="G2300" s="497"/>
      <c r="H2300" s="497"/>
      <c r="I2300" s="497"/>
      <c r="J2300" s="497"/>
      <c r="K2300" s="497"/>
      <c r="L2300" s="497"/>
      <c r="M2300" s="497"/>
      <c r="N2300" s="498"/>
      <c r="O2300" s="343"/>
      <c r="P2300" s="343"/>
      <c r="Q2300" s="343"/>
      <c r="R2300" s="343"/>
      <c r="S2300" s="343"/>
      <c r="T2300" s="343"/>
      <c r="U2300" s="343"/>
      <c r="V2300" s="343"/>
      <c r="W2300" s="343"/>
      <c r="X2300" s="343"/>
      <c r="Y2300" s="343"/>
      <c r="Z2300" s="343"/>
      <c r="AA2300" s="343"/>
      <c r="AB2300" s="343"/>
      <c r="AC2300" s="343"/>
      <c r="AD2300" s="343"/>
      <c r="AG2300" s="86">
        <f t="shared" si="354"/>
        <v>0</v>
      </c>
      <c r="AH2300" s="86">
        <f t="shared" si="355"/>
        <v>0</v>
      </c>
      <c r="AI2300" s="86">
        <f t="shared" si="356"/>
        <v>0</v>
      </c>
      <c r="AJ2300" s="86">
        <f t="shared" si="357"/>
        <v>0</v>
      </c>
      <c r="AL2300" s="86">
        <f t="shared" si="358"/>
        <v>16</v>
      </c>
      <c r="AM2300" s="86">
        <f t="shared" si="359"/>
        <v>0</v>
      </c>
      <c r="AN2300" s="86">
        <f t="shared" si="360"/>
        <v>0</v>
      </c>
      <c r="AO2300" s="86">
        <f t="shared" si="361"/>
        <v>0</v>
      </c>
      <c r="AP2300" s="86">
        <f t="shared" si="362"/>
        <v>0</v>
      </c>
    </row>
    <row r="2301" spans="1:42" ht="15" customHeight="1">
      <c r="A2301" s="107"/>
      <c r="B2301" s="92"/>
      <c r="C2301" s="168" t="s">
        <v>197</v>
      </c>
      <c r="D2301" s="496" t="str">
        <f t="shared" si="353"/>
        <v/>
      </c>
      <c r="E2301" s="497"/>
      <c r="F2301" s="497"/>
      <c r="G2301" s="497"/>
      <c r="H2301" s="497"/>
      <c r="I2301" s="497"/>
      <c r="J2301" s="497"/>
      <c r="K2301" s="497"/>
      <c r="L2301" s="497"/>
      <c r="M2301" s="497"/>
      <c r="N2301" s="498"/>
      <c r="O2301" s="343"/>
      <c r="P2301" s="343"/>
      <c r="Q2301" s="343"/>
      <c r="R2301" s="343"/>
      <c r="S2301" s="343"/>
      <c r="T2301" s="343"/>
      <c r="U2301" s="343"/>
      <c r="V2301" s="343"/>
      <c r="W2301" s="343"/>
      <c r="X2301" s="343"/>
      <c r="Y2301" s="343"/>
      <c r="Z2301" s="343"/>
      <c r="AA2301" s="343"/>
      <c r="AB2301" s="343"/>
      <c r="AC2301" s="343"/>
      <c r="AD2301" s="343"/>
      <c r="AG2301" s="86">
        <f t="shared" si="354"/>
        <v>0</v>
      </c>
      <c r="AH2301" s="86">
        <f t="shared" si="355"/>
        <v>0</v>
      </c>
      <c r="AI2301" s="86">
        <f t="shared" si="356"/>
        <v>0</v>
      </c>
      <c r="AJ2301" s="86">
        <f t="shared" si="357"/>
        <v>0</v>
      </c>
      <c r="AL2301" s="86">
        <f t="shared" si="358"/>
        <v>16</v>
      </c>
      <c r="AM2301" s="86">
        <f t="shared" si="359"/>
        <v>0</v>
      </c>
      <c r="AN2301" s="86">
        <f t="shared" si="360"/>
        <v>0</v>
      </c>
      <c r="AO2301" s="86">
        <f t="shared" ref="AO2301:AO2332" si="363">O2162</f>
        <v>0</v>
      </c>
      <c r="AP2301" s="86">
        <f t="shared" ref="AP2301:AP2332" si="364">IF(OR(AND(COUNT(O2301)=1, COUNT(AO2301)=1, O2301&lt;AO2301),AND(COUNT(AO2301)=1, AO2301&gt;=0,O2301="NS"),AND(AO2301=0, O2301&lt;&gt;0),AND(AO2301="NS", O2301=0)), 1, 0)</f>
        <v>0</v>
      </c>
    </row>
    <row r="2302" spans="1:42" ht="15" customHeight="1">
      <c r="A2302" s="107"/>
      <c r="B2302" s="92"/>
      <c r="C2302" s="168" t="s">
        <v>198</v>
      </c>
      <c r="D2302" s="496" t="str">
        <f t="shared" ref="D2302:D2356" si="365">IF( D103="","",D103)</f>
        <v/>
      </c>
      <c r="E2302" s="497"/>
      <c r="F2302" s="497"/>
      <c r="G2302" s="497"/>
      <c r="H2302" s="497"/>
      <c r="I2302" s="497"/>
      <c r="J2302" s="497"/>
      <c r="K2302" s="497"/>
      <c r="L2302" s="497"/>
      <c r="M2302" s="497"/>
      <c r="N2302" s="498"/>
      <c r="O2302" s="343"/>
      <c r="P2302" s="343"/>
      <c r="Q2302" s="343"/>
      <c r="R2302" s="343"/>
      <c r="S2302" s="343"/>
      <c r="T2302" s="343"/>
      <c r="U2302" s="343"/>
      <c r="V2302" s="343"/>
      <c r="W2302" s="343"/>
      <c r="X2302" s="343"/>
      <c r="Y2302" s="343"/>
      <c r="Z2302" s="343"/>
      <c r="AA2302" s="343"/>
      <c r="AB2302" s="343"/>
      <c r="AC2302" s="343"/>
      <c r="AD2302" s="343"/>
      <c r="AG2302" s="86">
        <f t="shared" ref="AG2302:AG2356" si="366">O2302</f>
        <v>0</v>
      </c>
      <c r="AH2302" s="86">
        <f t="shared" ref="AH2302:AH2356" si="367">COUNTIF(Q2302:AD2302,"NS")</f>
        <v>0</v>
      </c>
      <c r="AI2302" s="86">
        <f t="shared" ref="AI2302:AI2356" si="368">+SUM(Q2302:AD2302)</f>
        <v>0</v>
      </c>
      <c r="AJ2302" s="86">
        <f t="shared" ref="AJ2302:AJ2356" si="369">IF($AG$2235=1920,0,IF(OR(AND(AG2302=0,AH2302&gt;0),AND(AG2302="NS",AI2302&gt;0),AND(AG2302="NS",AH2302=0,AI2302=0)),1,IF(OR(AND(AH2302&gt;=2,AI2302&lt;AG2302),AND(AG2302="NS",AI2302=0,AH2302&gt;0),AG2302=AI2302),0,1)))</f>
        <v>0</v>
      </c>
      <c r="AL2302" s="86">
        <f t="shared" ref="AL2302:AL2356" si="370">COUNTBLANK(O2302:AD2302)</f>
        <v>16</v>
      </c>
      <c r="AM2302" s="86">
        <f t="shared" ref="AM2302:AM2356" si="371">IF(OR(AND(D2302="", AL2302&lt;$AL$2235),AND(D2302&lt;&gt;"", AL2302&gt;$AM$2235)), 1, 0)</f>
        <v>0</v>
      </c>
      <c r="AN2302" s="86">
        <f t="shared" ref="AN2302:AN2356" si="372">IF(AA2302="",0,IF(AA2302="NA",0,IF(AND(AA2302&gt;=0,$G$2359=""),1,0)))</f>
        <v>0</v>
      </c>
      <c r="AO2302" s="86">
        <f t="shared" si="363"/>
        <v>0</v>
      </c>
      <c r="AP2302" s="86">
        <f t="shared" si="364"/>
        <v>0</v>
      </c>
    </row>
    <row r="2303" spans="1:42" ht="15" customHeight="1">
      <c r="A2303" s="107"/>
      <c r="B2303" s="92"/>
      <c r="C2303" s="168" t="s">
        <v>199</v>
      </c>
      <c r="D2303" s="496" t="str">
        <f t="shared" si="365"/>
        <v/>
      </c>
      <c r="E2303" s="497"/>
      <c r="F2303" s="497"/>
      <c r="G2303" s="497"/>
      <c r="H2303" s="497"/>
      <c r="I2303" s="497"/>
      <c r="J2303" s="497"/>
      <c r="K2303" s="497"/>
      <c r="L2303" s="497"/>
      <c r="M2303" s="497"/>
      <c r="N2303" s="498"/>
      <c r="O2303" s="343"/>
      <c r="P2303" s="343"/>
      <c r="Q2303" s="343"/>
      <c r="R2303" s="343"/>
      <c r="S2303" s="343"/>
      <c r="T2303" s="343"/>
      <c r="U2303" s="343"/>
      <c r="V2303" s="343"/>
      <c r="W2303" s="343"/>
      <c r="X2303" s="343"/>
      <c r="Y2303" s="343"/>
      <c r="Z2303" s="343"/>
      <c r="AA2303" s="343"/>
      <c r="AB2303" s="343"/>
      <c r="AC2303" s="343"/>
      <c r="AD2303" s="343"/>
      <c r="AG2303" s="86">
        <f t="shared" si="366"/>
        <v>0</v>
      </c>
      <c r="AH2303" s="86">
        <f t="shared" si="367"/>
        <v>0</v>
      </c>
      <c r="AI2303" s="86">
        <f t="shared" si="368"/>
        <v>0</v>
      </c>
      <c r="AJ2303" s="86">
        <f t="shared" si="369"/>
        <v>0</v>
      </c>
      <c r="AL2303" s="86">
        <f t="shared" si="370"/>
        <v>16</v>
      </c>
      <c r="AM2303" s="86">
        <f t="shared" si="371"/>
        <v>0</v>
      </c>
      <c r="AN2303" s="86">
        <f t="shared" si="372"/>
        <v>0</v>
      </c>
      <c r="AO2303" s="86">
        <f t="shared" si="363"/>
        <v>0</v>
      </c>
      <c r="AP2303" s="86">
        <f t="shared" si="364"/>
        <v>0</v>
      </c>
    </row>
    <row r="2304" spans="1:42" ht="15" customHeight="1">
      <c r="A2304" s="107"/>
      <c r="B2304" s="92"/>
      <c r="C2304" s="168" t="s">
        <v>200</v>
      </c>
      <c r="D2304" s="496" t="str">
        <f t="shared" si="365"/>
        <v/>
      </c>
      <c r="E2304" s="497"/>
      <c r="F2304" s="497"/>
      <c r="G2304" s="497"/>
      <c r="H2304" s="497"/>
      <c r="I2304" s="497"/>
      <c r="J2304" s="497"/>
      <c r="K2304" s="497"/>
      <c r="L2304" s="497"/>
      <c r="M2304" s="497"/>
      <c r="N2304" s="498"/>
      <c r="O2304" s="343"/>
      <c r="P2304" s="343"/>
      <c r="Q2304" s="343"/>
      <c r="R2304" s="343"/>
      <c r="S2304" s="343"/>
      <c r="T2304" s="343"/>
      <c r="U2304" s="343"/>
      <c r="V2304" s="343"/>
      <c r="W2304" s="343"/>
      <c r="X2304" s="343"/>
      <c r="Y2304" s="343"/>
      <c r="Z2304" s="343"/>
      <c r="AA2304" s="343"/>
      <c r="AB2304" s="343"/>
      <c r="AC2304" s="343"/>
      <c r="AD2304" s="343"/>
      <c r="AG2304" s="86">
        <f t="shared" si="366"/>
        <v>0</v>
      </c>
      <c r="AH2304" s="86">
        <f t="shared" si="367"/>
        <v>0</v>
      </c>
      <c r="AI2304" s="86">
        <f t="shared" si="368"/>
        <v>0</v>
      </c>
      <c r="AJ2304" s="86">
        <f t="shared" si="369"/>
        <v>0</v>
      </c>
      <c r="AL2304" s="86">
        <f t="shared" si="370"/>
        <v>16</v>
      </c>
      <c r="AM2304" s="86">
        <f t="shared" si="371"/>
        <v>0</v>
      </c>
      <c r="AN2304" s="86">
        <f t="shared" si="372"/>
        <v>0</v>
      </c>
      <c r="AO2304" s="86">
        <f t="shared" si="363"/>
        <v>0</v>
      </c>
      <c r="AP2304" s="86">
        <f t="shared" si="364"/>
        <v>0</v>
      </c>
    </row>
    <row r="2305" spans="1:42" ht="15" customHeight="1">
      <c r="A2305" s="107"/>
      <c r="B2305" s="92"/>
      <c r="C2305" s="168" t="s">
        <v>201</v>
      </c>
      <c r="D2305" s="496" t="str">
        <f t="shared" si="365"/>
        <v/>
      </c>
      <c r="E2305" s="497"/>
      <c r="F2305" s="497"/>
      <c r="G2305" s="497"/>
      <c r="H2305" s="497"/>
      <c r="I2305" s="497"/>
      <c r="J2305" s="497"/>
      <c r="K2305" s="497"/>
      <c r="L2305" s="497"/>
      <c r="M2305" s="497"/>
      <c r="N2305" s="498"/>
      <c r="O2305" s="343"/>
      <c r="P2305" s="343"/>
      <c r="Q2305" s="343"/>
      <c r="R2305" s="343"/>
      <c r="S2305" s="343"/>
      <c r="T2305" s="343"/>
      <c r="U2305" s="343"/>
      <c r="V2305" s="343"/>
      <c r="W2305" s="343"/>
      <c r="X2305" s="343"/>
      <c r="Y2305" s="343"/>
      <c r="Z2305" s="343"/>
      <c r="AA2305" s="343"/>
      <c r="AB2305" s="343"/>
      <c r="AC2305" s="343"/>
      <c r="AD2305" s="343"/>
      <c r="AG2305" s="86">
        <f t="shared" si="366"/>
        <v>0</v>
      </c>
      <c r="AH2305" s="86">
        <f t="shared" si="367"/>
        <v>0</v>
      </c>
      <c r="AI2305" s="86">
        <f t="shared" si="368"/>
        <v>0</v>
      </c>
      <c r="AJ2305" s="86">
        <f t="shared" si="369"/>
        <v>0</v>
      </c>
      <c r="AL2305" s="86">
        <f t="shared" si="370"/>
        <v>16</v>
      </c>
      <c r="AM2305" s="86">
        <f t="shared" si="371"/>
        <v>0</v>
      </c>
      <c r="AN2305" s="86">
        <f t="shared" si="372"/>
        <v>0</v>
      </c>
      <c r="AO2305" s="86">
        <f t="shared" si="363"/>
        <v>0</v>
      </c>
      <c r="AP2305" s="86">
        <f t="shared" si="364"/>
        <v>0</v>
      </c>
    </row>
    <row r="2306" spans="1:42" ht="15" customHeight="1">
      <c r="A2306" s="107"/>
      <c r="B2306" s="92"/>
      <c r="C2306" s="168" t="s">
        <v>202</v>
      </c>
      <c r="D2306" s="496" t="str">
        <f t="shared" si="365"/>
        <v/>
      </c>
      <c r="E2306" s="497"/>
      <c r="F2306" s="497"/>
      <c r="G2306" s="497"/>
      <c r="H2306" s="497"/>
      <c r="I2306" s="497"/>
      <c r="J2306" s="497"/>
      <c r="K2306" s="497"/>
      <c r="L2306" s="497"/>
      <c r="M2306" s="497"/>
      <c r="N2306" s="498"/>
      <c r="O2306" s="343"/>
      <c r="P2306" s="343"/>
      <c r="Q2306" s="343"/>
      <c r="R2306" s="343"/>
      <c r="S2306" s="343"/>
      <c r="T2306" s="343"/>
      <c r="U2306" s="343"/>
      <c r="V2306" s="343"/>
      <c r="W2306" s="343"/>
      <c r="X2306" s="343"/>
      <c r="Y2306" s="343"/>
      <c r="Z2306" s="343"/>
      <c r="AA2306" s="343"/>
      <c r="AB2306" s="343"/>
      <c r="AC2306" s="343"/>
      <c r="AD2306" s="343"/>
      <c r="AG2306" s="86">
        <f t="shared" si="366"/>
        <v>0</v>
      </c>
      <c r="AH2306" s="86">
        <f t="shared" si="367"/>
        <v>0</v>
      </c>
      <c r="AI2306" s="86">
        <f t="shared" si="368"/>
        <v>0</v>
      </c>
      <c r="AJ2306" s="86">
        <f t="shared" si="369"/>
        <v>0</v>
      </c>
      <c r="AL2306" s="86">
        <f t="shared" si="370"/>
        <v>16</v>
      </c>
      <c r="AM2306" s="86">
        <f t="shared" si="371"/>
        <v>0</v>
      </c>
      <c r="AN2306" s="86">
        <f t="shared" si="372"/>
        <v>0</v>
      </c>
      <c r="AO2306" s="86">
        <f t="shared" si="363"/>
        <v>0</v>
      </c>
      <c r="AP2306" s="86">
        <f t="shared" si="364"/>
        <v>0</v>
      </c>
    </row>
    <row r="2307" spans="1:42" ht="15" customHeight="1">
      <c r="A2307" s="107"/>
      <c r="B2307" s="92"/>
      <c r="C2307" s="168" t="s">
        <v>203</v>
      </c>
      <c r="D2307" s="496" t="str">
        <f t="shared" si="365"/>
        <v/>
      </c>
      <c r="E2307" s="497"/>
      <c r="F2307" s="497"/>
      <c r="G2307" s="497"/>
      <c r="H2307" s="497"/>
      <c r="I2307" s="497"/>
      <c r="J2307" s="497"/>
      <c r="K2307" s="497"/>
      <c r="L2307" s="497"/>
      <c r="M2307" s="497"/>
      <c r="N2307" s="498"/>
      <c r="O2307" s="343"/>
      <c r="P2307" s="343"/>
      <c r="Q2307" s="343"/>
      <c r="R2307" s="343"/>
      <c r="S2307" s="343"/>
      <c r="T2307" s="343"/>
      <c r="U2307" s="343"/>
      <c r="V2307" s="343"/>
      <c r="W2307" s="343"/>
      <c r="X2307" s="343"/>
      <c r="Y2307" s="343"/>
      <c r="Z2307" s="343"/>
      <c r="AA2307" s="343"/>
      <c r="AB2307" s="343"/>
      <c r="AC2307" s="343"/>
      <c r="AD2307" s="343"/>
      <c r="AG2307" s="86">
        <f t="shared" si="366"/>
        <v>0</v>
      </c>
      <c r="AH2307" s="86">
        <f t="shared" si="367"/>
        <v>0</v>
      </c>
      <c r="AI2307" s="86">
        <f t="shared" si="368"/>
        <v>0</v>
      </c>
      <c r="AJ2307" s="86">
        <f t="shared" si="369"/>
        <v>0</v>
      </c>
      <c r="AL2307" s="86">
        <f t="shared" si="370"/>
        <v>16</v>
      </c>
      <c r="AM2307" s="86">
        <f t="shared" si="371"/>
        <v>0</v>
      </c>
      <c r="AN2307" s="86">
        <f t="shared" si="372"/>
        <v>0</v>
      </c>
      <c r="AO2307" s="86">
        <f t="shared" si="363"/>
        <v>0</v>
      </c>
      <c r="AP2307" s="86">
        <f t="shared" si="364"/>
        <v>0</v>
      </c>
    </row>
    <row r="2308" spans="1:42" ht="15" customHeight="1">
      <c r="A2308" s="107"/>
      <c r="B2308" s="92"/>
      <c r="C2308" s="168" t="s">
        <v>204</v>
      </c>
      <c r="D2308" s="496" t="str">
        <f t="shared" si="365"/>
        <v/>
      </c>
      <c r="E2308" s="497"/>
      <c r="F2308" s="497"/>
      <c r="G2308" s="497"/>
      <c r="H2308" s="497"/>
      <c r="I2308" s="497"/>
      <c r="J2308" s="497"/>
      <c r="K2308" s="497"/>
      <c r="L2308" s="497"/>
      <c r="M2308" s="497"/>
      <c r="N2308" s="498"/>
      <c r="O2308" s="343"/>
      <c r="P2308" s="343"/>
      <c r="Q2308" s="343"/>
      <c r="R2308" s="343"/>
      <c r="S2308" s="343"/>
      <c r="T2308" s="343"/>
      <c r="U2308" s="343"/>
      <c r="V2308" s="343"/>
      <c r="W2308" s="343"/>
      <c r="X2308" s="343"/>
      <c r="Y2308" s="343"/>
      <c r="Z2308" s="343"/>
      <c r="AA2308" s="343"/>
      <c r="AB2308" s="343"/>
      <c r="AC2308" s="343"/>
      <c r="AD2308" s="343"/>
      <c r="AG2308" s="86">
        <f t="shared" si="366"/>
        <v>0</v>
      </c>
      <c r="AH2308" s="86">
        <f t="shared" si="367"/>
        <v>0</v>
      </c>
      <c r="AI2308" s="86">
        <f t="shared" si="368"/>
        <v>0</v>
      </c>
      <c r="AJ2308" s="86">
        <f t="shared" si="369"/>
        <v>0</v>
      </c>
      <c r="AL2308" s="86">
        <f t="shared" si="370"/>
        <v>16</v>
      </c>
      <c r="AM2308" s="86">
        <f t="shared" si="371"/>
        <v>0</v>
      </c>
      <c r="AN2308" s="86">
        <f t="shared" si="372"/>
        <v>0</v>
      </c>
      <c r="AO2308" s="86">
        <f t="shared" si="363"/>
        <v>0</v>
      </c>
      <c r="AP2308" s="86">
        <f t="shared" si="364"/>
        <v>0</v>
      </c>
    </row>
    <row r="2309" spans="1:42" ht="15" customHeight="1">
      <c r="A2309" s="107"/>
      <c r="B2309" s="92"/>
      <c r="C2309" s="168" t="s">
        <v>205</v>
      </c>
      <c r="D2309" s="496" t="str">
        <f t="shared" si="365"/>
        <v/>
      </c>
      <c r="E2309" s="497"/>
      <c r="F2309" s="497"/>
      <c r="G2309" s="497"/>
      <c r="H2309" s="497"/>
      <c r="I2309" s="497"/>
      <c r="J2309" s="497"/>
      <c r="K2309" s="497"/>
      <c r="L2309" s="497"/>
      <c r="M2309" s="497"/>
      <c r="N2309" s="498"/>
      <c r="O2309" s="343"/>
      <c r="P2309" s="343"/>
      <c r="Q2309" s="343"/>
      <c r="R2309" s="343"/>
      <c r="S2309" s="343"/>
      <c r="T2309" s="343"/>
      <c r="U2309" s="343"/>
      <c r="V2309" s="343"/>
      <c r="W2309" s="343"/>
      <c r="X2309" s="343"/>
      <c r="Y2309" s="343"/>
      <c r="Z2309" s="343"/>
      <c r="AA2309" s="343"/>
      <c r="AB2309" s="343"/>
      <c r="AC2309" s="343"/>
      <c r="AD2309" s="343"/>
      <c r="AG2309" s="86">
        <f t="shared" si="366"/>
        <v>0</v>
      </c>
      <c r="AH2309" s="86">
        <f t="shared" si="367"/>
        <v>0</v>
      </c>
      <c r="AI2309" s="86">
        <f t="shared" si="368"/>
        <v>0</v>
      </c>
      <c r="AJ2309" s="86">
        <f t="shared" si="369"/>
        <v>0</v>
      </c>
      <c r="AL2309" s="86">
        <f t="shared" si="370"/>
        <v>16</v>
      </c>
      <c r="AM2309" s="86">
        <f t="shared" si="371"/>
        <v>0</v>
      </c>
      <c r="AN2309" s="86">
        <f t="shared" si="372"/>
        <v>0</v>
      </c>
      <c r="AO2309" s="86">
        <f t="shared" si="363"/>
        <v>0</v>
      </c>
      <c r="AP2309" s="86">
        <f t="shared" si="364"/>
        <v>0</v>
      </c>
    </row>
    <row r="2310" spans="1:42" ht="15" customHeight="1">
      <c r="A2310" s="107"/>
      <c r="B2310" s="92"/>
      <c r="C2310" s="168" t="s">
        <v>206</v>
      </c>
      <c r="D2310" s="496" t="str">
        <f t="shared" si="365"/>
        <v/>
      </c>
      <c r="E2310" s="497"/>
      <c r="F2310" s="497"/>
      <c r="G2310" s="497"/>
      <c r="H2310" s="497"/>
      <c r="I2310" s="497"/>
      <c r="J2310" s="497"/>
      <c r="K2310" s="497"/>
      <c r="L2310" s="497"/>
      <c r="M2310" s="497"/>
      <c r="N2310" s="498"/>
      <c r="O2310" s="343"/>
      <c r="P2310" s="343"/>
      <c r="Q2310" s="343"/>
      <c r="R2310" s="343"/>
      <c r="S2310" s="343"/>
      <c r="T2310" s="343"/>
      <c r="U2310" s="343"/>
      <c r="V2310" s="343"/>
      <c r="W2310" s="343"/>
      <c r="X2310" s="343"/>
      <c r="Y2310" s="343"/>
      <c r="Z2310" s="343"/>
      <c r="AA2310" s="343"/>
      <c r="AB2310" s="343"/>
      <c r="AC2310" s="343"/>
      <c r="AD2310" s="343"/>
      <c r="AG2310" s="86">
        <f t="shared" si="366"/>
        <v>0</v>
      </c>
      <c r="AH2310" s="86">
        <f t="shared" si="367"/>
        <v>0</v>
      </c>
      <c r="AI2310" s="86">
        <f t="shared" si="368"/>
        <v>0</v>
      </c>
      <c r="AJ2310" s="86">
        <f t="shared" si="369"/>
        <v>0</v>
      </c>
      <c r="AL2310" s="86">
        <f t="shared" si="370"/>
        <v>16</v>
      </c>
      <c r="AM2310" s="86">
        <f t="shared" si="371"/>
        <v>0</v>
      </c>
      <c r="AN2310" s="86">
        <f t="shared" si="372"/>
        <v>0</v>
      </c>
      <c r="AO2310" s="86">
        <f t="shared" si="363"/>
        <v>0</v>
      </c>
      <c r="AP2310" s="86">
        <f t="shared" si="364"/>
        <v>0</v>
      </c>
    </row>
    <row r="2311" spans="1:42" ht="15" customHeight="1">
      <c r="A2311" s="107"/>
      <c r="B2311" s="92"/>
      <c r="C2311" s="168" t="s">
        <v>207</v>
      </c>
      <c r="D2311" s="496" t="str">
        <f t="shared" si="365"/>
        <v/>
      </c>
      <c r="E2311" s="497"/>
      <c r="F2311" s="497"/>
      <c r="G2311" s="497"/>
      <c r="H2311" s="497"/>
      <c r="I2311" s="497"/>
      <c r="J2311" s="497"/>
      <c r="K2311" s="497"/>
      <c r="L2311" s="497"/>
      <c r="M2311" s="497"/>
      <c r="N2311" s="498"/>
      <c r="O2311" s="343"/>
      <c r="P2311" s="343"/>
      <c r="Q2311" s="343"/>
      <c r="R2311" s="343"/>
      <c r="S2311" s="343"/>
      <c r="T2311" s="343"/>
      <c r="U2311" s="343"/>
      <c r="V2311" s="343"/>
      <c r="W2311" s="343"/>
      <c r="X2311" s="343"/>
      <c r="Y2311" s="343"/>
      <c r="Z2311" s="343"/>
      <c r="AA2311" s="343"/>
      <c r="AB2311" s="343"/>
      <c r="AC2311" s="343"/>
      <c r="AD2311" s="343"/>
      <c r="AG2311" s="86">
        <f t="shared" si="366"/>
        <v>0</v>
      </c>
      <c r="AH2311" s="86">
        <f t="shared" si="367"/>
        <v>0</v>
      </c>
      <c r="AI2311" s="86">
        <f t="shared" si="368"/>
        <v>0</v>
      </c>
      <c r="AJ2311" s="86">
        <f t="shared" si="369"/>
        <v>0</v>
      </c>
      <c r="AL2311" s="86">
        <f t="shared" si="370"/>
        <v>16</v>
      </c>
      <c r="AM2311" s="86">
        <f t="shared" si="371"/>
        <v>0</v>
      </c>
      <c r="AN2311" s="86">
        <f t="shared" si="372"/>
        <v>0</v>
      </c>
      <c r="AO2311" s="86">
        <f t="shared" si="363"/>
        <v>0</v>
      </c>
      <c r="AP2311" s="86">
        <f t="shared" si="364"/>
        <v>0</v>
      </c>
    </row>
    <row r="2312" spans="1:42" ht="15" customHeight="1">
      <c r="A2312" s="107"/>
      <c r="B2312" s="92"/>
      <c r="C2312" s="168" t="s">
        <v>208</v>
      </c>
      <c r="D2312" s="496" t="str">
        <f t="shared" si="365"/>
        <v/>
      </c>
      <c r="E2312" s="497"/>
      <c r="F2312" s="497"/>
      <c r="G2312" s="497"/>
      <c r="H2312" s="497"/>
      <c r="I2312" s="497"/>
      <c r="J2312" s="497"/>
      <c r="K2312" s="497"/>
      <c r="L2312" s="497"/>
      <c r="M2312" s="497"/>
      <c r="N2312" s="498"/>
      <c r="O2312" s="343"/>
      <c r="P2312" s="343"/>
      <c r="Q2312" s="343"/>
      <c r="R2312" s="343"/>
      <c r="S2312" s="343"/>
      <c r="T2312" s="343"/>
      <c r="U2312" s="343"/>
      <c r="V2312" s="343"/>
      <c r="W2312" s="343"/>
      <c r="X2312" s="343"/>
      <c r="Y2312" s="343"/>
      <c r="Z2312" s="343"/>
      <c r="AA2312" s="343"/>
      <c r="AB2312" s="343"/>
      <c r="AC2312" s="343"/>
      <c r="AD2312" s="343"/>
      <c r="AG2312" s="86">
        <f t="shared" si="366"/>
        <v>0</v>
      </c>
      <c r="AH2312" s="86">
        <f t="shared" si="367"/>
        <v>0</v>
      </c>
      <c r="AI2312" s="86">
        <f t="shared" si="368"/>
        <v>0</v>
      </c>
      <c r="AJ2312" s="86">
        <f t="shared" si="369"/>
        <v>0</v>
      </c>
      <c r="AL2312" s="86">
        <f t="shared" si="370"/>
        <v>16</v>
      </c>
      <c r="AM2312" s="86">
        <f t="shared" si="371"/>
        <v>0</v>
      </c>
      <c r="AN2312" s="86">
        <f t="shared" si="372"/>
        <v>0</v>
      </c>
      <c r="AO2312" s="86">
        <f t="shared" si="363"/>
        <v>0</v>
      </c>
      <c r="AP2312" s="86">
        <f t="shared" si="364"/>
        <v>0</v>
      </c>
    </row>
    <row r="2313" spans="1:42" ht="15" customHeight="1">
      <c r="A2313" s="107"/>
      <c r="B2313" s="92"/>
      <c r="C2313" s="168" t="s">
        <v>209</v>
      </c>
      <c r="D2313" s="496" t="str">
        <f t="shared" si="365"/>
        <v/>
      </c>
      <c r="E2313" s="497"/>
      <c r="F2313" s="497"/>
      <c r="G2313" s="497"/>
      <c r="H2313" s="497"/>
      <c r="I2313" s="497"/>
      <c r="J2313" s="497"/>
      <c r="K2313" s="497"/>
      <c r="L2313" s="497"/>
      <c r="M2313" s="497"/>
      <c r="N2313" s="498"/>
      <c r="O2313" s="343"/>
      <c r="P2313" s="343"/>
      <c r="Q2313" s="343"/>
      <c r="R2313" s="343"/>
      <c r="S2313" s="343"/>
      <c r="T2313" s="343"/>
      <c r="U2313" s="343"/>
      <c r="V2313" s="343"/>
      <c r="W2313" s="343"/>
      <c r="X2313" s="343"/>
      <c r="Y2313" s="343"/>
      <c r="Z2313" s="343"/>
      <c r="AA2313" s="343"/>
      <c r="AB2313" s="343"/>
      <c r="AC2313" s="343"/>
      <c r="AD2313" s="343"/>
      <c r="AG2313" s="86">
        <f t="shared" si="366"/>
        <v>0</v>
      </c>
      <c r="AH2313" s="86">
        <f t="shared" si="367"/>
        <v>0</v>
      </c>
      <c r="AI2313" s="86">
        <f t="shared" si="368"/>
        <v>0</v>
      </c>
      <c r="AJ2313" s="86">
        <f t="shared" si="369"/>
        <v>0</v>
      </c>
      <c r="AL2313" s="86">
        <f t="shared" si="370"/>
        <v>16</v>
      </c>
      <c r="AM2313" s="86">
        <f t="shared" si="371"/>
        <v>0</v>
      </c>
      <c r="AN2313" s="86">
        <f t="shared" si="372"/>
        <v>0</v>
      </c>
      <c r="AO2313" s="86">
        <f t="shared" si="363"/>
        <v>0</v>
      </c>
      <c r="AP2313" s="86">
        <f t="shared" si="364"/>
        <v>0</v>
      </c>
    </row>
    <row r="2314" spans="1:42" ht="15" customHeight="1">
      <c r="A2314" s="107"/>
      <c r="B2314" s="92"/>
      <c r="C2314" s="168" t="s">
        <v>210</v>
      </c>
      <c r="D2314" s="496" t="str">
        <f t="shared" si="365"/>
        <v/>
      </c>
      <c r="E2314" s="497"/>
      <c r="F2314" s="497"/>
      <c r="G2314" s="497"/>
      <c r="H2314" s="497"/>
      <c r="I2314" s="497"/>
      <c r="J2314" s="497"/>
      <c r="K2314" s="497"/>
      <c r="L2314" s="497"/>
      <c r="M2314" s="497"/>
      <c r="N2314" s="498"/>
      <c r="O2314" s="343"/>
      <c r="P2314" s="343"/>
      <c r="Q2314" s="343"/>
      <c r="R2314" s="343"/>
      <c r="S2314" s="343"/>
      <c r="T2314" s="343"/>
      <c r="U2314" s="343"/>
      <c r="V2314" s="343"/>
      <c r="W2314" s="343"/>
      <c r="X2314" s="343"/>
      <c r="Y2314" s="343"/>
      <c r="Z2314" s="343"/>
      <c r="AA2314" s="343"/>
      <c r="AB2314" s="343"/>
      <c r="AC2314" s="343"/>
      <c r="AD2314" s="343"/>
      <c r="AG2314" s="86">
        <f t="shared" si="366"/>
        <v>0</v>
      </c>
      <c r="AH2314" s="86">
        <f t="shared" si="367"/>
        <v>0</v>
      </c>
      <c r="AI2314" s="86">
        <f t="shared" si="368"/>
        <v>0</v>
      </c>
      <c r="AJ2314" s="86">
        <f t="shared" si="369"/>
        <v>0</v>
      </c>
      <c r="AL2314" s="86">
        <f t="shared" si="370"/>
        <v>16</v>
      </c>
      <c r="AM2314" s="86">
        <f t="shared" si="371"/>
        <v>0</v>
      </c>
      <c r="AN2314" s="86">
        <f t="shared" si="372"/>
        <v>0</v>
      </c>
      <c r="AO2314" s="86">
        <f t="shared" si="363"/>
        <v>0</v>
      </c>
      <c r="AP2314" s="86">
        <f t="shared" si="364"/>
        <v>0</v>
      </c>
    </row>
    <row r="2315" spans="1:42" ht="15" customHeight="1">
      <c r="A2315" s="107"/>
      <c r="B2315" s="92"/>
      <c r="C2315" s="169" t="s">
        <v>211</v>
      </c>
      <c r="D2315" s="496" t="str">
        <f t="shared" si="365"/>
        <v/>
      </c>
      <c r="E2315" s="497"/>
      <c r="F2315" s="497"/>
      <c r="G2315" s="497"/>
      <c r="H2315" s="497"/>
      <c r="I2315" s="497"/>
      <c r="J2315" s="497"/>
      <c r="K2315" s="497"/>
      <c r="L2315" s="497"/>
      <c r="M2315" s="497"/>
      <c r="N2315" s="498"/>
      <c r="O2315" s="343"/>
      <c r="P2315" s="343"/>
      <c r="Q2315" s="343"/>
      <c r="R2315" s="343"/>
      <c r="S2315" s="343"/>
      <c r="T2315" s="343"/>
      <c r="U2315" s="343"/>
      <c r="V2315" s="343"/>
      <c r="W2315" s="343"/>
      <c r="X2315" s="343"/>
      <c r="Y2315" s="343"/>
      <c r="Z2315" s="343"/>
      <c r="AA2315" s="343"/>
      <c r="AB2315" s="343"/>
      <c r="AC2315" s="343"/>
      <c r="AD2315" s="343"/>
      <c r="AG2315" s="86">
        <f t="shared" si="366"/>
        <v>0</v>
      </c>
      <c r="AH2315" s="86">
        <f t="shared" si="367"/>
        <v>0</v>
      </c>
      <c r="AI2315" s="86">
        <f t="shared" si="368"/>
        <v>0</v>
      </c>
      <c r="AJ2315" s="86">
        <f t="shared" si="369"/>
        <v>0</v>
      </c>
      <c r="AL2315" s="86">
        <f t="shared" si="370"/>
        <v>16</v>
      </c>
      <c r="AM2315" s="86">
        <f t="shared" si="371"/>
        <v>0</v>
      </c>
      <c r="AN2315" s="86">
        <f t="shared" si="372"/>
        <v>0</v>
      </c>
      <c r="AO2315" s="86">
        <f t="shared" si="363"/>
        <v>0</v>
      </c>
      <c r="AP2315" s="86">
        <f t="shared" si="364"/>
        <v>0</v>
      </c>
    </row>
    <row r="2316" spans="1:42" ht="15" customHeight="1">
      <c r="A2316" s="107"/>
      <c r="B2316" s="92"/>
      <c r="C2316" s="168" t="s">
        <v>212</v>
      </c>
      <c r="D2316" s="496" t="str">
        <f t="shared" si="365"/>
        <v/>
      </c>
      <c r="E2316" s="497"/>
      <c r="F2316" s="497"/>
      <c r="G2316" s="497"/>
      <c r="H2316" s="497"/>
      <c r="I2316" s="497"/>
      <c r="J2316" s="497"/>
      <c r="K2316" s="497"/>
      <c r="L2316" s="497"/>
      <c r="M2316" s="497"/>
      <c r="N2316" s="498"/>
      <c r="O2316" s="343"/>
      <c r="P2316" s="343"/>
      <c r="Q2316" s="343"/>
      <c r="R2316" s="343"/>
      <c r="S2316" s="343"/>
      <c r="T2316" s="343"/>
      <c r="U2316" s="343"/>
      <c r="V2316" s="343"/>
      <c r="W2316" s="343"/>
      <c r="X2316" s="343"/>
      <c r="Y2316" s="343"/>
      <c r="Z2316" s="343"/>
      <c r="AA2316" s="343"/>
      <c r="AB2316" s="343"/>
      <c r="AC2316" s="343"/>
      <c r="AD2316" s="343"/>
      <c r="AG2316" s="86">
        <f t="shared" si="366"/>
        <v>0</v>
      </c>
      <c r="AH2316" s="86">
        <f t="shared" si="367"/>
        <v>0</v>
      </c>
      <c r="AI2316" s="86">
        <f t="shared" si="368"/>
        <v>0</v>
      </c>
      <c r="AJ2316" s="86">
        <f t="shared" si="369"/>
        <v>0</v>
      </c>
      <c r="AL2316" s="86">
        <f t="shared" si="370"/>
        <v>16</v>
      </c>
      <c r="AM2316" s="86">
        <f t="shared" si="371"/>
        <v>0</v>
      </c>
      <c r="AN2316" s="86">
        <f t="shared" si="372"/>
        <v>0</v>
      </c>
      <c r="AO2316" s="86">
        <f t="shared" si="363"/>
        <v>0</v>
      </c>
      <c r="AP2316" s="86">
        <f t="shared" si="364"/>
        <v>0</v>
      </c>
    </row>
    <row r="2317" spans="1:42" ht="15" customHeight="1">
      <c r="A2317" s="107"/>
      <c r="B2317" s="92"/>
      <c r="C2317" s="168" t="s">
        <v>213</v>
      </c>
      <c r="D2317" s="496" t="str">
        <f t="shared" si="365"/>
        <v/>
      </c>
      <c r="E2317" s="497"/>
      <c r="F2317" s="497"/>
      <c r="G2317" s="497"/>
      <c r="H2317" s="497"/>
      <c r="I2317" s="497"/>
      <c r="J2317" s="497"/>
      <c r="K2317" s="497"/>
      <c r="L2317" s="497"/>
      <c r="M2317" s="497"/>
      <c r="N2317" s="498"/>
      <c r="O2317" s="343"/>
      <c r="P2317" s="343"/>
      <c r="Q2317" s="343"/>
      <c r="R2317" s="343"/>
      <c r="S2317" s="343"/>
      <c r="T2317" s="343"/>
      <c r="U2317" s="343"/>
      <c r="V2317" s="343"/>
      <c r="W2317" s="343"/>
      <c r="X2317" s="343"/>
      <c r="Y2317" s="343"/>
      <c r="Z2317" s="343"/>
      <c r="AA2317" s="343"/>
      <c r="AB2317" s="343"/>
      <c r="AC2317" s="343"/>
      <c r="AD2317" s="343"/>
      <c r="AG2317" s="86">
        <f t="shared" si="366"/>
        <v>0</v>
      </c>
      <c r="AH2317" s="86">
        <f t="shared" si="367"/>
        <v>0</v>
      </c>
      <c r="AI2317" s="86">
        <f t="shared" si="368"/>
        <v>0</v>
      </c>
      <c r="AJ2317" s="86">
        <f t="shared" si="369"/>
        <v>0</v>
      </c>
      <c r="AL2317" s="86">
        <f t="shared" si="370"/>
        <v>16</v>
      </c>
      <c r="AM2317" s="86">
        <f t="shared" si="371"/>
        <v>0</v>
      </c>
      <c r="AN2317" s="86">
        <f t="shared" si="372"/>
        <v>0</v>
      </c>
      <c r="AO2317" s="86">
        <f t="shared" si="363"/>
        <v>0</v>
      </c>
      <c r="AP2317" s="86">
        <f t="shared" si="364"/>
        <v>0</v>
      </c>
    </row>
    <row r="2318" spans="1:42" ht="15" customHeight="1">
      <c r="A2318" s="107"/>
      <c r="B2318" s="92"/>
      <c r="C2318" s="168" t="s">
        <v>214</v>
      </c>
      <c r="D2318" s="496" t="str">
        <f t="shared" si="365"/>
        <v/>
      </c>
      <c r="E2318" s="497"/>
      <c r="F2318" s="497"/>
      <c r="G2318" s="497"/>
      <c r="H2318" s="497"/>
      <c r="I2318" s="497"/>
      <c r="J2318" s="497"/>
      <c r="K2318" s="497"/>
      <c r="L2318" s="497"/>
      <c r="M2318" s="497"/>
      <c r="N2318" s="498"/>
      <c r="O2318" s="343"/>
      <c r="P2318" s="343"/>
      <c r="Q2318" s="343"/>
      <c r="R2318" s="343"/>
      <c r="S2318" s="343"/>
      <c r="T2318" s="343"/>
      <c r="U2318" s="343"/>
      <c r="V2318" s="343"/>
      <c r="W2318" s="343"/>
      <c r="X2318" s="343"/>
      <c r="Y2318" s="343"/>
      <c r="Z2318" s="343"/>
      <c r="AA2318" s="343"/>
      <c r="AB2318" s="343"/>
      <c r="AC2318" s="343"/>
      <c r="AD2318" s="343"/>
      <c r="AG2318" s="86">
        <f t="shared" si="366"/>
        <v>0</v>
      </c>
      <c r="AH2318" s="86">
        <f t="shared" si="367"/>
        <v>0</v>
      </c>
      <c r="AI2318" s="86">
        <f t="shared" si="368"/>
        <v>0</v>
      </c>
      <c r="AJ2318" s="86">
        <f t="shared" si="369"/>
        <v>0</v>
      </c>
      <c r="AL2318" s="86">
        <f t="shared" si="370"/>
        <v>16</v>
      </c>
      <c r="AM2318" s="86">
        <f t="shared" si="371"/>
        <v>0</v>
      </c>
      <c r="AN2318" s="86">
        <f t="shared" si="372"/>
        <v>0</v>
      </c>
      <c r="AO2318" s="86">
        <f t="shared" si="363"/>
        <v>0</v>
      </c>
      <c r="AP2318" s="86">
        <f t="shared" si="364"/>
        <v>0</v>
      </c>
    </row>
    <row r="2319" spans="1:42" ht="15" customHeight="1">
      <c r="A2319" s="107"/>
      <c r="B2319" s="92"/>
      <c r="C2319" s="168" t="s">
        <v>215</v>
      </c>
      <c r="D2319" s="496" t="str">
        <f t="shared" si="365"/>
        <v/>
      </c>
      <c r="E2319" s="497"/>
      <c r="F2319" s="497"/>
      <c r="G2319" s="497"/>
      <c r="H2319" s="497"/>
      <c r="I2319" s="497"/>
      <c r="J2319" s="497"/>
      <c r="K2319" s="497"/>
      <c r="L2319" s="497"/>
      <c r="M2319" s="497"/>
      <c r="N2319" s="498"/>
      <c r="O2319" s="343"/>
      <c r="P2319" s="343"/>
      <c r="Q2319" s="343"/>
      <c r="R2319" s="343"/>
      <c r="S2319" s="343"/>
      <c r="T2319" s="343"/>
      <c r="U2319" s="343"/>
      <c r="V2319" s="343"/>
      <c r="W2319" s="343"/>
      <c r="X2319" s="343"/>
      <c r="Y2319" s="343"/>
      <c r="Z2319" s="343"/>
      <c r="AA2319" s="343"/>
      <c r="AB2319" s="343"/>
      <c r="AC2319" s="343"/>
      <c r="AD2319" s="343"/>
      <c r="AG2319" s="86">
        <f t="shared" si="366"/>
        <v>0</v>
      </c>
      <c r="AH2319" s="86">
        <f t="shared" si="367"/>
        <v>0</v>
      </c>
      <c r="AI2319" s="86">
        <f t="shared" si="368"/>
        <v>0</v>
      </c>
      <c r="AJ2319" s="86">
        <f t="shared" si="369"/>
        <v>0</v>
      </c>
      <c r="AL2319" s="86">
        <f t="shared" si="370"/>
        <v>16</v>
      </c>
      <c r="AM2319" s="86">
        <f t="shared" si="371"/>
        <v>0</v>
      </c>
      <c r="AN2319" s="86">
        <f t="shared" si="372"/>
        <v>0</v>
      </c>
      <c r="AO2319" s="86">
        <f t="shared" si="363"/>
        <v>0</v>
      </c>
      <c r="AP2319" s="86">
        <f t="shared" si="364"/>
        <v>0</v>
      </c>
    </row>
    <row r="2320" spans="1:42" ht="15" customHeight="1">
      <c r="A2320" s="107"/>
      <c r="B2320" s="92"/>
      <c r="C2320" s="168" t="s">
        <v>216</v>
      </c>
      <c r="D2320" s="496" t="str">
        <f t="shared" si="365"/>
        <v/>
      </c>
      <c r="E2320" s="497"/>
      <c r="F2320" s="497"/>
      <c r="G2320" s="497"/>
      <c r="H2320" s="497"/>
      <c r="I2320" s="497"/>
      <c r="J2320" s="497"/>
      <c r="K2320" s="497"/>
      <c r="L2320" s="497"/>
      <c r="M2320" s="497"/>
      <c r="N2320" s="498"/>
      <c r="O2320" s="343"/>
      <c r="P2320" s="343"/>
      <c r="Q2320" s="343"/>
      <c r="R2320" s="343"/>
      <c r="S2320" s="343"/>
      <c r="T2320" s="343"/>
      <c r="U2320" s="343"/>
      <c r="V2320" s="343"/>
      <c r="W2320" s="343"/>
      <c r="X2320" s="343"/>
      <c r="Y2320" s="343"/>
      <c r="Z2320" s="343"/>
      <c r="AA2320" s="343"/>
      <c r="AB2320" s="343"/>
      <c r="AC2320" s="343"/>
      <c r="AD2320" s="343"/>
      <c r="AG2320" s="86">
        <f t="shared" si="366"/>
        <v>0</v>
      </c>
      <c r="AH2320" s="86">
        <f t="shared" si="367"/>
        <v>0</v>
      </c>
      <c r="AI2320" s="86">
        <f t="shared" si="368"/>
        <v>0</v>
      </c>
      <c r="AJ2320" s="86">
        <f t="shared" si="369"/>
        <v>0</v>
      </c>
      <c r="AL2320" s="86">
        <f t="shared" si="370"/>
        <v>16</v>
      </c>
      <c r="AM2320" s="86">
        <f t="shared" si="371"/>
        <v>0</v>
      </c>
      <c r="AN2320" s="86">
        <f t="shared" si="372"/>
        <v>0</v>
      </c>
      <c r="AO2320" s="86">
        <f t="shared" si="363"/>
        <v>0</v>
      </c>
      <c r="AP2320" s="86">
        <f t="shared" si="364"/>
        <v>0</v>
      </c>
    </row>
    <row r="2321" spans="1:42" ht="15" customHeight="1">
      <c r="A2321" s="107"/>
      <c r="B2321" s="92"/>
      <c r="C2321" s="168" t="s">
        <v>217</v>
      </c>
      <c r="D2321" s="496" t="str">
        <f t="shared" si="365"/>
        <v/>
      </c>
      <c r="E2321" s="497"/>
      <c r="F2321" s="497"/>
      <c r="G2321" s="497"/>
      <c r="H2321" s="497"/>
      <c r="I2321" s="497"/>
      <c r="J2321" s="497"/>
      <c r="K2321" s="497"/>
      <c r="L2321" s="497"/>
      <c r="M2321" s="497"/>
      <c r="N2321" s="498"/>
      <c r="O2321" s="343"/>
      <c r="P2321" s="343"/>
      <c r="Q2321" s="343"/>
      <c r="R2321" s="343"/>
      <c r="S2321" s="343"/>
      <c r="T2321" s="343"/>
      <c r="U2321" s="343"/>
      <c r="V2321" s="343"/>
      <c r="W2321" s="343"/>
      <c r="X2321" s="343"/>
      <c r="Y2321" s="343"/>
      <c r="Z2321" s="343"/>
      <c r="AA2321" s="343"/>
      <c r="AB2321" s="343"/>
      <c r="AC2321" s="343"/>
      <c r="AD2321" s="343"/>
      <c r="AG2321" s="86">
        <f t="shared" si="366"/>
        <v>0</v>
      </c>
      <c r="AH2321" s="86">
        <f t="shared" si="367"/>
        <v>0</v>
      </c>
      <c r="AI2321" s="86">
        <f t="shared" si="368"/>
        <v>0</v>
      </c>
      <c r="AJ2321" s="86">
        <f t="shared" si="369"/>
        <v>0</v>
      </c>
      <c r="AL2321" s="86">
        <f t="shared" si="370"/>
        <v>16</v>
      </c>
      <c r="AM2321" s="86">
        <f t="shared" si="371"/>
        <v>0</v>
      </c>
      <c r="AN2321" s="86">
        <f t="shared" si="372"/>
        <v>0</v>
      </c>
      <c r="AO2321" s="86">
        <f t="shared" si="363"/>
        <v>0</v>
      </c>
      <c r="AP2321" s="86">
        <f t="shared" si="364"/>
        <v>0</v>
      </c>
    </row>
    <row r="2322" spans="1:42" ht="15" customHeight="1">
      <c r="A2322" s="107"/>
      <c r="B2322" s="92"/>
      <c r="C2322" s="168" t="s">
        <v>218</v>
      </c>
      <c r="D2322" s="496" t="str">
        <f t="shared" si="365"/>
        <v/>
      </c>
      <c r="E2322" s="497"/>
      <c r="F2322" s="497"/>
      <c r="G2322" s="497"/>
      <c r="H2322" s="497"/>
      <c r="I2322" s="497"/>
      <c r="J2322" s="497"/>
      <c r="K2322" s="497"/>
      <c r="L2322" s="497"/>
      <c r="M2322" s="497"/>
      <c r="N2322" s="498"/>
      <c r="O2322" s="343"/>
      <c r="P2322" s="343"/>
      <c r="Q2322" s="343"/>
      <c r="R2322" s="343"/>
      <c r="S2322" s="343"/>
      <c r="T2322" s="343"/>
      <c r="U2322" s="343"/>
      <c r="V2322" s="343"/>
      <c r="W2322" s="343"/>
      <c r="X2322" s="343"/>
      <c r="Y2322" s="343"/>
      <c r="Z2322" s="343"/>
      <c r="AA2322" s="343"/>
      <c r="AB2322" s="343"/>
      <c r="AC2322" s="343"/>
      <c r="AD2322" s="343"/>
      <c r="AG2322" s="86">
        <f t="shared" si="366"/>
        <v>0</v>
      </c>
      <c r="AH2322" s="86">
        <f t="shared" si="367"/>
        <v>0</v>
      </c>
      <c r="AI2322" s="86">
        <f t="shared" si="368"/>
        <v>0</v>
      </c>
      <c r="AJ2322" s="86">
        <f t="shared" si="369"/>
        <v>0</v>
      </c>
      <c r="AL2322" s="86">
        <f t="shared" si="370"/>
        <v>16</v>
      </c>
      <c r="AM2322" s="86">
        <f t="shared" si="371"/>
        <v>0</v>
      </c>
      <c r="AN2322" s="86">
        <f t="shared" si="372"/>
        <v>0</v>
      </c>
      <c r="AO2322" s="86">
        <f t="shared" si="363"/>
        <v>0</v>
      </c>
      <c r="AP2322" s="86">
        <f t="shared" si="364"/>
        <v>0</v>
      </c>
    </row>
    <row r="2323" spans="1:42" ht="15" customHeight="1">
      <c r="A2323" s="107"/>
      <c r="B2323" s="92"/>
      <c r="C2323" s="168" t="s">
        <v>219</v>
      </c>
      <c r="D2323" s="496" t="str">
        <f t="shared" si="365"/>
        <v/>
      </c>
      <c r="E2323" s="497"/>
      <c r="F2323" s="497"/>
      <c r="G2323" s="497"/>
      <c r="H2323" s="497"/>
      <c r="I2323" s="497"/>
      <c r="J2323" s="497"/>
      <c r="K2323" s="497"/>
      <c r="L2323" s="497"/>
      <c r="M2323" s="497"/>
      <c r="N2323" s="498"/>
      <c r="O2323" s="343"/>
      <c r="P2323" s="343"/>
      <c r="Q2323" s="343"/>
      <c r="R2323" s="343"/>
      <c r="S2323" s="343"/>
      <c r="T2323" s="343"/>
      <c r="U2323" s="343"/>
      <c r="V2323" s="343"/>
      <c r="W2323" s="343"/>
      <c r="X2323" s="343"/>
      <c r="Y2323" s="343"/>
      <c r="Z2323" s="343"/>
      <c r="AA2323" s="343"/>
      <c r="AB2323" s="343"/>
      <c r="AC2323" s="343"/>
      <c r="AD2323" s="343"/>
      <c r="AG2323" s="86">
        <f t="shared" si="366"/>
        <v>0</v>
      </c>
      <c r="AH2323" s="86">
        <f t="shared" si="367"/>
        <v>0</v>
      </c>
      <c r="AI2323" s="86">
        <f t="shared" si="368"/>
        <v>0</v>
      </c>
      <c r="AJ2323" s="86">
        <f t="shared" si="369"/>
        <v>0</v>
      </c>
      <c r="AL2323" s="86">
        <f t="shared" si="370"/>
        <v>16</v>
      </c>
      <c r="AM2323" s="86">
        <f t="shared" si="371"/>
        <v>0</v>
      </c>
      <c r="AN2323" s="86">
        <f t="shared" si="372"/>
        <v>0</v>
      </c>
      <c r="AO2323" s="86">
        <f t="shared" si="363"/>
        <v>0</v>
      </c>
      <c r="AP2323" s="86">
        <f t="shared" si="364"/>
        <v>0</v>
      </c>
    </row>
    <row r="2324" spans="1:42" ht="15" customHeight="1">
      <c r="A2324" s="107"/>
      <c r="B2324" s="92"/>
      <c r="C2324" s="168" t="s">
        <v>220</v>
      </c>
      <c r="D2324" s="496" t="str">
        <f t="shared" si="365"/>
        <v/>
      </c>
      <c r="E2324" s="497"/>
      <c r="F2324" s="497"/>
      <c r="G2324" s="497"/>
      <c r="H2324" s="497"/>
      <c r="I2324" s="497"/>
      <c r="J2324" s="497"/>
      <c r="K2324" s="497"/>
      <c r="L2324" s="497"/>
      <c r="M2324" s="497"/>
      <c r="N2324" s="498"/>
      <c r="O2324" s="343"/>
      <c r="P2324" s="343"/>
      <c r="Q2324" s="343"/>
      <c r="R2324" s="343"/>
      <c r="S2324" s="343"/>
      <c r="T2324" s="343"/>
      <c r="U2324" s="343"/>
      <c r="V2324" s="343"/>
      <c r="W2324" s="343"/>
      <c r="X2324" s="343"/>
      <c r="Y2324" s="343"/>
      <c r="Z2324" s="343"/>
      <c r="AA2324" s="343"/>
      <c r="AB2324" s="343"/>
      <c r="AC2324" s="343"/>
      <c r="AD2324" s="343"/>
      <c r="AG2324" s="86">
        <f t="shared" si="366"/>
        <v>0</v>
      </c>
      <c r="AH2324" s="86">
        <f t="shared" si="367"/>
        <v>0</v>
      </c>
      <c r="AI2324" s="86">
        <f t="shared" si="368"/>
        <v>0</v>
      </c>
      <c r="AJ2324" s="86">
        <f t="shared" si="369"/>
        <v>0</v>
      </c>
      <c r="AL2324" s="86">
        <f t="shared" si="370"/>
        <v>16</v>
      </c>
      <c r="AM2324" s="86">
        <f t="shared" si="371"/>
        <v>0</v>
      </c>
      <c r="AN2324" s="86">
        <f t="shared" si="372"/>
        <v>0</v>
      </c>
      <c r="AO2324" s="86">
        <f t="shared" si="363"/>
        <v>0</v>
      </c>
      <c r="AP2324" s="86">
        <f t="shared" si="364"/>
        <v>0</v>
      </c>
    </row>
    <row r="2325" spans="1:42" ht="15" customHeight="1">
      <c r="A2325" s="107"/>
      <c r="B2325" s="92"/>
      <c r="C2325" s="168" t="s">
        <v>221</v>
      </c>
      <c r="D2325" s="496" t="str">
        <f t="shared" si="365"/>
        <v/>
      </c>
      <c r="E2325" s="497"/>
      <c r="F2325" s="497"/>
      <c r="G2325" s="497"/>
      <c r="H2325" s="497"/>
      <c r="I2325" s="497"/>
      <c r="J2325" s="497"/>
      <c r="K2325" s="497"/>
      <c r="L2325" s="497"/>
      <c r="M2325" s="497"/>
      <c r="N2325" s="498"/>
      <c r="O2325" s="343"/>
      <c r="P2325" s="343"/>
      <c r="Q2325" s="343"/>
      <c r="R2325" s="343"/>
      <c r="S2325" s="343"/>
      <c r="T2325" s="343"/>
      <c r="U2325" s="343"/>
      <c r="V2325" s="343"/>
      <c r="W2325" s="343"/>
      <c r="X2325" s="343"/>
      <c r="Y2325" s="343"/>
      <c r="Z2325" s="343"/>
      <c r="AA2325" s="343"/>
      <c r="AB2325" s="343"/>
      <c r="AC2325" s="343"/>
      <c r="AD2325" s="343"/>
      <c r="AG2325" s="86">
        <f t="shared" si="366"/>
        <v>0</v>
      </c>
      <c r="AH2325" s="86">
        <f t="shared" si="367"/>
        <v>0</v>
      </c>
      <c r="AI2325" s="86">
        <f t="shared" si="368"/>
        <v>0</v>
      </c>
      <c r="AJ2325" s="86">
        <f t="shared" si="369"/>
        <v>0</v>
      </c>
      <c r="AL2325" s="86">
        <f t="shared" si="370"/>
        <v>16</v>
      </c>
      <c r="AM2325" s="86">
        <f t="shared" si="371"/>
        <v>0</v>
      </c>
      <c r="AN2325" s="86">
        <f t="shared" si="372"/>
        <v>0</v>
      </c>
      <c r="AO2325" s="86">
        <f t="shared" si="363"/>
        <v>0</v>
      </c>
      <c r="AP2325" s="86">
        <f t="shared" si="364"/>
        <v>0</v>
      </c>
    </row>
    <row r="2326" spans="1:42" ht="15" customHeight="1">
      <c r="A2326" s="107"/>
      <c r="B2326" s="92"/>
      <c r="C2326" s="168" t="s">
        <v>222</v>
      </c>
      <c r="D2326" s="496" t="str">
        <f t="shared" si="365"/>
        <v/>
      </c>
      <c r="E2326" s="497"/>
      <c r="F2326" s="497"/>
      <c r="G2326" s="497"/>
      <c r="H2326" s="497"/>
      <c r="I2326" s="497"/>
      <c r="J2326" s="497"/>
      <c r="K2326" s="497"/>
      <c r="L2326" s="497"/>
      <c r="M2326" s="497"/>
      <c r="N2326" s="498"/>
      <c r="O2326" s="343"/>
      <c r="P2326" s="343"/>
      <c r="Q2326" s="343"/>
      <c r="R2326" s="343"/>
      <c r="S2326" s="343"/>
      <c r="T2326" s="343"/>
      <c r="U2326" s="343"/>
      <c r="V2326" s="343"/>
      <c r="W2326" s="343"/>
      <c r="X2326" s="343"/>
      <c r="Y2326" s="343"/>
      <c r="Z2326" s="343"/>
      <c r="AA2326" s="343"/>
      <c r="AB2326" s="343"/>
      <c r="AC2326" s="343"/>
      <c r="AD2326" s="343"/>
      <c r="AG2326" s="86">
        <f t="shared" si="366"/>
        <v>0</v>
      </c>
      <c r="AH2326" s="86">
        <f t="shared" si="367"/>
        <v>0</v>
      </c>
      <c r="AI2326" s="86">
        <f t="shared" si="368"/>
        <v>0</v>
      </c>
      <c r="AJ2326" s="86">
        <f t="shared" si="369"/>
        <v>0</v>
      </c>
      <c r="AL2326" s="86">
        <f t="shared" si="370"/>
        <v>16</v>
      </c>
      <c r="AM2326" s="86">
        <f t="shared" si="371"/>
        <v>0</v>
      </c>
      <c r="AN2326" s="86">
        <f t="shared" si="372"/>
        <v>0</v>
      </c>
      <c r="AO2326" s="86">
        <f t="shared" si="363"/>
        <v>0</v>
      </c>
      <c r="AP2326" s="86">
        <f t="shared" si="364"/>
        <v>0</v>
      </c>
    </row>
    <row r="2327" spans="1:42" ht="15" customHeight="1">
      <c r="A2327" s="107"/>
      <c r="B2327" s="92"/>
      <c r="C2327" s="168" t="s">
        <v>223</v>
      </c>
      <c r="D2327" s="496" t="str">
        <f t="shared" si="365"/>
        <v/>
      </c>
      <c r="E2327" s="497"/>
      <c r="F2327" s="497"/>
      <c r="G2327" s="497"/>
      <c r="H2327" s="497"/>
      <c r="I2327" s="497"/>
      <c r="J2327" s="497"/>
      <c r="K2327" s="497"/>
      <c r="L2327" s="497"/>
      <c r="M2327" s="497"/>
      <c r="N2327" s="498"/>
      <c r="O2327" s="343"/>
      <c r="P2327" s="343"/>
      <c r="Q2327" s="343"/>
      <c r="R2327" s="343"/>
      <c r="S2327" s="343"/>
      <c r="T2327" s="343"/>
      <c r="U2327" s="343"/>
      <c r="V2327" s="343"/>
      <c r="W2327" s="343"/>
      <c r="X2327" s="343"/>
      <c r="Y2327" s="343"/>
      <c r="Z2327" s="343"/>
      <c r="AA2327" s="343"/>
      <c r="AB2327" s="343"/>
      <c r="AC2327" s="343"/>
      <c r="AD2327" s="343"/>
      <c r="AG2327" s="86">
        <f t="shared" si="366"/>
        <v>0</v>
      </c>
      <c r="AH2327" s="86">
        <f t="shared" si="367"/>
        <v>0</v>
      </c>
      <c r="AI2327" s="86">
        <f t="shared" si="368"/>
        <v>0</v>
      </c>
      <c r="AJ2327" s="86">
        <f t="shared" si="369"/>
        <v>0</v>
      </c>
      <c r="AL2327" s="86">
        <f t="shared" si="370"/>
        <v>16</v>
      </c>
      <c r="AM2327" s="86">
        <f t="shared" si="371"/>
        <v>0</v>
      </c>
      <c r="AN2327" s="86">
        <f t="shared" si="372"/>
        <v>0</v>
      </c>
      <c r="AO2327" s="86">
        <f t="shared" si="363"/>
        <v>0</v>
      </c>
      <c r="AP2327" s="86">
        <f t="shared" si="364"/>
        <v>0</v>
      </c>
    </row>
    <row r="2328" spans="1:42" ht="15" customHeight="1">
      <c r="A2328" s="107"/>
      <c r="B2328" s="92"/>
      <c r="C2328" s="168" t="s">
        <v>224</v>
      </c>
      <c r="D2328" s="496" t="str">
        <f t="shared" si="365"/>
        <v/>
      </c>
      <c r="E2328" s="497"/>
      <c r="F2328" s="497"/>
      <c r="G2328" s="497"/>
      <c r="H2328" s="497"/>
      <c r="I2328" s="497"/>
      <c r="J2328" s="497"/>
      <c r="K2328" s="497"/>
      <c r="L2328" s="497"/>
      <c r="M2328" s="497"/>
      <c r="N2328" s="498"/>
      <c r="O2328" s="343"/>
      <c r="P2328" s="343"/>
      <c r="Q2328" s="343"/>
      <c r="R2328" s="343"/>
      <c r="S2328" s="343"/>
      <c r="T2328" s="343"/>
      <c r="U2328" s="343"/>
      <c r="V2328" s="343"/>
      <c r="W2328" s="343"/>
      <c r="X2328" s="343"/>
      <c r="Y2328" s="343"/>
      <c r="Z2328" s="343"/>
      <c r="AA2328" s="343"/>
      <c r="AB2328" s="343"/>
      <c r="AC2328" s="343"/>
      <c r="AD2328" s="343"/>
      <c r="AG2328" s="86">
        <f t="shared" si="366"/>
        <v>0</v>
      </c>
      <c r="AH2328" s="86">
        <f t="shared" si="367"/>
        <v>0</v>
      </c>
      <c r="AI2328" s="86">
        <f t="shared" si="368"/>
        <v>0</v>
      </c>
      <c r="AJ2328" s="86">
        <f t="shared" si="369"/>
        <v>0</v>
      </c>
      <c r="AL2328" s="86">
        <f t="shared" si="370"/>
        <v>16</v>
      </c>
      <c r="AM2328" s="86">
        <f t="shared" si="371"/>
        <v>0</v>
      </c>
      <c r="AN2328" s="86">
        <f t="shared" si="372"/>
        <v>0</v>
      </c>
      <c r="AO2328" s="86">
        <f t="shared" si="363"/>
        <v>0</v>
      </c>
      <c r="AP2328" s="86">
        <f t="shared" si="364"/>
        <v>0</v>
      </c>
    </row>
    <row r="2329" spans="1:42" ht="15" customHeight="1">
      <c r="A2329" s="107"/>
      <c r="B2329" s="92"/>
      <c r="C2329" s="168" t="s">
        <v>225</v>
      </c>
      <c r="D2329" s="496" t="str">
        <f t="shared" si="365"/>
        <v/>
      </c>
      <c r="E2329" s="497"/>
      <c r="F2329" s="497"/>
      <c r="G2329" s="497"/>
      <c r="H2329" s="497"/>
      <c r="I2329" s="497"/>
      <c r="J2329" s="497"/>
      <c r="K2329" s="497"/>
      <c r="L2329" s="497"/>
      <c r="M2329" s="497"/>
      <c r="N2329" s="498"/>
      <c r="O2329" s="343"/>
      <c r="P2329" s="343"/>
      <c r="Q2329" s="343"/>
      <c r="R2329" s="343"/>
      <c r="S2329" s="343"/>
      <c r="T2329" s="343"/>
      <c r="U2329" s="343"/>
      <c r="V2329" s="343"/>
      <c r="W2329" s="343"/>
      <c r="X2329" s="343"/>
      <c r="Y2329" s="343"/>
      <c r="Z2329" s="343"/>
      <c r="AA2329" s="343"/>
      <c r="AB2329" s="343"/>
      <c r="AC2329" s="343"/>
      <c r="AD2329" s="343"/>
      <c r="AG2329" s="86">
        <f t="shared" si="366"/>
        <v>0</v>
      </c>
      <c r="AH2329" s="86">
        <f t="shared" si="367"/>
        <v>0</v>
      </c>
      <c r="AI2329" s="86">
        <f t="shared" si="368"/>
        <v>0</v>
      </c>
      <c r="AJ2329" s="86">
        <f t="shared" si="369"/>
        <v>0</v>
      </c>
      <c r="AL2329" s="86">
        <f t="shared" si="370"/>
        <v>16</v>
      </c>
      <c r="AM2329" s="86">
        <f t="shared" si="371"/>
        <v>0</v>
      </c>
      <c r="AN2329" s="86">
        <f t="shared" si="372"/>
        <v>0</v>
      </c>
      <c r="AO2329" s="86">
        <f t="shared" si="363"/>
        <v>0</v>
      </c>
      <c r="AP2329" s="86">
        <f t="shared" si="364"/>
        <v>0</v>
      </c>
    </row>
    <row r="2330" spans="1:42" ht="15" customHeight="1">
      <c r="A2330" s="107"/>
      <c r="B2330" s="92"/>
      <c r="C2330" s="168" t="s">
        <v>226</v>
      </c>
      <c r="D2330" s="496" t="str">
        <f t="shared" si="365"/>
        <v/>
      </c>
      <c r="E2330" s="497"/>
      <c r="F2330" s="497"/>
      <c r="G2330" s="497"/>
      <c r="H2330" s="497"/>
      <c r="I2330" s="497"/>
      <c r="J2330" s="497"/>
      <c r="K2330" s="497"/>
      <c r="L2330" s="497"/>
      <c r="M2330" s="497"/>
      <c r="N2330" s="498"/>
      <c r="O2330" s="343"/>
      <c r="P2330" s="343"/>
      <c r="Q2330" s="343"/>
      <c r="R2330" s="343"/>
      <c r="S2330" s="343"/>
      <c r="T2330" s="343"/>
      <c r="U2330" s="343"/>
      <c r="V2330" s="343"/>
      <c r="W2330" s="343"/>
      <c r="X2330" s="343"/>
      <c r="Y2330" s="343"/>
      <c r="Z2330" s="343"/>
      <c r="AA2330" s="343"/>
      <c r="AB2330" s="343"/>
      <c r="AC2330" s="343"/>
      <c r="AD2330" s="343"/>
      <c r="AG2330" s="86">
        <f t="shared" si="366"/>
        <v>0</v>
      </c>
      <c r="AH2330" s="86">
        <f t="shared" si="367"/>
        <v>0</v>
      </c>
      <c r="AI2330" s="86">
        <f t="shared" si="368"/>
        <v>0</v>
      </c>
      <c r="AJ2330" s="86">
        <f t="shared" si="369"/>
        <v>0</v>
      </c>
      <c r="AL2330" s="86">
        <f t="shared" si="370"/>
        <v>16</v>
      </c>
      <c r="AM2330" s="86">
        <f t="shared" si="371"/>
        <v>0</v>
      </c>
      <c r="AN2330" s="86">
        <f t="shared" si="372"/>
        <v>0</v>
      </c>
      <c r="AO2330" s="86">
        <f t="shared" si="363"/>
        <v>0</v>
      </c>
      <c r="AP2330" s="86">
        <f t="shared" si="364"/>
        <v>0</v>
      </c>
    </row>
    <row r="2331" spans="1:42" ht="15" customHeight="1">
      <c r="A2331" s="107"/>
      <c r="B2331" s="92"/>
      <c r="C2331" s="168" t="s">
        <v>227</v>
      </c>
      <c r="D2331" s="496" t="str">
        <f t="shared" si="365"/>
        <v/>
      </c>
      <c r="E2331" s="497"/>
      <c r="F2331" s="497"/>
      <c r="G2331" s="497"/>
      <c r="H2331" s="497"/>
      <c r="I2331" s="497"/>
      <c r="J2331" s="497"/>
      <c r="K2331" s="497"/>
      <c r="L2331" s="497"/>
      <c r="M2331" s="497"/>
      <c r="N2331" s="498"/>
      <c r="O2331" s="343"/>
      <c r="P2331" s="343"/>
      <c r="Q2331" s="343"/>
      <c r="R2331" s="343"/>
      <c r="S2331" s="343"/>
      <c r="T2331" s="343"/>
      <c r="U2331" s="343"/>
      <c r="V2331" s="343"/>
      <c r="W2331" s="343"/>
      <c r="X2331" s="343"/>
      <c r="Y2331" s="343"/>
      <c r="Z2331" s="343"/>
      <c r="AA2331" s="343"/>
      <c r="AB2331" s="343"/>
      <c r="AC2331" s="343"/>
      <c r="AD2331" s="343"/>
      <c r="AG2331" s="86">
        <f t="shared" si="366"/>
        <v>0</v>
      </c>
      <c r="AH2331" s="86">
        <f t="shared" si="367"/>
        <v>0</v>
      </c>
      <c r="AI2331" s="86">
        <f t="shared" si="368"/>
        <v>0</v>
      </c>
      <c r="AJ2331" s="86">
        <f t="shared" si="369"/>
        <v>0</v>
      </c>
      <c r="AL2331" s="86">
        <f t="shared" si="370"/>
        <v>16</v>
      </c>
      <c r="AM2331" s="86">
        <f t="shared" si="371"/>
        <v>0</v>
      </c>
      <c r="AN2331" s="86">
        <f t="shared" si="372"/>
        <v>0</v>
      </c>
      <c r="AO2331" s="86">
        <f t="shared" si="363"/>
        <v>0</v>
      </c>
      <c r="AP2331" s="86">
        <f t="shared" si="364"/>
        <v>0</v>
      </c>
    </row>
    <row r="2332" spans="1:42" ht="15" customHeight="1">
      <c r="A2332" s="107"/>
      <c r="B2332" s="92"/>
      <c r="C2332" s="168" t="s">
        <v>228</v>
      </c>
      <c r="D2332" s="496" t="str">
        <f t="shared" si="365"/>
        <v/>
      </c>
      <c r="E2332" s="497"/>
      <c r="F2332" s="497"/>
      <c r="G2332" s="497"/>
      <c r="H2332" s="497"/>
      <c r="I2332" s="497"/>
      <c r="J2332" s="497"/>
      <c r="K2332" s="497"/>
      <c r="L2332" s="497"/>
      <c r="M2332" s="497"/>
      <c r="N2332" s="498"/>
      <c r="O2332" s="343"/>
      <c r="P2332" s="343"/>
      <c r="Q2332" s="343"/>
      <c r="R2332" s="343"/>
      <c r="S2332" s="343"/>
      <c r="T2332" s="343"/>
      <c r="U2332" s="343"/>
      <c r="V2332" s="343"/>
      <c r="W2332" s="343"/>
      <c r="X2332" s="343"/>
      <c r="Y2332" s="343"/>
      <c r="Z2332" s="343"/>
      <c r="AA2332" s="343"/>
      <c r="AB2332" s="343"/>
      <c r="AC2332" s="343"/>
      <c r="AD2332" s="343"/>
      <c r="AG2332" s="86">
        <f t="shared" si="366"/>
        <v>0</v>
      </c>
      <c r="AH2332" s="86">
        <f t="shared" si="367"/>
        <v>0</v>
      </c>
      <c r="AI2332" s="86">
        <f t="shared" si="368"/>
        <v>0</v>
      </c>
      <c r="AJ2332" s="86">
        <f t="shared" si="369"/>
        <v>0</v>
      </c>
      <c r="AL2332" s="86">
        <f t="shared" si="370"/>
        <v>16</v>
      </c>
      <c r="AM2332" s="86">
        <f t="shared" si="371"/>
        <v>0</v>
      </c>
      <c r="AN2332" s="86">
        <f t="shared" si="372"/>
        <v>0</v>
      </c>
      <c r="AO2332" s="86">
        <f t="shared" si="363"/>
        <v>0</v>
      </c>
      <c r="AP2332" s="86">
        <f t="shared" si="364"/>
        <v>0</v>
      </c>
    </row>
    <row r="2333" spans="1:42" ht="15" customHeight="1">
      <c r="A2333" s="107"/>
      <c r="B2333" s="92"/>
      <c r="C2333" s="168" t="s">
        <v>229</v>
      </c>
      <c r="D2333" s="496" t="str">
        <f t="shared" si="365"/>
        <v/>
      </c>
      <c r="E2333" s="497"/>
      <c r="F2333" s="497"/>
      <c r="G2333" s="497"/>
      <c r="H2333" s="497"/>
      <c r="I2333" s="497"/>
      <c r="J2333" s="497"/>
      <c r="K2333" s="497"/>
      <c r="L2333" s="497"/>
      <c r="M2333" s="497"/>
      <c r="N2333" s="498"/>
      <c r="O2333" s="343"/>
      <c r="P2333" s="343"/>
      <c r="Q2333" s="343"/>
      <c r="R2333" s="343"/>
      <c r="S2333" s="343"/>
      <c r="T2333" s="343"/>
      <c r="U2333" s="343"/>
      <c r="V2333" s="343"/>
      <c r="W2333" s="343"/>
      <c r="X2333" s="343"/>
      <c r="Y2333" s="343"/>
      <c r="Z2333" s="343"/>
      <c r="AA2333" s="343"/>
      <c r="AB2333" s="343"/>
      <c r="AC2333" s="343"/>
      <c r="AD2333" s="343"/>
      <c r="AG2333" s="86">
        <f t="shared" si="366"/>
        <v>0</v>
      </c>
      <c r="AH2333" s="86">
        <f t="shared" si="367"/>
        <v>0</v>
      </c>
      <c r="AI2333" s="86">
        <f t="shared" si="368"/>
        <v>0</v>
      </c>
      <c r="AJ2333" s="86">
        <f t="shared" si="369"/>
        <v>0</v>
      </c>
      <c r="AL2333" s="86">
        <f t="shared" si="370"/>
        <v>16</v>
      </c>
      <c r="AM2333" s="86">
        <f t="shared" si="371"/>
        <v>0</v>
      </c>
      <c r="AN2333" s="86">
        <f t="shared" si="372"/>
        <v>0</v>
      </c>
      <c r="AO2333" s="86">
        <f t="shared" ref="AO2333:AO2356" si="373">O2194</f>
        <v>0</v>
      </c>
      <c r="AP2333" s="86">
        <f t="shared" ref="AP2333:AP2356" si="374">IF(OR(AND(COUNT(O2333)=1, COUNT(AO2333)=1, O2333&lt;AO2333),AND(COUNT(AO2333)=1, AO2333&gt;=0,O2333="NS"),AND(AO2333=0, O2333&lt;&gt;0),AND(AO2333="NS", O2333=0)), 1, 0)</f>
        <v>0</v>
      </c>
    </row>
    <row r="2334" spans="1:42" ht="15" customHeight="1">
      <c r="A2334" s="107"/>
      <c r="B2334" s="92"/>
      <c r="C2334" s="168" t="s">
        <v>230</v>
      </c>
      <c r="D2334" s="496" t="str">
        <f t="shared" si="365"/>
        <v/>
      </c>
      <c r="E2334" s="497"/>
      <c r="F2334" s="497"/>
      <c r="G2334" s="497"/>
      <c r="H2334" s="497"/>
      <c r="I2334" s="497"/>
      <c r="J2334" s="497"/>
      <c r="K2334" s="497"/>
      <c r="L2334" s="497"/>
      <c r="M2334" s="497"/>
      <c r="N2334" s="498"/>
      <c r="O2334" s="343"/>
      <c r="P2334" s="343"/>
      <c r="Q2334" s="343"/>
      <c r="R2334" s="343"/>
      <c r="S2334" s="343"/>
      <c r="T2334" s="343"/>
      <c r="U2334" s="343"/>
      <c r="V2334" s="343"/>
      <c r="W2334" s="343"/>
      <c r="X2334" s="343"/>
      <c r="Y2334" s="343"/>
      <c r="Z2334" s="343"/>
      <c r="AA2334" s="343"/>
      <c r="AB2334" s="343"/>
      <c r="AC2334" s="343"/>
      <c r="AD2334" s="343"/>
      <c r="AG2334" s="86">
        <f t="shared" si="366"/>
        <v>0</v>
      </c>
      <c r="AH2334" s="86">
        <f t="shared" si="367"/>
        <v>0</v>
      </c>
      <c r="AI2334" s="86">
        <f t="shared" si="368"/>
        <v>0</v>
      </c>
      <c r="AJ2334" s="86">
        <f t="shared" si="369"/>
        <v>0</v>
      </c>
      <c r="AL2334" s="86">
        <f t="shared" si="370"/>
        <v>16</v>
      </c>
      <c r="AM2334" s="86">
        <f t="shared" si="371"/>
        <v>0</v>
      </c>
      <c r="AN2334" s="86">
        <f t="shared" si="372"/>
        <v>0</v>
      </c>
      <c r="AO2334" s="86">
        <f t="shared" si="373"/>
        <v>0</v>
      </c>
      <c r="AP2334" s="86">
        <f t="shared" si="374"/>
        <v>0</v>
      </c>
    </row>
    <row r="2335" spans="1:42" ht="15" customHeight="1">
      <c r="A2335" s="107"/>
      <c r="B2335" s="92"/>
      <c r="C2335" s="168" t="s">
        <v>231</v>
      </c>
      <c r="D2335" s="496" t="str">
        <f t="shared" si="365"/>
        <v/>
      </c>
      <c r="E2335" s="497"/>
      <c r="F2335" s="497"/>
      <c r="G2335" s="497"/>
      <c r="H2335" s="497"/>
      <c r="I2335" s="497"/>
      <c r="J2335" s="497"/>
      <c r="K2335" s="497"/>
      <c r="L2335" s="497"/>
      <c r="M2335" s="497"/>
      <c r="N2335" s="498"/>
      <c r="O2335" s="343"/>
      <c r="P2335" s="343"/>
      <c r="Q2335" s="343"/>
      <c r="R2335" s="343"/>
      <c r="S2335" s="343"/>
      <c r="T2335" s="343"/>
      <c r="U2335" s="343"/>
      <c r="V2335" s="343"/>
      <c r="W2335" s="343"/>
      <c r="X2335" s="343"/>
      <c r="Y2335" s="343"/>
      <c r="Z2335" s="343"/>
      <c r="AA2335" s="343"/>
      <c r="AB2335" s="343"/>
      <c r="AC2335" s="343"/>
      <c r="AD2335" s="343"/>
      <c r="AG2335" s="86">
        <f t="shared" si="366"/>
        <v>0</v>
      </c>
      <c r="AH2335" s="86">
        <f t="shared" si="367"/>
        <v>0</v>
      </c>
      <c r="AI2335" s="86">
        <f t="shared" si="368"/>
        <v>0</v>
      </c>
      <c r="AJ2335" s="86">
        <f t="shared" si="369"/>
        <v>0</v>
      </c>
      <c r="AL2335" s="86">
        <f t="shared" si="370"/>
        <v>16</v>
      </c>
      <c r="AM2335" s="86">
        <f t="shared" si="371"/>
        <v>0</v>
      </c>
      <c r="AN2335" s="86">
        <f t="shared" si="372"/>
        <v>0</v>
      </c>
      <c r="AO2335" s="86">
        <f t="shared" si="373"/>
        <v>0</v>
      </c>
      <c r="AP2335" s="86">
        <f t="shared" si="374"/>
        <v>0</v>
      </c>
    </row>
    <row r="2336" spans="1:42" ht="15" customHeight="1">
      <c r="A2336" s="107"/>
      <c r="B2336" s="92"/>
      <c r="C2336" s="170" t="s">
        <v>232</v>
      </c>
      <c r="D2336" s="496" t="str">
        <f t="shared" si="365"/>
        <v/>
      </c>
      <c r="E2336" s="497"/>
      <c r="F2336" s="497"/>
      <c r="G2336" s="497"/>
      <c r="H2336" s="497"/>
      <c r="I2336" s="497"/>
      <c r="J2336" s="497"/>
      <c r="K2336" s="497"/>
      <c r="L2336" s="497"/>
      <c r="M2336" s="497"/>
      <c r="N2336" s="498"/>
      <c r="O2336" s="343"/>
      <c r="P2336" s="343"/>
      <c r="Q2336" s="343"/>
      <c r="R2336" s="343"/>
      <c r="S2336" s="343"/>
      <c r="T2336" s="343"/>
      <c r="U2336" s="343"/>
      <c r="V2336" s="343"/>
      <c r="W2336" s="343"/>
      <c r="X2336" s="343"/>
      <c r="Y2336" s="343"/>
      <c r="Z2336" s="343"/>
      <c r="AA2336" s="343"/>
      <c r="AB2336" s="343"/>
      <c r="AC2336" s="343"/>
      <c r="AD2336" s="343"/>
      <c r="AG2336" s="86">
        <f t="shared" si="366"/>
        <v>0</v>
      </c>
      <c r="AH2336" s="86">
        <f t="shared" si="367"/>
        <v>0</v>
      </c>
      <c r="AI2336" s="86">
        <f t="shared" si="368"/>
        <v>0</v>
      </c>
      <c r="AJ2336" s="86">
        <f t="shared" si="369"/>
        <v>0</v>
      </c>
      <c r="AL2336" s="86">
        <f t="shared" si="370"/>
        <v>16</v>
      </c>
      <c r="AM2336" s="86">
        <f t="shared" si="371"/>
        <v>0</v>
      </c>
      <c r="AN2336" s="86">
        <f t="shared" si="372"/>
        <v>0</v>
      </c>
      <c r="AO2336" s="86">
        <f t="shared" si="373"/>
        <v>0</v>
      </c>
      <c r="AP2336" s="86">
        <f t="shared" si="374"/>
        <v>0</v>
      </c>
    </row>
    <row r="2337" spans="1:42" ht="15" customHeight="1">
      <c r="A2337" s="107"/>
      <c r="B2337" s="92"/>
      <c r="C2337" s="170" t="s">
        <v>233</v>
      </c>
      <c r="D2337" s="496" t="str">
        <f t="shared" si="365"/>
        <v/>
      </c>
      <c r="E2337" s="497"/>
      <c r="F2337" s="497"/>
      <c r="G2337" s="497"/>
      <c r="H2337" s="497"/>
      <c r="I2337" s="497"/>
      <c r="J2337" s="497"/>
      <c r="K2337" s="497"/>
      <c r="L2337" s="497"/>
      <c r="M2337" s="497"/>
      <c r="N2337" s="498"/>
      <c r="O2337" s="343"/>
      <c r="P2337" s="343"/>
      <c r="Q2337" s="343"/>
      <c r="R2337" s="343"/>
      <c r="S2337" s="343"/>
      <c r="T2337" s="343"/>
      <c r="U2337" s="343"/>
      <c r="V2337" s="343"/>
      <c r="W2337" s="343"/>
      <c r="X2337" s="343"/>
      <c r="Y2337" s="343"/>
      <c r="Z2337" s="343"/>
      <c r="AA2337" s="343"/>
      <c r="AB2337" s="343"/>
      <c r="AC2337" s="343"/>
      <c r="AD2337" s="343"/>
      <c r="AG2337" s="86">
        <f t="shared" si="366"/>
        <v>0</v>
      </c>
      <c r="AH2337" s="86">
        <f t="shared" si="367"/>
        <v>0</v>
      </c>
      <c r="AI2337" s="86">
        <f t="shared" si="368"/>
        <v>0</v>
      </c>
      <c r="AJ2337" s="86">
        <f t="shared" si="369"/>
        <v>0</v>
      </c>
      <c r="AL2337" s="86">
        <f t="shared" si="370"/>
        <v>16</v>
      </c>
      <c r="AM2337" s="86">
        <f t="shared" si="371"/>
        <v>0</v>
      </c>
      <c r="AN2337" s="86">
        <f t="shared" si="372"/>
        <v>0</v>
      </c>
      <c r="AO2337" s="86">
        <f t="shared" si="373"/>
        <v>0</v>
      </c>
      <c r="AP2337" s="86">
        <f t="shared" si="374"/>
        <v>0</v>
      </c>
    </row>
    <row r="2338" spans="1:42" ht="15" customHeight="1">
      <c r="A2338" s="107"/>
      <c r="B2338" s="92"/>
      <c r="C2338" s="170" t="s">
        <v>234</v>
      </c>
      <c r="D2338" s="496" t="str">
        <f t="shared" si="365"/>
        <v/>
      </c>
      <c r="E2338" s="497"/>
      <c r="F2338" s="497"/>
      <c r="G2338" s="497"/>
      <c r="H2338" s="497"/>
      <c r="I2338" s="497"/>
      <c r="J2338" s="497"/>
      <c r="K2338" s="497"/>
      <c r="L2338" s="497"/>
      <c r="M2338" s="497"/>
      <c r="N2338" s="498"/>
      <c r="O2338" s="343"/>
      <c r="P2338" s="343"/>
      <c r="Q2338" s="343"/>
      <c r="R2338" s="343"/>
      <c r="S2338" s="343"/>
      <c r="T2338" s="343"/>
      <c r="U2338" s="343"/>
      <c r="V2338" s="343"/>
      <c r="W2338" s="343"/>
      <c r="X2338" s="343"/>
      <c r="Y2338" s="343"/>
      <c r="Z2338" s="343"/>
      <c r="AA2338" s="343"/>
      <c r="AB2338" s="343"/>
      <c r="AC2338" s="343"/>
      <c r="AD2338" s="343"/>
      <c r="AG2338" s="86">
        <f t="shared" si="366"/>
        <v>0</v>
      </c>
      <c r="AH2338" s="86">
        <f t="shared" si="367"/>
        <v>0</v>
      </c>
      <c r="AI2338" s="86">
        <f t="shared" si="368"/>
        <v>0</v>
      </c>
      <c r="AJ2338" s="86">
        <f t="shared" si="369"/>
        <v>0</v>
      </c>
      <c r="AL2338" s="86">
        <f t="shared" si="370"/>
        <v>16</v>
      </c>
      <c r="AM2338" s="86">
        <f t="shared" si="371"/>
        <v>0</v>
      </c>
      <c r="AN2338" s="86">
        <f t="shared" si="372"/>
        <v>0</v>
      </c>
      <c r="AO2338" s="86">
        <f t="shared" si="373"/>
        <v>0</v>
      </c>
      <c r="AP2338" s="86">
        <f t="shared" si="374"/>
        <v>0</v>
      </c>
    </row>
    <row r="2339" spans="1:42" ht="15" customHeight="1">
      <c r="A2339" s="107"/>
      <c r="B2339" s="92"/>
      <c r="C2339" s="170" t="s">
        <v>235</v>
      </c>
      <c r="D2339" s="496" t="str">
        <f t="shared" si="365"/>
        <v/>
      </c>
      <c r="E2339" s="497"/>
      <c r="F2339" s="497"/>
      <c r="G2339" s="497"/>
      <c r="H2339" s="497"/>
      <c r="I2339" s="497"/>
      <c r="J2339" s="497"/>
      <c r="K2339" s="497"/>
      <c r="L2339" s="497"/>
      <c r="M2339" s="497"/>
      <c r="N2339" s="498"/>
      <c r="O2339" s="343"/>
      <c r="P2339" s="343"/>
      <c r="Q2339" s="343"/>
      <c r="R2339" s="343"/>
      <c r="S2339" s="343"/>
      <c r="T2339" s="343"/>
      <c r="U2339" s="343"/>
      <c r="V2339" s="343"/>
      <c r="W2339" s="343"/>
      <c r="X2339" s="343"/>
      <c r="Y2339" s="343"/>
      <c r="Z2339" s="343"/>
      <c r="AA2339" s="343"/>
      <c r="AB2339" s="343"/>
      <c r="AC2339" s="343"/>
      <c r="AD2339" s="343"/>
      <c r="AG2339" s="86">
        <f t="shared" si="366"/>
        <v>0</v>
      </c>
      <c r="AH2339" s="86">
        <f t="shared" si="367"/>
        <v>0</v>
      </c>
      <c r="AI2339" s="86">
        <f t="shared" si="368"/>
        <v>0</v>
      </c>
      <c r="AJ2339" s="86">
        <f t="shared" si="369"/>
        <v>0</v>
      </c>
      <c r="AL2339" s="86">
        <f t="shared" si="370"/>
        <v>16</v>
      </c>
      <c r="AM2339" s="86">
        <f t="shared" si="371"/>
        <v>0</v>
      </c>
      <c r="AN2339" s="86">
        <f t="shared" si="372"/>
        <v>0</v>
      </c>
      <c r="AO2339" s="86">
        <f t="shared" si="373"/>
        <v>0</v>
      </c>
      <c r="AP2339" s="86">
        <f t="shared" si="374"/>
        <v>0</v>
      </c>
    </row>
    <row r="2340" spans="1:42" ht="15" customHeight="1">
      <c r="A2340" s="107"/>
      <c r="B2340" s="92"/>
      <c r="C2340" s="170" t="s">
        <v>236</v>
      </c>
      <c r="D2340" s="496" t="str">
        <f t="shared" si="365"/>
        <v/>
      </c>
      <c r="E2340" s="497"/>
      <c r="F2340" s="497"/>
      <c r="G2340" s="497"/>
      <c r="H2340" s="497"/>
      <c r="I2340" s="497"/>
      <c r="J2340" s="497"/>
      <c r="K2340" s="497"/>
      <c r="L2340" s="497"/>
      <c r="M2340" s="497"/>
      <c r="N2340" s="498"/>
      <c r="O2340" s="343"/>
      <c r="P2340" s="343"/>
      <c r="Q2340" s="343"/>
      <c r="R2340" s="343"/>
      <c r="S2340" s="343"/>
      <c r="T2340" s="343"/>
      <c r="U2340" s="343"/>
      <c r="V2340" s="343"/>
      <c r="W2340" s="343"/>
      <c r="X2340" s="343"/>
      <c r="Y2340" s="343"/>
      <c r="Z2340" s="343"/>
      <c r="AA2340" s="343"/>
      <c r="AB2340" s="343"/>
      <c r="AC2340" s="343"/>
      <c r="AD2340" s="343"/>
      <c r="AG2340" s="86">
        <f t="shared" si="366"/>
        <v>0</v>
      </c>
      <c r="AH2340" s="86">
        <f t="shared" si="367"/>
        <v>0</v>
      </c>
      <c r="AI2340" s="86">
        <f t="shared" si="368"/>
        <v>0</v>
      </c>
      <c r="AJ2340" s="86">
        <f t="shared" si="369"/>
        <v>0</v>
      </c>
      <c r="AL2340" s="86">
        <f t="shared" si="370"/>
        <v>16</v>
      </c>
      <c r="AM2340" s="86">
        <f t="shared" si="371"/>
        <v>0</v>
      </c>
      <c r="AN2340" s="86">
        <f t="shared" si="372"/>
        <v>0</v>
      </c>
      <c r="AO2340" s="86">
        <f t="shared" si="373"/>
        <v>0</v>
      </c>
      <c r="AP2340" s="86">
        <f t="shared" si="374"/>
        <v>0</v>
      </c>
    </row>
    <row r="2341" spans="1:42" ht="15" customHeight="1">
      <c r="A2341" s="107"/>
      <c r="B2341" s="92"/>
      <c r="C2341" s="170" t="s">
        <v>237</v>
      </c>
      <c r="D2341" s="496" t="str">
        <f t="shared" si="365"/>
        <v/>
      </c>
      <c r="E2341" s="497"/>
      <c r="F2341" s="497"/>
      <c r="G2341" s="497"/>
      <c r="H2341" s="497"/>
      <c r="I2341" s="497"/>
      <c r="J2341" s="497"/>
      <c r="K2341" s="497"/>
      <c r="L2341" s="497"/>
      <c r="M2341" s="497"/>
      <c r="N2341" s="498"/>
      <c r="O2341" s="343"/>
      <c r="P2341" s="343"/>
      <c r="Q2341" s="343"/>
      <c r="R2341" s="343"/>
      <c r="S2341" s="343"/>
      <c r="T2341" s="343"/>
      <c r="U2341" s="343"/>
      <c r="V2341" s="343"/>
      <c r="W2341" s="343"/>
      <c r="X2341" s="343"/>
      <c r="Y2341" s="343"/>
      <c r="Z2341" s="343"/>
      <c r="AA2341" s="343"/>
      <c r="AB2341" s="343"/>
      <c r="AC2341" s="343"/>
      <c r="AD2341" s="343"/>
      <c r="AG2341" s="86">
        <f t="shared" si="366"/>
        <v>0</v>
      </c>
      <c r="AH2341" s="86">
        <f t="shared" si="367"/>
        <v>0</v>
      </c>
      <c r="AI2341" s="86">
        <f t="shared" si="368"/>
        <v>0</v>
      </c>
      <c r="AJ2341" s="86">
        <f t="shared" si="369"/>
        <v>0</v>
      </c>
      <c r="AL2341" s="86">
        <f t="shared" si="370"/>
        <v>16</v>
      </c>
      <c r="AM2341" s="86">
        <f t="shared" si="371"/>
        <v>0</v>
      </c>
      <c r="AN2341" s="86">
        <f t="shared" si="372"/>
        <v>0</v>
      </c>
      <c r="AO2341" s="86">
        <f t="shared" si="373"/>
        <v>0</v>
      </c>
      <c r="AP2341" s="86">
        <f t="shared" si="374"/>
        <v>0</v>
      </c>
    </row>
    <row r="2342" spans="1:42" ht="15" customHeight="1">
      <c r="A2342" s="107"/>
      <c r="B2342" s="92"/>
      <c r="C2342" s="170" t="s">
        <v>238</v>
      </c>
      <c r="D2342" s="496" t="str">
        <f t="shared" si="365"/>
        <v/>
      </c>
      <c r="E2342" s="497"/>
      <c r="F2342" s="497"/>
      <c r="G2342" s="497"/>
      <c r="H2342" s="497"/>
      <c r="I2342" s="497"/>
      <c r="J2342" s="497"/>
      <c r="K2342" s="497"/>
      <c r="L2342" s="497"/>
      <c r="M2342" s="497"/>
      <c r="N2342" s="498"/>
      <c r="O2342" s="343"/>
      <c r="P2342" s="343"/>
      <c r="Q2342" s="343"/>
      <c r="R2342" s="343"/>
      <c r="S2342" s="343"/>
      <c r="T2342" s="343"/>
      <c r="U2342" s="343"/>
      <c r="V2342" s="343"/>
      <c r="W2342" s="343"/>
      <c r="X2342" s="343"/>
      <c r="Y2342" s="343"/>
      <c r="Z2342" s="343"/>
      <c r="AA2342" s="343"/>
      <c r="AB2342" s="343"/>
      <c r="AC2342" s="343"/>
      <c r="AD2342" s="343"/>
      <c r="AG2342" s="86">
        <f t="shared" si="366"/>
        <v>0</v>
      </c>
      <c r="AH2342" s="86">
        <f t="shared" si="367"/>
        <v>0</v>
      </c>
      <c r="AI2342" s="86">
        <f t="shared" si="368"/>
        <v>0</v>
      </c>
      <c r="AJ2342" s="86">
        <f t="shared" si="369"/>
        <v>0</v>
      </c>
      <c r="AL2342" s="86">
        <f t="shared" si="370"/>
        <v>16</v>
      </c>
      <c r="AM2342" s="86">
        <f t="shared" si="371"/>
        <v>0</v>
      </c>
      <c r="AN2342" s="86">
        <f t="shared" si="372"/>
        <v>0</v>
      </c>
      <c r="AO2342" s="86">
        <f t="shared" si="373"/>
        <v>0</v>
      </c>
      <c r="AP2342" s="86">
        <f t="shared" si="374"/>
        <v>0</v>
      </c>
    </row>
    <row r="2343" spans="1:42" ht="15" customHeight="1">
      <c r="A2343" s="107"/>
      <c r="B2343" s="92"/>
      <c r="C2343" s="170" t="s">
        <v>239</v>
      </c>
      <c r="D2343" s="496" t="str">
        <f t="shared" si="365"/>
        <v/>
      </c>
      <c r="E2343" s="497"/>
      <c r="F2343" s="497"/>
      <c r="G2343" s="497"/>
      <c r="H2343" s="497"/>
      <c r="I2343" s="497"/>
      <c r="J2343" s="497"/>
      <c r="K2343" s="497"/>
      <c r="L2343" s="497"/>
      <c r="M2343" s="497"/>
      <c r="N2343" s="498"/>
      <c r="O2343" s="343"/>
      <c r="P2343" s="343"/>
      <c r="Q2343" s="343"/>
      <c r="R2343" s="343"/>
      <c r="S2343" s="343"/>
      <c r="T2343" s="343"/>
      <c r="U2343" s="343"/>
      <c r="V2343" s="343"/>
      <c r="W2343" s="343"/>
      <c r="X2343" s="343"/>
      <c r="Y2343" s="343"/>
      <c r="Z2343" s="343"/>
      <c r="AA2343" s="343"/>
      <c r="AB2343" s="343"/>
      <c r="AC2343" s="343"/>
      <c r="AD2343" s="343"/>
      <c r="AG2343" s="86">
        <f t="shared" si="366"/>
        <v>0</v>
      </c>
      <c r="AH2343" s="86">
        <f t="shared" si="367"/>
        <v>0</v>
      </c>
      <c r="AI2343" s="86">
        <f t="shared" si="368"/>
        <v>0</v>
      </c>
      <c r="AJ2343" s="86">
        <f t="shared" si="369"/>
        <v>0</v>
      </c>
      <c r="AL2343" s="86">
        <f t="shared" si="370"/>
        <v>16</v>
      </c>
      <c r="AM2343" s="86">
        <f t="shared" si="371"/>
        <v>0</v>
      </c>
      <c r="AN2343" s="86">
        <f t="shared" si="372"/>
        <v>0</v>
      </c>
      <c r="AO2343" s="86">
        <f t="shared" si="373"/>
        <v>0</v>
      </c>
      <c r="AP2343" s="86">
        <f t="shared" si="374"/>
        <v>0</v>
      </c>
    </row>
    <row r="2344" spans="1:42" ht="15" customHeight="1">
      <c r="A2344" s="107"/>
      <c r="B2344" s="92"/>
      <c r="C2344" s="170" t="s">
        <v>240</v>
      </c>
      <c r="D2344" s="496" t="str">
        <f t="shared" si="365"/>
        <v/>
      </c>
      <c r="E2344" s="497"/>
      <c r="F2344" s="497"/>
      <c r="G2344" s="497"/>
      <c r="H2344" s="497"/>
      <c r="I2344" s="497"/>
      <c r="J2344" s="497"/>
      <c r="K2344" s="497"/>
      <c r="L2344" s="497"/>
      <c r="M2344" s="497"/>
      <c r="N2344" s="498"/>
      <c r="O2344" s="343"/>
      <c r="P2344" s="343"/>
      <c r="Q2344" s="343"/>
      <c r="R2344" s="343"/>
      <c r="S2344" s="343"/>
      <c r="T2344" s="343"/>
      <c r="U2344" s="343"/>
      <c r="V2344" s="343"/>
      <c r="W2344" s="343"/>
      <c r="X2344" s="343"/>
      <c r="Y2344" s="343"/>
      <c r="Z2344" s="343"/>
      <c r="AA2344" s="343"/>
      <c r="AB2344" s="343"/>
      <c r="AC2344" s="343"/>
      <c r="AD2344" s="343"/>
      <c r="AG2344" s="86">
        <f t="shared" si="366"/>
        <v>0</v>
      </c>
      <c r="AH2344" s="86">
        <f t="shared" si="367"/>
        <v>0</v>
      </c>
      <c r="AI2344" s="86">
        <f t="shared" si="368"/>
        <v>0</v>
      </c>
      <c r="AJ2344" s="86">
        <f t="shared" si="369"/>
        <v>0</v>
      </c>
      <c r="AL2344" s="86">
        <f t="shared" si="370"/>
        <v>16</v>
      </c>
      <c r="AM2344" s="86">
        <f t="shared" si="371"/>
        <v>0</v>
      </c>
      <c r="AN2344" s="86">
        <f t="shared" si="372"/>
        <v>0</v>
      </c>
      <c r="AO2344" s="86">
        <f t="shared" si="373"/>
        <v>0</v>
      </c>
      <c r="AP2344" s="86">
        <f t="shared" si="374"/>
        <v>0</v>
      </c>
    </row>
    <row r="2345" spans="1:42" ht="15" customHeight="1">
      <c r="A2345" s="107"/>
      <c r="B2345" s="92"/>
      <c r="C2345" s="170" t="s">
        <v>241</v>
      </c>
      <c r="D2345" s="496" t="str">
        <f t="shared" si="365"/>
        <v/>
      </c>
      <c r="E2345" s="497"/>
      <c r="F2345" s="497"/>
      <c r="G2345" s="497"/>
      <c r="H2345" s="497"/>
      <c r="I2345" s="497"/>
      <c r="J2345" s="497"/>
      <c r="K2345" s="497"/>
      <c r="L2345" s="497"/>
      <c r="M2345" s="497"/>
      <c r="N2345" s="498"/>
      <c r="O2345" s="343"/>
      <c r="P2345" s="343"/>
      <c r="Q2345" s="343"/>
      <c r="R2345" s="343"/>
      <c r="S2345" s="343"/>
      <c r="T2345" s="343"/>
      <c r="U2345" s="343"/>
      <c r="V2345" s="343"/>
      <c r="W2345" s="343"/>
      <c r="X2345" s="343"/>
      <c r="Y2345" s="343"/>
      <c r="Z2345" s="343"/>
      <c r="AA2345" s="343"/>
      <c r="AB2345" s="343"/>
      <c r="AC2345" s="343"/>
      <c r="AD2345" s="343"/>
      <c r="AG2345" s="86">
        <f t="shared" si="366"/>
        <v>0</v>
      </c>
      <c r="AH2345" s="86">
        <f t="shared" si="367"/>
        <v>0</v>
      </c>
      <c r="AI2345" s="86">
        <f t="shared" si="368"/>
        <v>0</v>
      </c>
      <c r="AJ2345" s="86">
        <f t="shared" si="369"/>
        <v>0</v>
      </c>
      <c r="AL2345" s="86">
        <f t="shared" si="370"/>
        <v>16</v>
      </c>
      <c r="AM2345" s="86">
        <f t="shared" si="371"/>
        <v>0</v>
      </c>
      <c r="AN2345" s="86">
        <f t="shared" si="372"/>
        <v>0</v>
      </c>
      <c r="AO2345" s="86">
        <f t="shared" si="373"/>
        <v>0</v>
      </c>
      <c r="AP2345" s="86">
        <f t="shared" si="374"/>
        <v>0</v>
      </c>
    </row>
    <row r="2346" spans="1:42" ht="15" customHeight="1">
      <c r="A2346" s="107"/>
      <c r="B2346" s="92"/>
      <c r="C2346" s="170" t="s">
        <v>242</v>
      </c>
      <c r="D2346" s="496" t="str">
        <f t="shared" si="365"/>
        <v/>
      </c>
      <c r="E2346" s="497"/>
      <c r="F2346" s="497"/>
      <c r="G2346" s="497"/>
      <c r="H2346" s="497"/>
      <c r="I2346" s="497"/>
      <c r="J2346" s="497"/>
      <c r="K2346" s="497"/>
      <c r="L2346" s="497"/>
      <c r="M2346" s="497"/>
      <c r="N2346" s="498"/>
      <c r="O2346" s="343"/>
      <c r="P2346" s="343"/>
      <c r="Q2346" s="343"/>
      <c r="R2346" s="343"/>
      <c r="S2346" s="343"/>
      <c r="T2346" s="343"/>
      <c r="U2346" s="343"/>
      <c r="V2346" s="343"/>
      <c r="W2346" s="343"/>
      <c r="X2346" s="343"/>
      <c r="Y2346" s="343"/>
      <c r="Z2346" s="343"/>
      <c r="AA2346" s="343"/>
      <c r="AB2346" s="343"/>
      <c r="AC2346" s="343"/>
      <c r="AD2346" s="343"/>
      <c r="AG2346" s="86">
        <f t="shared" si="366"/>
        <v>0</v>
      </c>
      <c r="AH2346" s="86">
        <f t="shared" si="367"/>
        <v>0</v>
      </c>
      <c r="AI2346" s="86">
        <f t="shared" si="368"/>
        <v>0</v>
      </c>
      <c r="AJ2346" s="86">
        <f t="shared" si="369"/>
        <v>0</v>
      </c>
      <c r="AL2346" s="86">
        <f t="shared" si="370"/>
        <v>16</v>
      </c>
      <c r="AM2346" s="86">
        <f t="shared" si="371"/>
        <v>0</v>
      </c>
      <c r="AN2346" s="86">
        <f t="shared" si="372"/>
        <v>0</v>
      </c>
      <c r="AO2346" s="86">
        <f t="shared" si="373"/>
        <v>0</v>
      </c>
      <c r="AP2346" s="86">
        <f t="shared" si="374"/>
        <v>0</v>
      </c>
    </row>
    <row r="2347" spans="1:42" ht="15" customHeight="1">
      <c r="A2347" s="107"/>
      <c r="B2347" s="92"/>
      <c r="C2347" s="170" t="s">
        <v>243</v>
      </c>
      <c r="D2347" s="496" t="str">
        <f t="shared" si="365"/>
        <v/>
      </c>
      <c r="E2347" s="497"/>
      <c r="F2347" s="497"/>
      <c r="G2347" s="497"/>
      <c r="H2347" s="497"/>
      <c r="I2347" s="497"/>
      <c r="J2347" s="497"/>
      <c r="K2347" s="497"/>
      <c r="L2347" s="497"/>
      <c r="M2347" s="497"/>
      <c r="N2347" s="498"/>
      <c r="O2347" s="343"/>
      <c r="P2347" s="343"/>
      <c r="Q2347" s="343"/>
      <c r="R2347" s="343"/>
      <c r="S2347" s="343"/>
      <c r="T2347" s="343"/>
      <c r="U2347" s="343"/>
      <c r="V2347" s="343"/>
      <c r="W2347" s="343"/>
      <c r="X2347" s="343"/>
      <c r="Y2347" s="343"/>
      <c r="Z2347" s="343"/>
      <c r="AA2347" s="343"/>
      <c r="AB2347" s="343"/>
      <c r="AC2347" s="343"/>
      <c r="AD2347" s="343"/>
      <c r="AG2347" s="86">
        <f t="shared" si="366"/>
        <v>0</v>
      </c>
      <c r="AH2347" s="86">
        <f t="shared" si="367"/>
        <v>0</v>
      </c>
      <c r="AI2347" s="86">
        <f t="shared" si="368"/>
        <v>0</v>
      </c>
      <c r="AJ2347" s="86">
        <f t="shared" si="369"/>
        <v>0</v>
      </c>
      <c r="AL2347" s="86">
        <f t="shared" si="370"/>
        <v>16</v>
      </c>
      <c r="AM2347" s="86">
        <f t="shared" si="371"/>
        <v>0</v>
      </c>
      <c r="AN2347" s="86">
        <f t="shared" si="372"/>
        <v>0</v>
      </c>
      <c r="AO2347" s="86">
        <f t="shared" si="373"/>
        <v>0</v>
      </c>
      <c r="AP2347" s="86">
        <f t="shared" si="374"/>
        <v>0</v>
      </c>
    </row>
    <row r="2348" spans="1:42" ht="15" customHeight="1">
      <c r="A2348" s="107"/>
      <c r="B2348" s="92"/>
      <c r="C2348" s="170" t="s">
        <v>244</v>
      </c>
      <c r="D2348" s="496" t="str">
        <f t="shared" si="365"/>
        <v/>
      </c>
      <c r="E2348" s="497"/>
      <c r="F2348" s="497"/>
      <c r="G2348" s="497"/>
      <c r="H2348" s="497"/>
      <c r="I2348" s="497"/>
      <c r="J2348" s="497"/>
      <c r="K2348" s="497"/>
      <c r="L2348" s="497"/>
      <c r="M2348" s="497"/>
      <c r="N2348" s="498"/>
      <c r="O2348" s="343"/>
      <c r="P2348" s="343"/>
      <c r="Q2348" s="343"/>
      <c r="R2348" s="343"/>
      <c r="S2348" s="343"/>
      <c r="T2348" s="343"/>
      <c r="U2348" s="343"/>
      <c r="V2348" s="343"/>
      <c r="W2348" s="343"/>
      <c r="X2348" s="343"/>
      <c r="Y2348" s="343"/>
      <c r="Z2348" s="343"/>
      <c r="AA2348" s="343"/>
      <c r="AB2348" s="343"/>
      <c r="AC2348" s="343"/>
      <c r="AD2348" s="343"/>
      <c r="AG2348" s="86">
        <f t="shared" si="366"/>
        <v>0</v>
      </c>
      <c r="AH2348" s="86">
        <f t="shared" si="367"/>
        <v>0</v>
      </c>
      <c r="AI2348" s="86">
        <f t="shared" si="368"/>
        <v>0</v>
      </c>
      <c r="AJ2348" s="86">
        <f t="shared" si="369"/>
        <v>0</v>
      </c>
      <c r="AL2348" s="86">
        <f t="shared" si="370"/>
        <v>16</v>
      </c>
      <c r="AM2348" s="86">
        <f t="shared" si="371"/>
        <v>0</v>
      </c>
      <c r="AN2348" s="86">
        <f t="shared" si="372"/>
        <v>0</v>
      </c>
      <c r="AO2348" s="86">
        <f t="shared" si="373"/>
        <v>0</v>
      </c>
      <c r="AP2348" s="86">
        <f t="shared" si="374"/>
        <v>0</v>
      </c>
    </row>
    <row r="2349" spans="1:42" ht="15" customHeight="1">
      <c r="A2349" s="107"/>
      <c r="B2349" s="92"/>
      <c r="C2349" s="170" t="s">
        <v>245</v>
      </c>
      <c r="D2349" s="496" t="str">
        <f t="shared" si="365"/>
        <v/>
      </c>
      <c r="E2349" s="497"/>
      <c r="F2349" s="497"/>
      <c r="G2349" s="497"/>
      <c r="H2349" s="497"/>
      <c r="I2349" s="497"/>
      <c r="J2349" s="497"/>
      <c r="K2349" s="497"/>
      <c r="L2349" s="497"/>
      <c r="M2349" s="497"/>
      <c r="N2349" s="498"/>
      <c r="O2349" s="343"/>
      <c r="P2349" s="343"/>
      <c r="Q2349" s="343"/>
      <c r="R2349" s="343"/>
      <c r="S2349" s="343"/>
      <c r="T2349" s="343"/>
      <c r="U2349" s="343"/>
      <c r="V2349" s="343"/>
      <c r="W2349" s="343"/>
      <c r="X2349" s="343"/>
      <c r="Y2349" s="343"/>
      <c r="Z2349" s="343"/>
      <c r="AA2349" s="343"/>
      <c r="AB2349" s="343"/>
      <c r="AC2349" s="343"/>
      <c r="AD2349" s="343"/>
      <c r="AG2349" s="86">
        <f t="shared" si="366"/>
        <v>0</v>
      </c>
      <c r="AH2349" s="86">
        <f t="shared" si="367"/>
        <v>0</v>
      </c>
      <c r="AI2349" s="86">
        <f t="shared" si="368"/>
        <v>0</v>
      </c>
      <c r="AJ2349" s="86">
        <f t="shared" si="369"/>
        <v>0</v>
      </c>
      <c r="AL2349" s="86">
        <f t="shared" si="370"/>
        <v>16</v>
      </c>
      <c r="AM2349" s="86">
        <f t="shared" si="371"/>
        <v>0</v>
      </c>
      <c r="AN2349" s="86">
        <f t="shared" si="372"/>
        <v>0</v>
      </c>
      <c r="AO2349" s="86">
        <f t="shared" si="373"/>
        <v>0</v>
      </c>
      <c r="AP2349" s="86">
        <f t="shared" si="374"/>
        <v>0</v>
      </c>
    </row>
    <row r="2350" spans="1:42" ht="15" customHeight="1">
      <c r="A2350" s="107"/>
      <c r="B2350" s="92"/>
      <c r="C2350" s="170" t="s">
        <v>246</v>
      </c>
      <c r="D2350" s="496" t="str">
        <f t="shared" si="365"/>
        <v/>
      </c>
      <c r="E2350" s="497"/>
      <c r="F2350" s="497"/>
      <c r="G2350" s="497"/>
      <c r="H2350" s="497"/>
      <c r="I2350" s="497"/>
      <c r="J2350" s="497"/>
      <c r="K2350" s="497"/>
      <c r="L2350" s="497"/>
      <c r="M2350" s="497"/>
      <c r="N2350" s="498"/>
      <c r="O2350" s="343"/>
      <c r="P2350" s="343"/>
      <c r="Q2350" s="343"/>
      <c r="R2350" s="343"/>
      <c r="S2350" s="343"/>
      <c r="T2350" s="343"/>
      <c r="U2350" s="343"/>
      <c r="V2350" s="343"/>
      <c r="W2350" s="343"/>
      <c r="X2350" s="343"/>
      <c r="Y2350" s="343"/>
      <c r="Z2350" s="343"/>
      <c r="AA2350" s="343"/>
      <c r="AB2350" s="343"/>
      <c r="AC2350" s="343"/>
      <c r="AD2350" s="343"/>
      <c r="AG2350" s="86">
        <f t="shared" si="366"/>
        <v>0</v>
      </c>
      <c r="AH2350" s="86">
        <f t="shared" si="367"/>
        <v>0</v>
      </c>
      <c r="AI2350" s="86">
        <f t="shared" si="368"/>
        <v>0</v>
      </c>
      <c r="AJ2350" s="86">
        <f t="shared" si="369"/>
        <v>0</v>
      </c>
      <c r="AL2350" s="86">
        <f t="shared" si="370"/>
        <v>16</v>
      </c>
      <c r="AM2350" s="86">
        <f t="shared" si="371"/>
        <v>0</v>
      </c>
      <c r="AN2350" s="86">
        <f t="shared" si="372"/>
        <v>0</v>
      </c>
      <c r="AO2350" s="86">
        <f t="shared" si="373"/>
        <v>0</v>
      </c>
      <c r="AP2350" s="86">
        <f t="shared" si="374"/>
        <v>0</v>
      </c>
    </row>
    <row r="2351" spans="1:42" ht="15" customHeight="1">
      <c r="A2351" s="107"/>
      <c r="B2351" s="92"/>
      <c r="C2351" s="170" t="s">
        <v>247</v>
      </c>
      <c r="D2351" s="496" t="str">
        <f t="shared" si="365"/>
        <v/>
      </c>
      <c r="E2351" s="497"/>
      <c r="F2351" s="497"/>
      <c r="G2351" s="497"/>
      <c r="H2351" s="497"/>
      <c r="I2351" s="497"/>
      <c r="J2351" s="497"/>
      <c r="K2351" s="497"/>
      <c r="L2351" s="497"/>
      <c r="M2351" s="497"/>
      <c r="N2351" s="498"/>
      <c r="O2351" s="343"/>
      <c r="P2351" s="343"/>
      <c r="Q2351" s="343"/>
      <c r="R2351" s="343"/>
      <c r="S2351" s="343"/>
      <c r="T2351" s="343"/>
      <c r="U2351" s="343"/>
      <c r="V2351" s="343"/>
      <c r="W2351" s="343"/>
      <c r="X2351" s="343"/>
      <c r="Y2351" s="343"/>
      <c r="Z2351" s="343"/>
      <c r="AA2351" s="343"/>
      <c r="AB2351" s="343"/>
      <c r="AC2351" s="343"/>
      <c r="AD2351" s="343"/>
      <c r="AG2351" s="86">
        <f t="shared" si="366"/>
        <v>0</v>
      </c>
      <c r="AH2351" s="86">
        <f t="shared" si="367"/>
        <v>0</v>
      </c>
      <c r="AI2351" s="86">
        <f t="shared" si="368"/>
        <v>0</v>
      </c>
      <c r="AJ2351" s="86">
        <f t="shared" si="369"/>
        <v>0</v>
      </c>
      <c r="AL2351" s="86">
        <f t="shared" si="370"/>
        <v>16</v>
      </c>
      <c r="AM2351" s="86">
        <f t="shared" si="371"/>
        <v>0</v>
      </c>
      <c r="AN2351" s="86">
        <f t="shared" si="372"/>
        <v>0</v>
      </c>
      <c r="AO2351" s="86">
        <f t="shared" si="373"/>
        <v>0</v>
      </c>
      <c r="AP2351" s="86">
        <f t="shared" si="374"/>
        <v>0</v>
      </c>
    </row>
    <row r="2352" spans="1:42" ht="15" customHeight="1">
      <c r="A2352" s="107"/>
      <c r="B2352" s="92"/>
      <c r="C2352" s="170" t="s">
        <v>248</v>
      </c>
      <c r="D2352" s="496" t="str">
        <f t="shared" si="365"/>
        <v/>
      </c>
      <c r="E2352" s="497"/>
      <c r="F2352" s="497"/>
      <c r="G2352" s="497"/>
      <c r="H2352" s="497"/>
      <c r="I2352" s="497"/>
      <c r="J2352" s="497"/>
      <c r="K2352" s="497"/>
      <c r="L2352" s="497"/>
      <c r="M2352" s="497"/>
      <c r="N2352" s="498"/>
      <c r="O2352" s="343"/>
      <c r="P2352" s="343"/>
      <c r="Q2352" s="343"/>
      <c r="R2352" s="343"/>
      <c r="S2352" s="343"/>
      <c r="T2352" s="343"/>
      <c r="U2352" s="343"/>
      <c r="V2352" s="343"/>
      <c r="W2352" s="343"/>
      <c r="X2352" s="343"/>
      <c r="Y2352" s="343"/>
      <c r="Z2352" s="343"/>
      <c r="AA2352" s="343"/>
      <c r="AB2352" s="343"/>
      <c r="AC2352" s="343"/>
      <c r="AD2352" s="343"/>
      <c r="AG2352" s="86">
        <f t="shared" si="366"/>
        <v>0</v>
      </c>
      <c r="AH2352" s="86">
        <f t="shared" si="367"/>
        <v>0</v>
      </c>
      <c r="AI2352" s="86">
        <f t="shared" si="368"/>
        <v>0</v>
      </c>
      <c r="AJ2352" s="86">
        <f t="shared" si="369"/>
        <v>0</v>
      </c>
      <c r="AL2352" s="86">
        <f t="shared" si="370"/>
        <v>16</v>
      </c>
      <c r="AM2352" s="86">
        <f t="shared" si="371"/>
        <v>0</v>
      </c>
      <c r="AN2352" s="86">
        <f t="shared" si="372"/>
        <v>0</v>
      </c>
      <c r="AO2352" s="86">
        <f t="shared" si="373"/>
        <v>0</v>
      </c>
      <c r="AP2352" s="86">
        <f t="shared" si="374"/>
        <v>0</v>
      </c>
    </row>
    <row r="2353" spans="1:42" ht="15" customHeight="1">
      <c r="A2353" s="107"/>
      <c r="B2353" s="92"/>
      <c r="C2353" s="170" t="s">
        <v>249</v>
      </c>
      <c r="D2353" s="496" t="str">
        <f t="shared" si="365"/>
        <v/>
      </c>
      <c r="E2353" s="497"/>
      <c r="F2353" s="497"/>
      <c r="G2353" s="497"/>
      <c r="H2353" s="497"/>
      <c r="I2353" s="497"/>
      <c r="J2353" s="497"/>
      <c r="K2353" s="497"/>
      <c r="L2353" s="497"/>
      <c r="M2353" s="497"/>
      <c r="N2353" s="498"/>
      <c r="O2353" s="343"/>
      <c r="P2353" s="343"/>
      <c r="Q2353" s="343"/>
      <c r="R2353" s="343"/>
      <c r="S2353" s="343"/>
      <c r="T2353" s="343"/>
      <c r="U2353" s="343"/>
      <c r="V2353" s="343"/>
      <c r="W2353" s="343"/>
      <c r="X2353" s="343"/>
      <c r="Y2353" s="343"/>
      <c r="Z2353" s="343"/>
      <c r="AA2353" s="343"/>
      <c r="AB2353" s="343"/>
      <c r="AC2353" s="343"/>
      <c r="AD2353" s="343"/>
      <c r="AG2353" s="86">
        <f t="shared" si="366"/>
        <v>0</v>
      </c>
      <c r="AH2353" s="86">
        <f t="shared" si="367"/>
        <v>0</v>
      </c>
      <c r="AI2353" s="86">
        <f t="shared" si="368"/>
        <v>0</v>
      </c>
      <c r="AJ2353" s="86">
        <f t="shared" si="369"/>
        <v>0</v>
      </c>
      <c r="AL2353" s="86">
        <f t="shared" si="370"/>
        <v>16</v>
      </c>
      <c r="AM2353" s="86">
        <f t="shared" si="371"/>
        <v>0</v>
      </c>
      <c r="AN2353" s="86">
        <f t="shared" si="372"/>
        <v>0</v>
      </c>
      <c r="AO2353" s="86">
        <f t="shared" si="373"/>
        <v>0</v>
      </c>
      <c r="AP2353" s="86">
        <f t="shared" si="374"/>
        <v>0</v>
      </c>
    </row>
    <row r="2354" spans="1:42" ht="15" customHeight="1">
      <c r="A2354" s="107"/>
      <c r="B2354" s="92"/>
      <c r="C2354" s="170" t="s">
        <v>250</v>
      </c>
      <c r="D2354" s="496" t="str">
        <f t="shared" si="365"/>
        <v/>
      </c>
      <c r="E2354" s="497"/>
      <c r="F2354" s="497"/>
      <c r="G2354" s="497"/>
      <c r="H2354" s="497"/>
      <c r="I2354" s="497"/>
      <c r="J2354" s="497"/>
      <c r="K2354" s="497"/>
      <c r="L2354" s="497"/>
      <c r="M2354" s="497"/>
      <c r="N2354" s="498"/>
      <c r="O2354" s="343"/>
      <c r="P2354" s="343"/>
      <c r="Q2354" s="343"/>
      <c r="R2354" s="343"/>
      <c r="S2354" s="343"/>
      <c r="T2354" s="343"/>
      <c r="U2354" s="343"/>
      <c r="V2354" s="343"/>
      <c r="W2354" s="343"/>
      <c r="X2354" s="343"/>
      <c r="Y2354" s="343"/>
      <c r="Z2354" s="343"/>
      <c r="AA2354" s="343"/>
      <c r="AB2354" s="343"/>
      <c r="AC2354" s="343"/>
      <c r="AD2354" s="343"/>
      <c r="AG2354" s="86">
        <f t="shared" si="366"/>
        <v>0</v>
      </c>
      <c r="AH2354" s="86">
        <f t="shared" si="367"/>
        <v>0</v>
      </c>
      <c r="AI2354" s="86">
        <f t="shared" si="368"/>
        <v>0</v>
      </c>
      <c r="AJ2354" s="86">
        <f t="shared" si="369"/>
        <v>0</v>
      </c>
      <c r="AL2354" s="86">
        <f t="shared" si="370"/>
        <v>16</v>
      </c>
      <c r="AM2354" s="86">
        <f t="shared" si="371"/>
        <v>0</v>
      </c>
      <c r="AN2354" s="86">
        <f t="shared" si="372"/>
        <v>0</v>
      </c>
      <c r="AO2354" s="86">
        <f t="shared" si="373"/>
        <v>0</v>
      </c>
      <c r="AP2354" s="86">
        <f t="shared" si="374"/>
        <v>0</v>
      </c>
    </row>
    <row r="2355" spans="1:42" ht="15" customHeight="1">
      <c r="A2355" s="107"/>
      <c r="B2355" s="92"/>
      <c r="C2355" s="170" t="s">
        <v>251</v>
      </c>
      <c r="D2355" s="496" t="str">
        <f t="shared" si="365"/>
        <v/>
      </c>
      <c r="E2355" s="497"/>
      <c r="F2355" s="497"/>
      <c r="G2355" s="497"/>
      <c r="H2355" s="497"/>
      <c r="I2355" s="497"/>
      <c r="J2355" s="497"/>
      <c r="K2355" s="497"/>
      <c r="L2355" s="497"/>
      <c r="M2355" s="497"/>
      <c r="N2355" s="498"/>
      <c r="O2355" s="343"/>
      <c r="P2355" s="343"/>
      <c r="Q2355" s="343"/>
      <c r="R2355" s="343"/>
      <c r="S2355" s="343"/>
      <c r="T2355" s="343"/>
      <c r="U2355" s="343"/>
      <c r="V2355" s="343"/>
      <c r="W2355" s="343"/>
      <c r="X2355" s="343"/>
      <c r="Y2355" s="343"/>
      <c r="Z2355" s="343"/>
      <c r="AA2355" s="343"/>
      <c r="AB2355" s="343"/>
      <c r="AC2355" s="343"/>
      <c r="AD2355" s="343"/>
      <c r="AG2355" s="86">
        <f t="shared" si="366"/>
        <v>0</v>
      </c>
      <c r="AH2355" s="86">
        <f t="shared" si="367"/>
        <v>0</v>
      </c>
      <c r="AI2355" s="86">
        <f t="shared" si="368"/>
        <v>0</v>
      </c>
      <c r="AJ2355" s="86">
        <f t="shared" si="369"/>
        <v>0</v>
      </c>
      <c r="AL2355" s="86">
        <f t="shared" si="370"/>
        <v>16</v>
      </c>
      <c r="AM2355" s="86">
        <f t="shared" si="371"/>
        <v>0</v>
      </c>
      <c r="AN2355" s="86">
        <f t="shared" si="372"/>
        <v>0</v>
      </c>
      <c r="AO2355" s="86">
        <f t="shared" si="373"/>
        <v>0</v>
      </c>
      <c r="AP2355" s="86">
        <f t="shared" si="374"/>
        <v>0</v>
      </c>
    </row>
    <row r="2356" spans="1:42" ht="15" customHeight="1">
      <c r="A2356" s="107"/>
      <c r="B2356" s="92"/>
      <c r="C2356" s="170" t="s">
        <v>252</v>
      </c>
      <c r="D2356" s="496" t="str">
        <f t="shared" si="365"/>
        <v/>
      </c>
      <c r="E2356" s="497"/>
      <c r="F2356" s="497"/>
      <c r="G2356" s="497"/>
      <c r="H2356" s="497"/>
      <c r="I2356" s="497"/>
      <c r="J2356" s="497"/>
      <c r="K2356" s="497"/>
      <c r="L2356" s="497"/>
      <c r="M2356" s="497"/>
      <c r="N2356" s="498"/>
      <c r="O2356" s="343"/>
      <c r="P2356" s="343"/>
      <c r="Q2356" s="343"/>
      <c r="R2356" s="343"/>
      <c r="S2356" s="343"/>
      <c r="T2356" s="343"/>
      <c r="U2356" s="343"/>
      <c r="V2356" s="343"/>
      <c r="W2356" s="343"/>
      <c r="X2356" s="343"/>
      <c r="Y2356" s="343"/>
      <c r="Z2356" s="343"/>
      <c r="AA2356" s="343"/>
      <c r="AB2356" s="343"/>
      <c r="AC2356" s="343"/>
      <c r="AD2356" s="343"/>
      <c r="AG2356" s="86">
        <f t="shared" si="366"/>
        <v>0</v>
      </c>
      <c r="AH2356" s="86">
        <f t="shared" si="367"/>
        <v>0</v>
      </c>
      <c r="AI2356" s="86">
        <f t="shared" si="368"/>
        <v>0</v>
      </c>
      <c r="AJ2356" s="86">
        <f t="shared" si="369"/>
        <v>0</v>
      </c>
      <c r="AL2356" s="86">
        <f t="shared" si="370"/>
        <v>16</v>
      </c>
      <c r="AM2356" s="86">
        <f t="shared" si="371"/>
        <v>0</v>
      </c>
      <c r="AN2356" s="86">
        <f t="shared" si="372"/>
        <v>0</v>
      </c>
      <c r="AO2356" s="86">
        <f t="shared" si="373"/>
        <v>0</v>
      </c>
      <c r="AP2356" s="86">
        <f t="shared" si="374"/>
        <v>0</v>
      </c>
    </row>
    <row r="2357" spans="1:42" ht="15" customHeight="1">
      <c r="A2357" s="107"/>
      <c r="B2357" s="92"/>
      <c r="C2357" s="92"/>
      <c r="D2357" s="92"/>
      <c r="E2357" s="92"/>
      <c r="F2357" s="92"/>
      <c r="G2357" s="92"/>
      <c r="H2357" s="92"/>
      <c r="I2357" s="92"/>
      <c r="J2357" s="92"/>
      <c r="K2357" s="92"/>
      <c r="L2357" s="92"/>
      <c r="M2357" s="92"/>
      <c r="N2357" s="171" t="s">
        <v>253</v>
      </c>
      <c r="O2357" s="506">
        <f>IF(AND(SUM(O2237:P2356)=0,COUNTIF(O2237:P2356,"NS")&gt;0),"NS",
IF(AND(SUM(O2237:P2356)=0,COUNTIF(O2237:P2356,0)&gt;0),0,
IF(AND(SUM(O2237:P2356)=0,COUNTIF(O2237:P2356,"NA")&gt;0),"NA",
SUM(O2237:P2356))))</f>
        <v>0</v>
      </c>
      <c r="P2357" s="506"/>
      <c r="Q2357" s="506">
        <f>IF(AND(SUM(Q2237:R2356)=0,COUNTIF(Q2237:R2356,"NS")&gt;0),"NS",
IF(AND(SUM(Q2237:R2356)=0,COUNTIF(Q2237:R2356,0)&gt;0),0,
IF(AND(SUM(Q2237:R2356)=0,COUNTIF(Q2237:R2356,"NA")&gt;0),"NA",
SUM(Q2237:R2356))))</f>
        <v>0</v>
      </c>
      <c r="R2357" s="506"/>
      <c r="S2357" s="506">
        <f>IF(AND(SUM(S2237:T2356)=0,COUNTIF(S2237:T2356,"NS")&gt;0),"NS",
IF(AND(SUM(S2237:T2356)=0,COUNTIF(S2237:T2356,0)&gt;0),0,
IF(AND(SUM(S2237:T2356)=0,COUNTIF(S2237:T2356,"NA")&gt;0),"NA",
SUM(S2237:T2356))))</f>
        <v>0</v>
      </c>
      <c r="T2357" s="506"/>
      <c r="U2357" s="506">
        <f>IF(AND(SUM(U2237:V2356)=0,COUNTIF(U2237:V2356,"NS")&gt;0),"NS",
IF(AND(SUM(U2237:V2356)=0,COUNTIF(U2237:V2356,0)&gt;0),0,
IF(AND(SUM(U2237:V2356)=0,COUNTIF(U2237:V2356,"NA")&gt;0),"NA",
SUM(U2237:V2356))))</f>
        <v>0</v>
      </c>
      <c r="V2357" s="506"/>
      <c r="W2357" s="506">
        <f>IF(AND(SUM(W2237:X2356)=0,COUNTIF(W2237:X2356,"NS")&gt;0),"NS",
IF(AND(SUM(W2237:X2356)=0,COUNTIF(W2237:X2356,0)&gt;0),0,
IF(AND(SUM(W2237:X2356)=0,COUNTIF(W2237:X2356,"NA")&gt;0),"NA",
SUM(W2237:X2356))))</f>
        <v>0</v>
      </c>
      <c r="X2357" s="506"/>
      <c r="Y2357" s="506">
        <f>IF(AND(SUM(Y2237:Z2356)=0,COUNTIF(Y2237:Z2356,"NS")&gt;0),"NS",
IF(AND(SUM(Y2237:Z2356)=0,COUNTIF(Y2237:Z2356,0)&gt;0),0,
IF(AND(SUM(Y2237:Z2356)=0,COUNTIF(Y2237:Z2356,"NA")&gt;0),"NA",
SUM(Y2237:Z2356))))</f>
        <v>0</v>
      </c>
      <c r="Z2357" s="506"/>
      <c r="AA2357" s="506">
        <f>IF(AND(SUM(AA2237:AB2356)=0,COUNTIF(AA2237:AB2356,"NS")&gt;0),"NS",
IF(AND(SUM(AA2237:AB2356)=0,COUNTIF(AA2237:AB2356,0)&gt;0),0,
IF(AND(SUM(AA2237:AB2356)=0,COUNTIF(AA2237:AB2356,"NA")&gt;0),"NA",
SUM(AA2237:AB2356))))</f>
        <v>0</v>
      </c>
      <c r="AB2357" s="506"/>
      <c r="AC2357" s="506">
        <f>IF(AND(SUM(AC2237:AD2356)=0,COUNTIF(AC2237:AD2356,"NS")&gt;0),"NS",
IF(AND(SUM(AC2237:AD2356)=0,COUNTIF(AC2237:AD2356,0)&gt;0),0,
IF(AND(SUM(AC2237:AD2356)=0,COUNTIF(AC2237:AD2356,"NA")&gt;0),"NA",
SUM(AC2237:AD2356))))</f>
        <v>0</v>
      </c>
      <c r="AD2357" s="506"/>
      <c r="AJ2357" s="115">
        <f>SUM(AJ2237:AJ2356)</f>
        <v>0</v>
      </c>
      <c r="AM2357" s="115">
        <f>SUM(AM2237:AM2356)</f>
        <v>0</v>
      </c>
      <c r="AN2357" s="115">
        <f>SUM(AN2237:AN2356)</f>
        <v>0</v>
      </c>
      <c r="AP2357" s="115">
        <f>SUM(AP2237:AP2356)</f>
        <v>0</v>
      </c>
    </row>
    <row r="2358" spans="1:42" ht="15" customHeight="1">
      <c r="A2358" s="107"/>
      <c r="B2358" s="92"/>
      <c r="C2358" s="92"/>
      <c r="D2358" s="92"/>
      <c r="E2358" s="92"/>
      <c r="F2358" s="92"/>
      <c r="G2358" s="92"/>
      <c r="H2358" s="92"/>
      <c r="I2358" s="92"/>
      <c r="J2358" s="92"/>
      <c r="K2358" s="92"/>
      <c r="L2358" s="92"/>
      <c r="M2358" s="92"/>
      <c r="N2358" s="92"/>
      <c r="O2358" s="92"/>
      <c r="P2358" s="92"/>
      <c r="Q2358" s="92"/>
      <c r="R2358" s="92"/>
      <c r="S2358" s="92"/>
      <c r="T2358" s="92"/>
      <c r="U2358" s="92"/>
      <c r="V2358" s="92"/>
      <c r="W2358" s="92"/>
      <c r="X2358" s="92"/>
      <c r="Y2358" s="92"/>
      <c r="Z2358" s="92"/>
      <c r="AA2358" s="92"/>
      <c r="AB2358" s="92"/>
      <c r="AC2358" s="92"/>
      <c r="AD2358" s="92"/>
    </row>
    <row r="2359" spans="1:42" ht="45" customHeight="1">
      <c r="A2359" s="107"/>
      <c r="B2359" s="92"/>
      <c r="C2359" s="507" t="s">
        <v>538</v>
      </c>
      <c r="D2359" s="507"/>
      <c r="E2359" s="507"/>
      <c r="F2359" s="507"/>
      <c r="G2359" s="343"/>
      <c r="H2359" s="343"/>
      <c r="I2359" s="343"/>
      <c r="J2359" s="343"/>
      <c r="K2359" s="343"/>
      <c r="L2359" s="343"/>
      <c r="M2359" s="343"/>
      <c r="N2359" s="343"/>
      <c r="O2359" s="343"/>
      <c r="P2359" s="343"/>
      <c r="Q2359" s="343"/>
      <c r="R2359" s="343"/>
      <c r="S2359" s="343"/>
      <c r="T2359" s="343"/>
      <c r="U2359" s="343"/>
      <c r="V2359" s="343"/>
      <c r="W2359" s="343"/>
      <c r="X2359" s="343"/>
      <c r="Y2359" s="343"/>
      <c r="Z2359" s="343"/>
      <c r="AA2359" s="343"/>
      <c r="AB2359" s="343"/>
      <c r="AC2359" s="343"/>
      <c r="AD2359" s="343"/>
      <c r="AG2359" s="86">
        <f>COUNTBLANK(AA2237:AB2356)</f>
        <v>240</v>
      </c>
    </row>
    <row r="2360" spans="1:42" ht="15" customHeight="1">
      <c r="A2360" s="107"/>
      <c r="B2360" s="92"/>
      <c r="C2360" s="92"/>
      <c r="D2360" s="92"/>
      <c r="E2360" s="92"/>
      <c r="F2360" s="92"/>
      <c r="G2360" s="92"/>
      <c r="H2360" s="92"/>
      <c r="I2360" s="92"/>
      <c r="J2360" s="92"/>
      <c r="K2360" s="92"/>
      <c r="L2360" s="92"/>
      <c r="M2360" s="92"/>
      <c r="N2360" s="92"/>
      <c r="O2360" s="92"/>
      <c r="P2360" s="92"/>
      <c r="Q2360" s="92"/>
      <c r="R2360" s="92"/>
      <c r="S2360" s="92"/>
      <c r="T2360" s="92"/>
      <c r="U2360" s="92"/>
      <c r="V2360" s="92"/>
      <c r="W2360" s="92"/>
      <c r="X2360" s="92"/>
      <c r="Y2360" s="92"/>
      <c r="Z2360" s="92"/>
      <c r="AA2360" s="92"/>
      <c r="AB2360" s="92"/>
      <c r="AC2360" s="92"/>
      <c r="AD2360" s="92"/>
    </row>
    <row r="2361" spans="1:42" ht="24" customHeight="1">
      <c r="A2361" s="107"/>
      <c r="B2361" s="92"/>
      <c r="C2361" s="347" t="s">
        <v>254</v>
      </c>
      <c r="D2361" s="347"/>
      <c r="E2361" s="347"/>
      <c r="F2361" s="347"/>
      <c r="G2361" s="347"/>
      <c r="H2361" s="347"/>
      <c r="I2361" s="347"/>
      <c r="J2361" s="347"/>
      <c r="K2361" s="347"/>
      <c r="L2361" s="347"/>
      <c r="M2361" s="347"/>
      <c r="N2361" s="347"/>
      <c r="O2361" s="347"/>
      <c r="P2361" s="347"/>
      <c r="Q2361" s="347"/>
      <c r="R2361" s="347"/>
      <c r="S2361" s="347"/>
      <c r="T2361" s="347"/>
      <c r="U2361" s="347"/>
      <c r="V2361" s="347"/>
      <c r="W2361" s="347"/>
      <c r="X2361" s="347"/>
      <c r="Y2361" s="347"/>
      <c r="Z2361" s="347"/>
      <c r="AA2361" s="347"/>
      <c r="AB2361" s="347"/>
      <c r="AC2361" s="347"/>
      <c r="AD2361" s="347"/>
    </row>
    <row r="2362" spans="1:42" ht="60" customHeight="1">
      <c r="A2362" s="107"/>
      <c r="B2362" s="92"/>
      <c r="C2362" s="508"/>
      <c r="D2362" s="508"/>
      <c r="E2362" s="508"/>
      <c r="F2362" s="508"/>
      <c r="G2362" s="508"/>
      <c r="H2362" s="508"/>
      <c r="I2362" s="508"/>
      <c r="J2362" s="508"/>
      <c r="K2362" s="508"/>
      <c r="L2362" s="508"/>
      <c r="M2362" s="508"/>
      <c r="N2362" s="508"/>
      <c r="O2362" s="508"/>
      <c r="P2362" s="508"/>
      <c r="Q2362" s="508"/>
      <c r="R2362" s="508"/>
      <c r="S2362" s="508"/>
      <c r="T2362" s="508"/>
      <c r="U2362" s="508"/>
      <c r="V2362" s="508"/>
      <c r="W2362" s="508"/>
      <c r="X2362" s="508"/>
      <c r="Y2362" s="508"/>
      <c r="Z2362" s="508"/>
      <c r="AA2362" s="508"/>
      <c r="AB2362" s="508"/>
      <c r="AC2362" s="508"/>
      <c r="AD2362" s="508"/>
    </row>
    <row r="2363" spans="1:42" ht="15" customHeight="1">
      <c r="A2363" s="107"/>
      <c r="B2363" s="92"/>
      <c r="C2363" s="92"/>
      <c r="D2363" s="92"/>
      <c r="E2363" s="92"/>
      <c r="F2363" s="92"/>
      <c r="G2363" s="92"/>
      <c r="H2363" s="92"/>
      <c r="I2363" s="92"/>
      <c r="J2363" s="92"/>
      <c r="K2363" s="92"/>
      <c r="L2363" s="92"/>
      <c r="M2363" s="92"/>
      <c r="N2363" s="92"/>
      <c r="O2363" s="92"/>
      <c r="P2363" s="92"/>
      <c r="Q2363" s="92"/>
      <c r="R2363" s="92"/>
      <c r="S2363" s="92"/>
      <c r="T2363" s="92"/>
      <c r="U2363" s="92"/>
      <c r="V2363" s="92"/>
      <c r="W2363" s="92"/>
      <c r="X2363" s="92"/>
      <c r="Y2363" s="92"/>
      <c r="Z2363" s="92"/>
      <c r="AA2363" s="92"/>
      <c r="AB2363" s="92"/>
      <c r="AC2363" s="92"/>
      <c r="AD2363" s="92"/>
    </row>
    <row r="2364" spans="1:42" ht="15" customHeight="1">
      <c r="A2364" s="107"/>
      <c r="B2364" s="327" t="str">
        <f>IF(AJ2357=0,"","Error: Verificar sumas por fila.")</f>
        <v/>
      </c>
      <c r="C2364" s="327"/>
      <c r="D2364" s="327"/>
      <c r="E2364" s="327"/>
      <c r="F2364" s="327"/>
      <c r="G2364" s="327"/>
      <c r="H2364" s="327"/>
      <c r="I2364" s="327"/>
      <c r="J2364" s="327"/>
      <c r="K2364" s="327"/>
      <c r="L2364" s="327"/>
      <c r="M2364" s="327"/>
      <c r="N2364" s="327"/>
      <c r="O2364" s="327"/>
      <c r="P2364" s="327"/>
      <c r="Q2364" s="327"/>
      <c r="R2364" s="327"/>
      <c r="S2364" s="327"/>
      <c r="T2364" s="327"/>
      <c r="U2364" s="327"/>
      <c r="V2364" s="327"/>
      <c r="W2364" s="327"/>
      <c r="X2364" s="327"/>
      <c r="Y2364" s="327"/>
      <c r="Z2364" s="327"/>
      <c r="AA2364" s="327"/>
      <c r="AB2364" s="327"/>
      <c r="AC2364" s="327"/>
      <c r="AD2364" s="327"/>
    </row>
    <row r="2365" spans="1:42" ht="15" customHeight="1">
      <c r="A2365" s="107"/>
      <c r="B2365" s="327" t="str">
        <f>IF(AN2357=0,"","Error: Debe especificar el otro tipo de sanción administrativa.")</f>
        <v/>
      </c>
      <c r="C2365" s="327"/>
      <c r="D2365" s="327"/>
      <c r="E2365" s="327"/>
      <c r="F2365" s="327"/>
      <c r="G2365" s="327"/>
      <c r="H2365" s="327"/>
      <c r="I2365" s="327"/>
      <c r="J2365" s="327"/>
      <c r="K2365" s="327"/>
      <c r="L2365" s="327"/>
      <c r="M2365" s="327"/>
      <c r="N2365" s="327"/>
      <c r="O2365" s="327"/>
      <c r="P2365" s="327"/>
      <c r="Q2365" s="327"/>
      <c r="R2365" s="327"/>
      <c r="S2365" s="327"/>
      <c r="T2365" s="327"/>
      <c r="U2365" s="327"/>
      <c r="V2365" s="327"/>
      <c r="W2365" s="327"/>
      <c r="X2365" s="327"/>
      <c r="Y2365" s="327"/>
      <c r="Z2365" s="327"/>
      <c r="AA2365" s="327"/>
      <c r="AB2365" s="327"/>
      <c r="AC2365" s="327"/>
      <c r="AD2365" s="327"/>
    </row>
    <row r="2366" spans="1:42" ht="15" customHeight="1">
      <c r="A2366" s="107"/>
      <c r="B2366" s="327" t="str">
        <f>IF(AP2357=0,"","Error: Verificar la consistencia con la pregunta 15.")</f>
        <v/>
      </c>
      <c r="C2366" s="327"/>
      <c r="D2366" s="327"/>
      <c r="E2366" s="327"/>
      <c r="F2366" s="327"/>
      <c r="G2366" s="327"/>
      <c r="H2366" s="327"/>
      <c r="I2366" s="327"/>
      <c r="J2366" s="327"/>
      <c r="K2366" s="327"/>
      <c r="L2366" s="327"/>
      <c r="M2366" s="327"/>
      <c r="N2366" s="327"/>
      <c r="O2366" s="327"/>
      <c r="P2366" s="327"/>
      <c r="Q2366" s="327"/>
      <c r="R2366" s="327"/>
      <c r="S2366" s="327"/>
      <c r="T2366" s="327"/>
      <c r="U2366" s="327"/>
      <c r="V2366" s="327"/>
      <c r="W2366" s="327"/>
      <c r="X2366" s="327"/>
      <c r="Y2366" s="327"/>
      <c r="Z2366" s="327"/>
      <c r="AA2366" s="327"/>
      <c r="AB2366" s="327"/>
      <c r="AC2366" s="327"/>
      <c r="AD2366" s="327"/>
    </row>
    <row r="2367" spans="1:42" ht="15" customHeight="1">
      <c r="A2367" s="107"/>
      <c r="B2367" s="509" t="str">
        <f>IF(AM2357=0,"","Error: Debe completar toda la información requerida.")</f>
        <v/>
      </c>
      <c r="C2367" s="509"/>
      <c r="D2367" s="509"/>
      <c r="E2367" s="509"/>
      <c r="F2367" s="509"/>
      <c r="G2367" s="509"/>
      <c r="H2367" s="509"/>
      <c r="I2367" s="509"/>
      <c r="J2367" s="509"/>
      <c r="K2367" s="509"/>
      <c r="L2367" s="509"/>
      <c r="M2367" s="509"/>
      <c r="N2367" s="509"/>
      <c r="O2367" s="509"/>
      <c r="P2367" s="509"/>
      <c r="Q2367" s="509"/>
      <c r="R2367" s="509"/>
      <c r="S2367" s="509"/>
      <c r="T2367" s="509"/>
      <c r="U2367" s="509"/>
      <c r="V2367" s="509"/>
      <c r="W2367" s="509"/>
      <c r="X2367" s="509"/>
      <c r="Y2367" s="509"/>
      <c r="Z2367" s="509"/>
      <c r="AA2367" s="509"/>
      <c r="AB2367" s="509"/>
      <c r="AC2367" s="509"/>
      <c r="AD2367" s="509"/>
    </row>
    <row r="2368" spans="1:42" ht="15" customHeight="1">
      <c r="A2368" s="107"/>
      <c r="B2368" s="92"/>
      <c r="C2368" s="92"/>
      <c r="D2368" s="92"/>
      <c r="E2368" s="92"/>
      <c r="F2368" s="92"/>
      <c r="G2368" s="92"/>
      <c r="H2368" s="92"/>
      <c r="I2368" s="92"/>
      <c r="J2368" s="92"/>
      <c r="K2368" s="92"/>
      <c r="L2368" s="92"/>
      <c r="M2368" s="92"/>
      <c r="N2368" s="92"/>
      <c r="O2368" s="92"/>
      <c r="P2368" s="92"/>
      <c r="Q2368" s="92"/>
      <c r="R2368" s="92"/>
      <c r="S2368" s="92"/>
      <c r="T2368" s="92"/>
      <c r="U2368" s="92"/>
      <c r="V2368" s="92"/>
      <c r="W2368" s="92"/>
      <c r="X2368" s="92"/>
      <c r="Y2368" s="92"/>
      <c r="Z2368" s="92"/>
      <c r="AA2368" s="92"/>
      <c r="AB2368" s="92"/>
      <c r="AC2368" s="92"/>
      <c r="AD2368" s="92"/>
    </row>
    <row r="2369" spans="1:43" ht="24" customHeight="1">
      <c r="A2369" s="106" t="s">
        <v>381</v>
      </c>
      <c r="B2369" s="359" t="s">
        <v>641</v>
      </c>
      <c r="C2369" s="359"/>
      <c r="D2369" s="359"/>
      <c r="E2369" s="359"/>
      <c r="F2369" s="359"/>
      <c r="G2369" s="359"/>
      <c r="H2369" s="359"/>
      <c r="I2369" s="359"/>
      <c r="J2369" s="359"/>
      <c r="K2369" s="359"/>
      <c r="L2369" s="359"/>
      <c r="M2369" s="359"/>
      <c r="N2369" s="359"/>
      <c r="O2369" s="359"/>
      <c r="P2369" s="359"/>
      <c r="Q2369" s="359"/>
      <c r="R2369" s="359"/>
      <c r="S2369" s="359"/>
      <c r="T2369" s="359"/>
      <c r="U2369" s="359"/>
      <c r="V2369" s="359"/>
      <c r="W2369" s="359"/>
      <c r="X2369" s="359"/>
      <c r="Y2369" s="359"/>
      <c r="Z2369" s="359"/>
      <c r="AA2369" s="359"/>
      <c r="AB2369" s="359"/>
      <c r="AC2369" s="359"/>
      <c r="AD2369" s="359"/>
    </row>
    <row r="2370" spans="1:43" ht="36" customHeight="1">
      <c r="A2370" s="172"/>
      <c r="B2370" s="88"/>
      <c r="C2370" s="401" t="s">
        <v>382</v>
      </c>
      <c r="D2370" s="401"/>
      <c r="E2370" s="401"/>
      <c r="F2370" s="401"/>
      <c r="G2370" s="401"/>
      <c r="H2370" s="401"/>
      <c r="I2370" s="401"/>
      <c r="J2370" s="401"/>
      <c r="K2370" s="401"/>
      <c r="L2370" s="401"/>
      <c r="M2370" s="401"/>
      <c r="N2370" s="401"/>
      <c r="O2370" s="401"/>
      <c r="P2370" s="401"/>
      <c r="Q2370" s="401"/>
      <c r="R2370" s="401"/>
      <c r="S2370" s="401"/>
      <c r="T2370" s="401"/>
      <c r="U2370" s="401"/>
      <c r="V2370" s="401"/>
      <c r="W2370" s="401"/>
      <c r="X2370" s="401"/>
      <c r="Y2370" s="401"/>
      <c r="Z2370" s="401"/>
      <c r="AA2370" s="401"/>
      <c r="AB2370" s="401"/>
      <c r="AC2370" s="401"/>
      <c r="AD2370" s="401"/>
    </row>
    <row r="2371" spans="1:43" ht="15" customHeight="1">
      <c r="A2371" s="172"/>
      <c r="B2371" s="88"/>
      <c r="C2371" s="173"/>
      <c r="D2371" s="173"/>
      <c r="E2371" s="173"/>
      <c r="F2371" s="173"/>
      <c r="G2371" s="173"/>
      <c r="H2371" s="173"/>
      <c r="I2371" s="173"/>
      <c r="J2371" s="173"/>
      <c r="K2371" s="173"/>
      <c r="L2371" s="173"/>
      <c r="M2371" s="173"/>
      <c r="N2371" s="173"/>
      <c r="O2371" s="173"/>
      <c r="P2371" s="173"/>
      <c r="Q2371" s="173"/>
      <c r="R2371" s="173"/>
      <c r="S2371" s="173"/>
      <c r="T2371" s="173"/>
      <c r="U2371" s="173"/>
      <c r="V2371" s="173"/>
      <c r="W2371" s="173"/>
      <c r="X2371" s="173"/>
      <c r="Y2371" s="173"/>
      <c r="Z2371" s="173"/>
      <c r="AA2371" s="173"/>
      <c r="AB2371" s="173"/>
      <c r="AC2371" s="173"/>
      <c r="AD2371" s="173"/>
      <c r="AG2371" s="86" t="s">
        <v>798</v>
      </c>
      <c r="AH2371" s="86" t="s">
        <v>799</v>
      </c>
      <c r="AI2371" s="86" t="s">
        <v>854</v>
      </c>
      <c r="AN2371" s="86" t="s">
        <v>864</v>
      </c>
    </row>
    <row r="2372" spans="1:43" ht="15" customHeight="1">
      <c r="A2372" s="172"/>
      <c r="B2372" s="88"/>
      <c r="C2372" s="421" t="s">
        <v>383</v>
      </c>
      <c r="D2372" s="421"/>
      <c r="E2372" s="421"/>
      <c r="F2372" s="421"/>
      <c r="G2372" s="421"/>
      <c r="H2372" s="421"/>
      <c r="I2372" s="421"/>
      <c r="J2372" s="421"/>
      <c r="K2372" s="421"/>
      <c r="L2372" s="421"/>
      <c r="M2372" s="421"/>
      <c r="N2372" s="421"/>
      <c r="O2372" s="421"/>
      <c r="P2372" s="421" t="s">
        <v>384</v>
      </c>
      <c r="Q2372" s="421"/>
      <c r="R2372" s="421"/>
      <c r="S2372" s="421"/>
      <c r="T2372" s="421"/>
      <c r="U2372" s="421"/>
      <c r="V2372" s="421"/>
      <c r="W2372" s="421"/>
      <c r="X2372" s="421"/>
      <c r="Y2372" s="421"/>
      <c r="Z2372" s="421"/>
      <c r="AA2372" s="421"/>
      <c r="AB2372" s="421"/>
      <c r="AC2372" s="421"/>
      <c r="AD2372" s="421"/>
      <c r="AG2372" s="86">
        <f>+COUNTBLANK(P2374:AD2380)</f>
        <v>105</v>
      </c>
      <c r="AH2372" s="86">
        <v>105</v>
      </c>
      <c r="AI2372" s="86">
        <v>84</v>
      </c>
    </row>
    <row r="2373" spans="1:43" ht="24" customHeight="1">
      <c r="A2373" s="172"/>
      <c r="B2373" s="88"/>
      <c r="C2373" s="421"/>
      <c r="D2373" s="421"/>
      <c r="E2373" s="421"/>
      <c r="F2373" s="421"/>
      <c r="G2373" s="421"/>
      <c r="H2373" s="421"/>
      <c r="I2373" s="421"/>
      <c r="J2373" s="421"/>
      <c r="K2373" s="421"/>
      <c r="L2373" s="421"/>
      <c r="M2373" s="421"/>
      <c r="N2373" s="421"/>
      <c r="O2373" s="421"/>
      <c r="P2373" s="367" t="s">
        <v>385</v>
      </c>
      <c r="Q2373" s="367"/>
      <c r="R2373" s="367"/>
      <c r="S2373" s="367"/>
      <c r="T2373" s="368"/>
      <c r="U2373" s="506" t="s">
        <v>386</v>
      </c>
      <c r="V2373" s="506"/>
      <c r="W2373" s="506"/>
      <c r="X2373" s="506"/>
      <c r="Y2373" s="506"/>
      <c r="Z2373" s="506" t="s">
        <v>387</v>
      </c>
      <c r="AA2373" s="506"/>
      <c r="AB2373" s="506"/>
      <c r="AC2373" s="506"/>
      <c r="AD2373" s="506"/>
      <c r="AG2373" s="86" t="s">
        <v>165</v>
      </c>
      <c r="AH2373" s="86" t="s">
        <v>800</v>
      </c>
      <c r="AI2373" s="86" t="s">
        <v>801</v>
      </c>
      <c r="AJ2373" s="86" t="s">
        <v>802</v>
      </c>
      <c r="AL2373" s="86" t="s">
        <v>819</v>
      </c>
      <c r="AN2373" s="86" t="s">
        <v>165</v>
      </c>
      <c r="AO2373" s="86" t="s">
        <v>800</v>
      </c>
      <c r="AP2373" s="86" t="s">
        <v>801</v>
      </c>
      <c r="AQ2373" s="86" t="s">
        <v>802</v>
      </c>
    </row>
    <row r="2374" spans="1:43" ht="15" customHeight="1">
      <c r="A2374" s="172"/>
      <c r="B2374" s="88"/>
      <c r="C2374" s="499" t="s">
        <v>388</v>
      </c>
      <c r="D2374" s="500"/>
      <c r="E2374" s="174" t="s">
        <v>642</v>
      </c>
      <c r="F2374" s="409" t="s">
        <v>389</v>
      </c>
      <c r="G2374" s="410"/>
      <c r="H2374" s="410"/>
      <c r="I2374" s="410"/>
      <c r="J2374" s="410"/>
      <c r="K2374" s="410"/>
      <c r="L2374" s="410"/>
      <c r="M2374" s="410"/>
      <c r="N2374" s="410"/>
      <c r="O2374" s="411"/>
      <c r="P2374" s="343"/>
      <c r="Q2374" s="343"/>
      <c r="R2374" s="343"/>
      <c r="S2374" s="343"/>
      <c r="T2374" s="343"/>
      <c r="U2374" s="284"/>
      <c r="V2374" s="284"/>
      <c r="W2374" s="284"/>
      <c r="X2374" s="284"/>
      <c r="Y2374" s="342"/>
      <c r="Z2374" s="284"/>
      <c r="AA2374" s="284"/>
      <c r="AB2374" s="284"/>
      <c r="AC2374" s="284"/>
      <c r="AD2374" s="342"/>
      <c r="AG2374" s="86">
        <f>IF(P2374="NA",0,P2374)</f>
        <v>0</v>
      </c>
      <c r="AH2374" s="86">
        <f>+COUNTIF(U2374:AD2374,"NS")</f>
        <v>0</v>
      </c>
      <c r="AI2374" s="86">
        <f>+SUM(U2374:AD2374)</f>
        <v>0</v>
      </c>
      <c r="AJ2374" s="86">
        <f>IF($AG$2372=105,0,IF(OR(AND(AG2374=0,AH2374&gt;0),AND(AG2374="NS",AI2374&gt;0),AND(AG2374="NS",AH2374=0,AI2374=0)),1,IF(OR(AND(AG2374&gt;0,AH2374=2),AND(AG2374="NS",AH2374=2),AND(AG2374="NS",AI2374=0,AH2374&gt;0),AG2374=AI2374),0,1)))</f>
        <v>0</v>
      </c>
      <c r="AL2374" s="86">
        <f>IF(OR(AG2372=AH2372, AG2372=AI2372),0, 1)</f>
        <v>0</v>
      </c>
      <c r="AN2374" s="86">
        <f t="shared" ref="AN2374:AN2380" si="375">P2374</f>
        <v>0</v>
      </c>
      <c r="AO2374" s="86">
        <f>COUNTIF(Q2237:R2356,"NS")</f>
        <v>0</v>
      </c>
      <c r="AP2374" s="86">
        <f>SUM(Q2237:R2356)</f>
        <v>0</v>
      </c>
      <c r="AQ2374" s="86">
        <f>IF($AG$2372=105,0,IF(OR(AND(AN2374=0,AO2374&gt;0),AND(AN2374="NS",AP2374&gt;0),AND(AN2374="NS",AO2374=0,AP2374=0)),1,IF(OR(AND(AN2374&gt;0,AO2374=2),AND(AN2374="NS",AO2374=2),AND(AN2374="NS",AP2374=0,AO2374&gt;0),AN2374=AP2374),0,1)))</f>
        <v>0</v>
      </c>
    </row>
    <row r="2375" spans="1:43" ht="15" customHeight="1">
      <c r="A2375" s="172"/>
      <c r="B2375" s="88"/>
      <c r="C2375" s="512"/>
      <c r="D2375" s="513"/>
      <c r="E2375" s="174" t="s">
        <v>643</v>
      </c>
      <c r="F2375" s="409" t="s">
        <v>377</v>
      </c>
      <c r="G2375" s="410"/>
      <c r="H2375" s="410"/>
      <c r="I2375" s="410"/>
      <c r="J2375" s="410"/>
      <c r="K2375" s="410"/>
      <c r="L2375" s="410"/>
      <c r="M2375" s="410"/>
      <c r="N2375" s="410"/>
      <c r="O2375" s="411"/>
      <c r="P2375" s="284"/>
      <c r="Q2375" s="284"/>
      <c r="R2375" s="284"/>
      <c r="S2375" s="284"/>
      <c r="T2375" s="342"/>
      <c r="U2375" s="284"/>
      <c r="V2375" s="284"/>
      <c r="W2375" s="284"/>
      <c r="X2375" s="284"/>
      <c r="Y2375" s="342"/>
      <c r="Z2375" s="284"/>
      <c r="AA2375" s="284"/>
      <c r="AB2375" s="284"/>
      <c r="AC2375" s="284"/>
      <c r="AD2375" s="342"/>
      <c r="AG2375" s="86">
        <f t="shared" ref="AG2375:AG2380" si="376">IF(P2375="NA",0,P2375)</f>
        <v>0</v>
      </c>
      <c r="AH2375" s="86">
        <f t="shared" ref="AH2375:AH2380" si="377">+COUNTIF(U2375:AD2375,"NS")</f>
        <v>0</v>
      </c>
      <c r="AI2375" s="86">
        <f t="shared" ref="AI2375:AI2380" si="378">+SUM(U2375:AD2375)</f>
        <v>0</v>
      </c>
      <c r="AJ2375" s="86">
        <f t="shared" ref="AJ2375:AJ2380" si="379">IF($AG$2372=105,0,IF(OR(AND(AG2375=0,AH2375&gt;0),AND(AG2375="NS",AI2375&gt;0),AND(AG2375="NS",AH2375=0,AI2375=0)),1,IF(OR(AND(AG2375&gt;0,AH2375=2),AND(AG2375="NS",AH2375=2),AND(AG2375="NS",AI2375=0,AH2375&gt;0),AG2375=AI2375),0,1)))</f>
        <v>0</v>
      </c>
      <c r="AN2375" s="86">
        <f t="shared" si="375"/>
        <v>0</v>
      </c>
      <c r="AO2375" s="86">
        <f>COUNTIF(S2237:T2356,"NS")</f>
        <v>0</v>
      </c>
      <c r="AP2375" s="86">
        <f>SUM(S2237:T2356)</f>
        <v>0</v>
      </c>
      <c r="AQ2375" s="86">
        <f t="shared" ref="AQ2375:AQ2380" si="380">IF($AG$2372=105,0,IF(OR(AND(AN2375=0,AO2375&gt;0),AND(AN2375="NS",AP2375&gt;0),AND(AN2375="NS",AO2375=0,AP2375=0)),1,IF(OR(AND(AN2375&gt;0,AO2375=2),AND(AN2375="NS",AO2375=2),AND(AN2375="NS",AP2375=0,AO2375&gt;0),AN2375=AP2375),0,1)))</f>
        <v>0</v>
      </c>
    </row>
    <row r="2376" spans="1:43" ht="15" customHeight="1">
      <c r="A2376" s="172"/>
      <c r="B2376" s="88"/>
      <c r="C2376" s="512"/>
      <c r="D2376" s="513"/>
      <c r="E2376" s="174" t="s">
        <v>644</v>
      </c>
      <c r="F2376" s="409" t="s">
        <v>378</v>
      </c>
      <c r="G2376" s="410"/>
      <c r="H2376" s="410"/>
      <c r="I2376" s="410"/>
      <c r="J2376" s="410"/>
      <c r="K2376" s="410"/>
      <c r="L2376" s="410"/>
      <c r="M2376" s="410"/>
      <c r="N2376" s="410"/>
      <c r="O2376" s="411"/>
      <c r="P2376" s="284"/>
      <c r="Q2376" s="284"/>
      <c r="R2376" s="284"/>
      <c r="S2376" s="284"/>
      <c r="T2376" s="342"/>
      <c r="U2376" s="284"/>
      <c r="V2376" s="284"/>
      <c r="W2376" s="284"/>
      <c r="X2376" s="284"/>
      <c r="Y2376" s="342"/>
      <c r="Z2376" s="284"/>
      <c r="AA2376" s="284"/>
      <c r="AB2376" s="284"/>
      <c r="AC2376" s="284"/>
      <c r="AD2376" s="342"/>
      <c r="AG2376" s="86">
        <f t="shared" si="376"/>
        <v>0</v>
      </c>
      <c r="AH2376" s="86">
        <f t="shared" si="377"/>
        <v>0</v>
      </c>
      <c r="AI2376" s="86">
        <f t="shared" si="378"/>
        <v>0</v>
      </c>
      <c r="AJ2376" s="86">
        <f t="shared" si="379"/>
        <v>0</v>
      </c>
      <c r="AN2376" s="86">
        <f t="shared" si="375"/>
        <v>0</v>
      </c>
      <c r="AO2376" s="86">
        <f>COUNTIF(U2237:V2356,"NS")</f>
        <v>0</v>
      </c>
      <c r="AP2376" s="86">
        <f>SUM(U2237:V2356)</f>
        <v>0</v>
      </c>
      <c r="AQ2376" s="86">
        <f t="shared" si="380"/>
        <v>0</v>
      </c>
    </row>
    <row r="2377" spans="1:43" ht="15" customHeight="1">
      <c r="A2377" s="172"/>
      <c r="B2377" s="88"/>
      <c r="C2377" s="512"/>
      <c r="D2377" s="513"/>
      <c r="E2377" s="174" t="s">
        <v>645</v>
      </c>
      <c r="F2377" s="409" t="s">
        <v>379</v>
      </c>
      <c r="G2377" s="410"/>
      <c r="H2377" s="410"/>
      <c r="I2377" s="410"/>
      <c r="J2377" s="410"/>
      <c r="K2377" s="410"/>
      <c r="L2377" s="410"/>
      <c r="M2377" s="410"/>
      <c r="N2377" s="410"/>
      <c r="O2377" s="411"/>
      <c r="P2377" s="284"/>
      <c r="Q2377" s="284"/>
      <c r="R2377" s="284"/>
      <c r="S2377" s="284"/>
      <c r="T2377" s="342"/>
      <c r="U2377" s="284"/>
      <c r="V2377" s="284"/>
      <c r="W2377" s="284"/>
      <c r="X2377" s="284"/>
      <c r="Y2377" s="342"/>
      <c r="Z2377" s="284"/>
      <c r="AA2377" s="284"/>
      <c r="AB2377" s="284"/>
      <c r="AC2377" s="284"/>
      <c r="AD2377" s="342"/>
      <c r="AG2377" s="86">
        <f t="shared" si="376"/>
        <v>0</v>
      </c>
      <c r="AH2377" s="86">
        <f t="shared" si="377"/>
        <v>0</v>
      </c>
      <c r="AI2377" s="86">
        <f t="shared" si="378"/>
        <v>0</v>
      </c>
      <c r="AJ2377" s="86">
        <f t="shared" si="379"/>
        <v>0</v>
      </c>
      <c r="AN2377" s="86">
        <f t="shared" si="375"/>
        <v>0</v>
      </c>
      <c r="AO2377" s="86">
        <f>COUNTIF(W2237:X2356,"NS")</f>
        <v>0</v>
      </c>
      <c r="AP2377" s="86">
        <f>SUM(W2237:X2356)</f>
        <v>0</v>
      </c>
      <c r="AQ2377" s="86">
        <f t="shared" si="380"/>
        <v>0</v>
      </c>
    </row>
    <row r="2378" spans="1:43" ht="15" customHeight="1">
      <c r="A2378" s="172"/>
      <c r="B2378" s="88"/>
      <c r="C2378" s="512"/>
      <c r="D2378" s="513"/>
      <c r="E2378" s="174" t="s">
        <v>646</v>
      </c>
      <c r="F2378" s="409" t="s">
        <v>390</v>
      </c>
      <c r="G2378" s="410"/>
      <c r="H2378" s="410"/>
      <c r="I2378" s="410"/>
      <c r="J2378" s="410"/>
      <c r="K2378" s="410"/>
      <c r="L2378" s="410"/>
      <c r="M2378" s="410"/>
      <c r="N2378" s="410"/>
      <c r="O2378" s="411"/>
      <c r="P2378" s="284"/>
      <c r="Q2378" s="284"/>
      <c r="R2378" s="284"/>
      <c r="S2378" s="284"/>
      <c r="T2378" s="342"/>
      <c r="U2378" s="284"/>
      <c r="V2378" s="284"/>
      <c r="W2378" s="284"/>
      <c r="X2378" s="284"/>
      <c r="Y2378" s="342"/>
      <c r="Z2378" s="284"/>
      <c r="AA2378" s="284"/>
      <c r="AB2378" s="284"/>
      <c r="AC2378" s="284"/>
      <c r="AD2378" s="342"/>
      <c r="AG2378" s="86">
        <f t="shared" si="376"/>
        <v>0</v>
      </c>
      <c r="AH2378" s="86">
        <f t="shared" si="377"/>
        <v>0</v>
      </c>
      <c r="AI2378" s="86">
        <f t="shared" si="378"/>
        <v>0</v>
      </c>
      <c r="AJ2378" s="86">
        <f t="shared" si="379"/>
        <v>0</v>
      </c>
      <c r="AN2378" s="86">
        <f t="shared" si="375"/>
        <v>0</v>
      </c>
      <c r="AO2378" s="86">
        <f>COUNTIF(Y2237:Z2356,"NS")</f>
        <v>0</v>
      </c>
      <c r="AP2378" s="86">
        <f>SUM(Y2237:Z2356)</f>
        <v>0</v>
      </c>
      <c r="AQ2378" s="86">
        <f t="shared" si="380"/>
        <v>0</v>
      </c>
    </row>
    <row r="2379" spans="1:43" ht="15" customHeight="1">
      <c r="A2379" s="172"/>
      <c r="B2379" s="88"/>
      <c r="C2379" s="501"/>
      <c r="D2379" s="502"/>
      <c r="E2379" s="174" t="s">
        <v>647</v>
      </c>
      <c r="F2379" s="409" t="s">
        <v>539</v>
      </c>
      <c r="G2379" s="410"/>
      <c r="H2379" s="410"/>
      <c r="I2379" s="410"/>
      <c r="J2379" s="410"/>
      <c r="K2379" s="410"/>
      <c r="L2379" s="410"/>
      <c r="M2379" s="410"/>
      <c r="N2379" s="410"/>
      <c r="O2379" s="411"/>
      <c r="P2379" s="284"/>
      <c r="Q2379" s="284"/>
      <c r="R2379" s="284"/>
      <c r="S2379" s="284"/>
      <c r="T2379" s="342"/>
      <c r="U2379" s="284"/>
      <c r="V2379" s="284"/>
      <c r="W2379" s="284"/>
      <c r="X2379" s="284"/>
      <c r="Y2379" s="342"/>
      <c r="Z2379" s="284"/>
      <c r="AA2379" s="284"/>
      <c r="AB2379" s="284"/>
      <c r="AC2379" s="284"/>
      <c r="AD2379" s="342"/>
      <c r="AG2379" s="86">
        <f t="shared" si="376"/>
        <v>0</v>
      </c>
      <c r="AH2379" s="86">
        <f t="shared" si="377"/>
        <v>0</v>
      </c>
      <c r="AI2379" s="86">
        <f t="shared" si="378"/>
        <v>0</v>
      </c>
      <c r="AJ2379" s="86">
        <f t="shared" si="379"/>
        <v>0</v>
      </c>
      <c r="AN2379" s="86">
        <f t="shared" si="375"/>
        <v>0</v>
      </c>
      <c r="AO2379" s="86">
        <f>COUNTIF(AA2237:AB2356,"NS")</f>
        <v>0</v>
      </c>
      <c r="AP2379" s="86">
        <f>SUM(AA2237:AB2356)</f>
        <v>0</v>
      </c>
      <c r="AQ2379" s="86">
        <f t="shared" si="380"/>
        <v>0</v>
      </c>
    </row>
    <row r="2380" spans="1:43" ht="15" customHeight="1">
      <c r="A2380" s="172"/>
      <c r="B2380" s="88"/>
      <c r="C2380" s="510" t="s">
        <v>87</v>
      </c>
      <c r="D2380" s="510"/>
      <c r="E2380" s="510"/>
      <c r="F2380" s="511" t="s">
        <v>391</v>
      </c>
      <c r="G2380" s="511"/>
      <c r="H2380" s="511"/>
      <c r="I2380" s="511"/>
      <c r="J2380" s="511"/>
      <c r="K2380" s="511"/>
      <c r="L2380" s="511"/>
      <c r="M2380" s="511"/>
      <c r="N2380" s="511"/>
      <c r="O2380" s="511"/>
      <c r="P2380" s="284"/>
      <c r="Q2380" s="284"/>
      <c r="R2380" s="284"/>
      <c r="S2380" s="284"/>
      <c r="T2380" s="342"/>
      <c r="U2380" s="284"/>
      <c r="V2380" s="284"/>
      <c r="W2380" s="284"/>
      <c r="X2380" s="284"/>
      <c r="Y2380" s="342"/>
      <c r="Z2380" s="284"/>
      <c r="AA2380" s="284"/>
      <c r="AB2380" s="284"/>
      <c r="AC2380" s="284"/>
      <c r="AD2380" s="342"/>
      <c r="AG2380" s="86">
        <f t="shared" si="376"/>
        <v>0</v>
      </c>
      <c r="AH2380" s="86">
        <f t="shared" si="377"/>
        <v>0</v>
      </c>
      <c r="AI2380" s="86">
        <f t="shared" si="378"/>
        <v>0</v>
      </c>
      <c r="AJ2380" s="86">
        <f t="shared" si="379"/>
        <v>0</v>
      </c>
      <c r="AN2380" s="86">
        <f t="shared" si="375"/>
        <v>0</v>
      </c>
      <c r="AO2380" s="86">
        <f>COUNTIF(AC2237:AD2356,"NS")</f>
        <v>0</v>
      </c>
      <c r="AP2380" s="86">
        <f>SUM(AC2237:AD2356)</f>
        <v>0</v>
      </c>
      <c r="AQ2380" s="86">
        <f t="shared" si="380"/>
        <v>0</v>
      </c>
    </row>
    <row r="2381" spans="1:43" ht="15" customHeight="1">
      <c r="A2381" s="172"/>
      <c r="B2381" s="88"/>
      <c r="C2381" s="88"/>
      <c r="D2381" s="88"/>
      <c r="E2381" s="88"/>
      <c r="F2381" s="88"/>
      <c r="G2381" s="88"/>
      <c r="H2381" s="88"/>
      <c r="I2381" s="88"/>
      <c r="J2381" s="88"/>
      <c r="K2381" s="88"/>
      <c r="L2381" s="88"/>
      <c r="M2381" s="88"/>
      <c r="N2381" s="175"/>
      <c r="O2381" s="175" t="s">
        <v>253</v>
      </c>
      <c r="P2381" s="506">
        <f>IF(AND(SUM(P2374:T2380)=0,COUNTIF(P2374:T2380,"NS")&gt;0),"NS",
IF(AND(SUM(P2374:T2380)=0,COUNTIF(P2374:T2380,0)&gt;0),0,
IF(AND(SUM(P2374:T2380)=0,COUNTIF(P2374:T2380,"NA")&gt;0),"NA",
SUM(P2374:T2380))))</f>
        <v>0</v>
      </c>
      <c r="Q2381" s="506"/>
      <c r="R2381" s="506"/>
      <c r="S2381" s="506"/>
      <c r="T2381" s="506"/>
      <c r="U2381" s="374">
        <f>IF(AND(SUM(U2374:Y2380)=0,COUNTIF(U2374:Y2380,"NS")&gt;0),"NS",
IF(AND(SUM(U2374:Y2380)=0,COUNTIF(U2374:Y2380,0)&gt;0),0,
IF(AND(SUM(U2374:Y2380)=0,COUNTIF(U2374:Y2380,"NA")&gt;0),"NA",
SUM(U2374:Y2380))))</f>
        <v>0</v>
      </c>
      <c r="V2381" s="374"/>
      <c r="W2381" s="374"/>
      <c r="X2381" s="374"/>
      <c r="Y2381" s="375"/>
      <c r="Z2381" s="374">
        <f>IF(AND(SUM(Z2374:AD2380)=0,COUNTIF(Z2374:AD2380,"NS")&gt;0),"NS",
IF(AND(SUM(Z2374:AD2380)=0,COUNTIF(Z2374:AD2380,0)&gt;0),0,
IF(AND(SUM(Z2374:AD2380)=0,COUNTIF(Z2374:AD2380,"NA")&gt;0),"NA",
SUM(Z2374:AD2380))))</f>
        <v>0</v>
      </c>
      <c r="AA2381" s="374"/>
      <c r="AB2381" s="374"/>
      <c r="AC2381" s="374"/>
      <c r="AD2381" s="375"/>
      <c r="AJ2381" s="115">
        <f>+SUM(AJ2374:AJ2380)</f>
        <v>0</v>
      </c>
      <c r="AN2381" s="85">
        <f>+SUM(AN2374:AN2380)</f>
        <v>0</v>
      </c>
      <c r="AO2381" s="85">
        <f>+SUM(AO2374:AO2380)</f>
        <v>0</v>
      </c>
      <c r="AP2381" s="85">
        <f>+SUM(AP2374:AP2380)</f>
        <v>0</v>
      </c>
      <c r="AQ2381" s="115">
        <f>+SUM(AQ2374:AQ2380)</f>
        <v>0</v>
      </c>
    </row>
    <row r="2382" spans="1:43" ht="15" customHeight="1">
      <c r="A2382" s="107"/>
      <c r="B2382" s="92"/>
      <c r="C2382" s="92"/>
      <c r="D2382" s="92"/>
      <c r="E2382" s="92"/>
      <c r="F2382" s="92"/>
      <c r="G2382" s="92"/>
      <c r="H2382" s="92"/>
      <c r="I2382" s="92"/>
      <c r="J2382" s="92"/>
      <c r="K2382" s="92"/>
      <c r="L2382" s="92"/>
      <c r="M2382" s="92"/>
      <c r="N2382" s="92"/>
      <c r="O2382" s="92"/>
      <c r="P2382" s="92"/>
      <c r="Q2382" s="92"/>
      <c r="R2382" s="92"/>
      <c r="S2382" s="92"/>
      <c r="T2382" s="92"/>
      <c r="U2382" s="92"/>
      <c r="V2382" s="92"/>
      <c r="W2382" s="92"/>
      <c r="X2382" s="92"/>
      <c r="Y2382" s="92"/>
      <c r="Z2382" s="92"/>
      <c r="AA2382" s="92"/>
      <c r="AB2382" s="92"/>
      <c r="AC2382" s="92"/>
      <c r="AD2382" s="92"/>
    </row>
    <row r="2383" spans="1:43" ht="24" customHeight="1">
      <c r="A2383" s="107"/>
      <c r="B2383" s="92"/>
      <c r="C2383" s="347" t="s">
        <v>254</v>
      </c>
      <c r="D2383" s="347"/>
      <c r="E2383" s="347"/>
      <c r="F2383" s="347"/>
      <c r="G2383" s="347"/>
      <c r="H2383" s="347"/>
      <c r="I2383" s="347"/>
      <c r="J2383" s="347"/>
      <c r="K2383" s="347"/>
      <c r="L2383" s="347"/>
      <c r="M2383" s="347"/>
      <c r="N2383" s="347"/>
      <c r="O2383" s="347"/>
      <c r="P2383" s="347"/>
      <c r="Q2383" s="347"/>
      <c r="R2383" s="347"/>
      <c r="S2383" s="347"/>
      <c r="T2383" s="347"/>
      <c r="U2383" s="347"/>
      <c r="V2383" s="347"/>
      <c r="W2383" s="347"/>
      <c r="X2383" s="347"/>
      <c r="Y2383" s="347"/>
      <c r="Z2383" s="347"/>
      <c r="AA2383" s="347"/>
      <c r="AB2383" s="347"/>
      <c r="AC2383" s="347"/>
      <c r="AD2383" s="347"/>
    </row>
    <row r="2384" spans="1:43" ht="60" customHeight="1">
      <c r="A2384" s="107"/>
      <c r="B2384" s="92"/>
      <c r="C2384" s="508"/>
      <c r="D2384" s="508"/>
      <c r="E2384" s="508"/>
      <c r="F2384" s="508"/>
      <c r="G2384" s="508"/>
      <c r="H2384" s="508"/>
      <c r="I2384" s="508"/>
      <c r="J2384" s="508"/>
      <c r="K2384" s="508"/>
      <c r="L2384" s="508"/>
      <c r="M2384" s="508"/>
      <c r="N2384" s="508"/>
      <c r="O2384" s="508"/>
      <c r="P2384" s="508"/>
      <c r="Q2384" s="508"/>
      <c r="R2384" s="508"/>
      <c r="S2384" s="508"/>
      <c r="T2384" s="508"/>
      <c r="U2384" s="508"/>
      <c r="V2384" s="508"/>
      <c r="W2384" s="508"/>
      <c r="X2384" s="508"/>
      <c r="Y2384" s="508"/>
      <c r="Z2384" s="508"/>
      <c r="AA2384" s="508"/>
      <c r="AB2384" s="508"/>
      <c r="AC2384" s="508"/>
      <c r="AD2384" s="508"/>
    </row>
    <row r="2385" spans="1:53" ht="15" customHeight="1">
      <c r="A2385" s="107"/>
      <c r="B2385" s="92"/>
      <c r="C2385" s="92"/>
      <c r="D2385" s="92"/>
      <c r="E2385" s="92"/>
      <c r="F2385" s="92"/>
      <c r="G2385" s="92"/>
      <c r="H2385" s="92"/>
      <c r="I2385" s="92"/>
      <c r="J2385" s="92"/>
      <c r="K2385" s="92"/>
      <c r="L2385" s="92"/>
      <c r="M2385" s="92"/>
      <c r="N2385" s="92"/>
      <c r="O2385" s="92"/>
      <c r="P2385" s="92"/>
      <c r="Q2385" s="92"/>
      <c r="R2385" s="92"/>
      <c r="S2385" s="92"/>
      <c r="T2385" s="92"/>
      <c r="U2385" s="92"/>
      <c r="V2385" s="92"/>
      <c r="W2385" s="92"/>
      <c r="X2385" s="92"/>
      <c r="Y2385" s="92"/>
      <c r="Z2385" s="92"/>
      <c r="AA2385" s="92"/>
      <c r="AB2385" s="92"/>
      <c r="AC2385" s="92"/>
      <c r="AD2385" s="92"/>
    </row>
    <row r="2386" spans="1:53" ht="15" customHeight="1">
      <c r="A2386" s="107"/>
      <c r="B2386" s="327" t="str">
        <f>IF(AJ2381=0,"","Error: Verificar sumas por fila.")</f>
        <v/>
      </c>
      <c r="C2386" s="327"/>
      <c r="D2386" s="327"/>
      <c r="E2386" s="327"/>
      <c r="F2386" s="327"/>
      <c r="G2386" s="327"/>
      <c r="H2386" s="327"/>
      <c r="I2386" s="327"/>
      <c r="J2386" s="327"/>
      <c r="K2386" s="327"/>
      <c r="L2386" s="327"/>
      <c r="M2386" s="327"/>
      <c r="N2386" s="327"/>
      <c r="O2386" s="327"/>
      <c r="P2386" s="327"/>
      <c r="Q2386" s="327"/>
      <c r="R2386" s="327"/>
      <c r="S2386" s="327"/>
      <c r="T2386" s="327"/>
      <c r="U2386" s="327"/>
      <c r="V2386" s="327"/>
      <c r="W2386" s="327"/>
      <c r="X2386" s="327"/>
      <c r="Y2386" s="327"/>
      <c r="Z2386" s="327"/>
      <c r="AA2386" s="327"/>
      <c r="AB2386" s="327"/>
      <c r="AC2386" s="327"/>
      <c r="AD2386" s="327"/>
    </row>
    <row r="2387" spans="1:53" ht="15" customHeight="1">
      <c r="A2387" s="107"/>
      <c r="B2387" s="327" t="str">
        <f>IF(AQ2381=0,"","Error: Verificar la consistencia con la pregunta 16.")</f>
        <v/>
      </c>
      <c r="C2387" s="327"/>
      <c r="D2387" s="327"/>
      <c r="E2387" s="327"/>
      <c r="F2387" s="327"/>
      <c r="G2387" s="327"/>
      <c r="H2387" s="327"/>
      <c r="I2387" s="327"/>
      <c r="J2387" s="327"/>
      <c r="K2387" s="327"/>
      <c r="L2387" s="327"/>
      <c r="M2387" s="327"/>
      <c r="N2387" s="327"/>
      <c r="O2387" s="327"/>
      <c r="P2387" s="327"/>
      <c r="Q2387" s="327"/>
      <c r="R2387" s="327"/>
      <c r="S2387" s="327"/>
      <c r="T2387" s="327"/>
      <c r="U2387" s="327"/>
      <c r="V2387" s="327"/>
      <c r="W2387" s="327"/>
      <c r="X2387" s="327"/>
      <c r="Y2387" s="327"/>
      <c r="Z2387" s="327"/>
      <c r="AA2387" s="327"/>
      <c r="AB2387" s="327"/>
      <c r="AC2387" s="327"/>
      <c r="AD2387" s="327"/>
    </row>
    <row r="2388" spans="1:53" ht="15" customHeight="1">
      <c r="A2388" s="107"/>
      <c r="B2388" s="509" t="str">
        <f>IF(AL2374=0,"","Error: Debe completar toda la información requerida.")</f>
        <v/>
      </c>
      <c r="C2388" s="509"/>
      <c r="D2388" s="509"/>
      <c r="E2388" s="509"/>
      <c r="F2388" s="509"/>
      <c r="G2388" s="509"/>
      <c r="H2388" s="509"/>
      <c r="I2388" s="509"/>
      <c r="J2388" s="509"/>
      <c r="K2388" s="509"/>
      <c r="L2388" s="509"/>
      <c r="M2388" s="509"/>
      <c r="N2388" s="509"/>
      <c r="O2388" s="509"/>
      <c r="P2388" s="509"/>
      <c r="Q2388" s="509"/>
      <c r="R2388" s="509"/>
      <c r="S2388" s="509"/>
      <c r="T2388" s="509"/>
      <c r="U2388" s="509"/>
      <c r="V2388" s="509"/>
      <c r="W2388" s="509"/>
      <c r="X2388" s="509"/>
      <c r="Y2388" s="509"/>
      <c r="Z2388" s="509"/>
      <c r="AA2388" s="509"/>
      <c r="AB2388" s="509"/>
      <c r="AC2388" s="509"/>
      <c r="AD2388" s="509"/>
    </row>
    <row r="2389" spans="1:53" ht="15" customHeight="1">
      <c r="A2389" s="107"/>
      <c r="B2389" s="92"/>
      <c r="C2389" s="92"/>
      <c r="D2389" s="92"/>
      <c r="E2389" s="92"/>
      <c r="F2389" s="92"/>
      <c r="G2389" s="92"/>
      <c r="H2389" s="92"/>
      <c r="I2389" s="92"/>
      <c r="J2389" s="92"/>
      <c r="K2389" s="92"/>
      <c r="L2389" s="92"/>
      <c r="M2389" s="92"/>
      <c r="N2389" s="92"/>
      <c r="O2389" s="92"/>
      <c r="P2389" s="92"/>
      <c r="Q2389" s="92"/>
      <c r="R2389" s="92"/>
      <c r="S2389" s="92"/>
      <c r="T2389" s="92"/>
      <c r="U2389" s="92"/>
      <c r="V2389" s="92"/>
      <c r="W2389" s="92"/>
      <c r="X2389" s="92"/>
      <c r="Y2389" s="92"/>
      <c r="Z2389" s="92"/>
      <c r="AA2389" s="92"/>
      <c r="AB2389" s="92"/>
      <c r="AC2389" s="92"/>
      <c r="AD2389" s="92"/>
    </row>
    <row r="2390" spans="1:53" ht="15" customHeight="1">
      <c r="A2390" s="107"/>
      <c r="B2390" s="92"/>
      <c r="C2390" s="92"/>
      <c r="D2390" s="92"/>
      <c r="E2390" s="92"/>
      <c r="F2390" s="92"/>
      <c r="G2390" s="92"/>
      <c r="H2390" s="92"/>
      <c r="I2390" s="92"/>
      <c r="J2390" s="92"/>
      <c r="K2390" s="92"/>
      <c r="L2390" s="92"/>
      <c r="M2390" s="92"/>
      <c r="N2390" s="92"/>
      <c r="O2390" s="92"/>
      <c r="P2390" s="92"/>
      <c r="Q2390" s="92"/>
      <c r="R2390" s="92"/>
      <c r="S2390" s="92"/>
      <c r="T2390" s="92"/>
      <c r="U2390" s="92"/>
      <c r="V2390" s="92"/>
      <c r="W2390" s="92"/>
      <c r="X2390" s="92"/>
      <c r="Y2390" s="92"/>
      <c r="Z2390" s="92"/>
      <c r="AA2390" s="92"/>
      <c r="AB2390" s="92"/>
      <c r="AC2390" s="92"/>
      <c r="AD2390" s="92"/>
    </row>
    <row r="2391" spans="1:53" ht="36" customHeight="1">
      <c r="A2391" s="106" t="s">
        <v>392</v>
      </c>
      <c r="B2391" s="358" t="s">
        <v>702</v>
      </c>
      <c r="C2391" s="358"/>
      <c r="D2391" s="358"/>
      <c r="E2391" s="358"/>
      <c r="F2391" s="358"/>
      <c r="G2391" s="358"/>
      <c r="H2391" s="358"/>
      <c r="I2391" s="358"/>
      <c r="J2391" s="358"/>
      <c r="K2391" s="358"/>
      <c r="L2391" s="358"/>
      <c r="M2391" s="358"/>
      <c r="N2391" s="358"/>
      <c r="O2391" s="358"/>
      <c r="P2391" s="358"/>
      <c r="Q2391" s="358"/>
      <c r="R2391" s="358"/>
      <c r="S2391" s="358"/>
      <c r="T2391" s="358"/>
      <c r="U2391" s="358"/>
      <c r="V2391" s="358"/>
      <c r="W2391" s="358"/>
      <c r="X2391" s="358"/>
      <c r="Y2391" s="358"/>
      <c r="Z2391" s="358"/>
      <c r="AA2391" s="358"/>
      <c r="AB2391" s="358"/>
      <c r="AC2391" s="358"/>
      <c r="AD2391" s="358"/>
    </row>
    <row r="2392" spans="1:53" ht="36" customHeight="1">
      <c r="A2392" s="107"/>
      <c r="B2392" s="93"/>
      <c r="C2392" s="347" t="s">
        <v>648</v>
      </c>
      <c r="D2392" s="347"/>
      <c r="E2392" s="347"/>
      <c r="F2392" s="347"/>
      <c r="G2392" s="347"/>
      <c r="H2392" s="347"/>
      <c r="I2392" s="347"/>
      <c r="J2392" s="347"/>
      <c r="K2392" s="347"/>
      <c r="L2392" s="347"/>
      <c r="M2392" s="347"/>
      <c r="N2392" s="347"/>
      <c r="O2392" s="347"/>
      <c r="P2392" s="347"/>
      <c r="Q2392" s="347"/>
      <c r="R2392" s="347"/>
      <c r="S2392" s="347"/>
      <c r="T2392" s="347"/>
      <c r="U2392" s="347"/>
      <c r="V2392" s="347"/>
      <c r="W2392" s="347"/>
      <c r="X2392" s="347"/>
      <c r="Y2392" s="347"/>
      <c r="Z2392" s="347"/>
      <c r="AA2392" s="347"/>
      <c r="AB2392" s="347"/>
      <c r="AC2392" s="347"/>
      <c r="AD2392" s="347"/>
    </row>
    <row r="2393" spans="1:53" ht="48" customHeight="1">
      <c r="A2393" s="107"/>
      <c r="B2393" s="93"/>
      <c r="C2393" s="347" t="s">
        <v>649</v>
      </c>
      <c r="D2393" s="347"/>
      <c r="E2393" s="347"/>
      <c r="F2393" s="347"/>
      <c r="G2393" s="347"/>
      <c r="H2393" s="347"/>
      <c r="I2393" s="347"/>
      <c r="J2393" s="347"/>
      <c r="K2393" s="347"/>
      <c r="L2393" s="347"/>
      <c r="M2393" s="347"/>
      <c r="N2393" s="347"/>
      <c r="O2393" s="347"/>
      <c r="P2393" s="347"/>
      <c r="Q2393" s="347"/>
      <c r="R2393" s="347"/>
      <c r="S2393" s="347"/>
      <c r="T2393" s="347"/>
      <c r="U2393" s="347"/>
      <c r="V2393" s="347"/>
      <c r="W2393" s="347"/>
      <c r="X2393" s="347"/>
      <c r="Y2393" s="347"/>
      <c r="Z2393" s="347"/>
      <c r="AA2393" s="347"/>
      <c r="AB2393" s="347"/>
      <c r="AC2393" s="347"/>
      <c r="AD2393" s="347"/>
    </row>
    <row r="2394" spans="1:53" ht="24" customHeight="1">
      <c r="A2394" s="107"/>
      <c r="B2394" s="93"/>
      <c r="C2394" s="354" t="s">
        <v>393</v>
      </c>
      <c r="D2394" s="354"/>
      <c r="E2394" s="354"/>
      <c r="F2394" s="354"/>
      <c r="G2394" s="354"/>
      <c r="H2394" s="354"/>
      <c r="I2394" s="354"/>
      <c r="J2394" s="354"/>
      <c r="K2394" s="354"/>
      <c r="L2394" s="354"/>
      <c r="M2394" s="354"/>
      <c r="N2394" s="354"/>
      <c r="O2394" s="354"/>
      <c r="P2394" s="354"/>
      <c r="Q2394" s="354"/>
      <c r="R2394" s="354"/>
      <c r="S2394" s="354"/>
      <c r="T2394" s="354"/>
      <c r="U2394" s="354"/>
      <c r="V2394" s="354"/>
      <c r="W2394" s="354"/>
      <c r="X2394" s="354"/>
      <c r="Y2394" s="354"/>
      <c r="Z2394" s="354"/>
      <c r="AA2394" s="354"/>
      <c r="AB2394" s="354"/>
      <c r="AC2394" s="354"/>
      <c r="AD2394" s="354"/>
    </row>
    <row r="2395" spans="1:53" ht="36" customHeight="1">
      <c r="A2395" s="107"/>
      <c r="B2395" s="93"/>
      <c r="C2395" s="478" t="s">
        <v>394</v>
      </c>
      <c r="D2395" s="478"/>
      <c r="E2395" s="478"/>
      <c r="F2395" s="478"/>
      <c r="G2395" s="478"/>
      <c r="H2395" s="478"/>
      <c r="I2395" s="478"/>
      <c r="J2395" s="478"/>
      <c r="K2395" s="478"/>
      <c r="L2395" s="478"/>
      <c r="M2395" s="478"/>
      <c r="N2395" s="478"/>
      <c r="O2395" s="478"/>
      <c r="P2395" s="478"/>
      <c r="Q2395" s="478"/>
      <c r="R2395" s="478"/>
      <c r="S2395" s="478"/>
      <c r="T2395" s="478"/>
      <c r="U2395" s="478"/>
      <c r="V2395" s="478"/>
      <c r="W2395" s="478"/>
      <c r="X2395" s="478"/>
      <c r="Y2395" s="478"/>
      <c r="Z2395" s="478"/>
      <c r="AA2395" s="478"/>
      <c r="AB2395" s="478"/>
      <c r="AC2395" s="478"/>
      <c r="AD2395" s="478"/>
    </row>
    <row r="2396" spans="1:53" ht="15" customHeight="1">
      <c r="A2396" s="107"/>
      <c r="B2396" s="92"/>
      <c r="C2396" s="92"/>
      <c r="D2396" s="92"/>
      <c r="E2396" s="92"/>
      <c r="F2396" s="92"/>
      <c r="G2396" s="92"/>
      <c r="H2396" s="92"/>
      <c r="I2396" s="93"/>
      <c r="J2396" s="93"/>
      <c r="K2396" s="93"/>
      <c r="L2396" s="93"/>
      <c r="M2396" s="93"/>
      <c r="N2396" s="93"/>
      <c r="O2396" s="93"/>
      <c r="P2396" s="93"/>
      <c r="Q2396" s="93"/>
      <c r="R2396" s="93"/>
      <c r="S2396" s="93"/>
      <c r="T2396" s="93"/>
      <c r="U2396" s="93"/>
      <c r="V2396" s="93"/>
      <c r="W2396" s="93"/>
      <c r="X2396" s="93"/>
      <c r="Y2396" s="93"/>
      <c r="Z2396" s="93"/>
      <c r="AA2396" s="93"/>
      <c r="AB2396" s="93"/>
      <c r="AC2396" s="93"/>
      <c r="AD2396" s="93"/>
    </row>
    <row r="2397" spans="1:53" ht="15" customHeight="1">
      <c r="A2397" s="107"/>
      <c r="B2397" s="92"/>
      <c r="C2397" s="176" t="s">
        <v>580</v>
      </c>
      <c r="D2397" s="92"/>
      <c r="E2397" s="92"/>
      <c r="F2397" s="92"/>
      <c r="G2397" s="92"/>
      <c r="H2397" s="92"/>
      <c r="I2397" s="93"/>
      <c r="J2397" s="93"/>
      <c r="K2397" s="93"/>
      <c r="L2397" s="93"/>
      <c r="M2397" s="93"/>
      <c r="N2397" s="93"/>
      <c r="O2397" s="93"/>
      <c r="P2397" s="93"/>
      <c r="Q2397" s="93"/>
      <c r="R2397" s="93"/>
      <c r="S2397" s="93"/>
      <c r="T2397" s="93"/>
      <c r="U2397" s="93"/>
      <c r="V2397" s="93"/>
      <c r="W2397" s="93"/>
      <c r="X2397" s="93"/>
      <c r="Y2397" s="93"/>
      <c r="Z2397" s="93"/>
      <c r="AA2397" s="93"/>
      <c r="AB2397" s="93"/>
      <c r="AC2397" s="93"/>
      <c r="AD2397" s="93"/>
    </row>
    <row r="2398" spans="1:53" ht="15" customHeight="1">
      <c r="A2398" s="107"/>
      <c r="B2398" s="93"/>
      <c r="C2398" s="177"/>
      <c r="D2398" s="93"/>
      <c r="E2398" s="93"/>
      <c r="F2398" s="93"/>
      <c r="G2398" s="93"/>
      <c r="H2398" s="93"/>
      <c r="I2398" s="93"/>
      <c r="J2398" s="93"/>
      <c r="K2398" s="93"/>
      <c r="L2398" s="93"/>
      <c r="M2398" s="93"/>
      <c r="N2398" s="93"/>
      <c r="O2398" s="93"/>
      <c r="P2398" s="93"/>
      <c r="Q2398" s="93"/>
      <c r="R2398" s="93"/>
      <c r="S2398" s="93"/>
      <c r="T2398" s="93"/>
      <c r="U2398" s="93"/>
      <c r="V2398" s="93"/>
      <c r="W2398" s="93"/>
      <c r="X2398" s="93"/>
      <c r="Y2398" s="93"/>
      <c r="Z2398" s="93"/>
      <c r="AA2398" s="93"/>
      <c r="AB2398" s="93"/>
      <c r="AC2398" s="93"/>
      <c r="AD2398" s="93"/>
      <c r="AG2398" s="86" t="s">
        <v>798</v>
      </c>
      <c r="AH2398" s="86" t="s">
        <v>799</v>
      </c>
    </row>
    <row r="2399" spans="1:53" ht="15" customHeight="1">
      <c r="A2399" s="107"/>
      <c r="B2399" s="92"/>
      <c r="C2399" s="376" t="s">
        <v>395</v>
      </c>
      <c r="D2399" s="377"/>
      <c r="E2399" s="377"/>
      <c r="F2399" s="377"/>
      <c r="G2399" s="377"/>
      <c r="H2399" s="377"/>
      <c r="I2399" s="377"/>
      <c r="J2399" s="377"/>
      <c r="K2399" s="377"/>
      <c r="L2399" s="377"/>
      <c r="M2399" s="378"/>
      <c r="N2399" s="522" t="s">
        <v>373</v>
      </c>
      <c r="O2399" s="523"/>
      <c r="P2399" s="523"/>
      <c r="Q2399" s="523"/>
      <c r="R2399" s="523"/>
      <c r="S2399" s="523"/>
      <c r="T2399" s="523"/>
      <c r="U2399" s="523"/>
      <c r="V2399" s="523"/>
      <c r="W2399" s="523"/>
      <c r="X2399" s="523"/>
      <c r="Y2399" s="523"/>
      <c r="Z2399" s="523"/>
      <c r="AA2399" s="524"/>
      <c r="AB2399" s="361" t="s">
        <v>396</v>
      </c>
      <c r="AC2399" s="361"/>
      <c r="AD2399" s="362"/>
      <c r="AG2399" s="86">
        <f>+COUNTBLANK(N2401:AD2405)</f>
        <v>85</v>
      </c>
      <c r="AH2399" s="86">
        <v>85</v>
      </c>
      <c r="AO2399" s="86" t="s">
        <v>864</v>
      </c>
      <c r="AX2399" s="86" t="s">
        <v>861</v>
      </c>
    </row>
    <row r="2400" spans="1:53" ht="108" customHeight="1">
      <c r="A2400" s="107"/>
      <c r="B2400" s="92"/>
      <c r="C2400" s="382"/>
      <c r="D2400" s="383"/>
      <c r="E2400" s="383"/>
      <c r="F2400" s="383"/>
      <c r="G2400" s="383"/>
      <c r="H2400" s="383"/>
      <c r="I2400" s="383"/>
      <c r="J2400" s="383"/>
      <c r="K2400" s="383"/>
      <c r="L2400" s="383"/>
      <c r="M2400" s="384"/>
      <c r="N2400" s="363" t="s">
        <v>165</v>
      </c>
      <c r="O2400" s="365"/>
      <c r="P2400" s="525" t="s">
        <v>376</v>
      </c>
      <c r="Q2400" s="428"/>
      <c r="R2400" s="427" t="s">
        <v>377</v>
      </c>
      <c r="S2400" s="428"/>
      <c r="T2400" s="427" t="s">
        <v>378</v>
      </c>
      <c r="U2400" s="428"/>
      <c r="V2400" s="427" t="s">
        <v>397</v>
      </c>
      <c r="W2400" s="428"/>
      <c r="X2400" s="427" t="s">
        <v>390</v>
      </c>
      <c r="Y2400" s="428"/>
      <c r="Z2400" s="427" t="s">
        <v>539</v>
      </c>
      <c r="AA2400" s="428"/>
      <c r="AB2400" s="364"/>
      <c r="AC2400" s="364"/>
      <c r="AD2400" s="365"/>
      <c r="AG2400" s="86" t="s">
        <v>165</v>
      </c>
      <c r="AH2400" s="86" t="s">
        <v>800</v>
      </c>
      <c r="AI2400" s="86" t="s">
        <v>801</v>
      </c>
      <c r="AJ2400" s="86" t="s">
        <v>802</v>
      </c>
      <c r="AL2400" s="154" t="s">
        <v>819</v>
      </c>
      <c r="AM2400" s="154" t="s">
        <v>865</v>
      </c>
      <c r="AN2400" s="154"/>
      <c r="AO2400" s="154" t="s">
        <v>165</v>
      </c>
      <c r="AP2400" s="154" t="s">
        <v>376</v>
      </c>
      <c r="AQ2400" s="154" t="s">
        <v>377</v>
      </c>
      <c r="AR2400" s="154" t="s">
        <v>378</v>
      </c>
      <c r="AS2400" s="154" t="s">
        <v>397</v>
      </c>
      <c r="AT2400" s="154" t="s">
        <v>390</v>
      </c>
      <c r="AU2400" s="154" t="s">
        <v>539</v>
      </c>
      <c r="AV2400" s="154" t="s">
        <v>375</v>
      </c>
      <c r="AY2400" s="154" t="s">
        <v>165</v>
      </c>
      <c r="AZ2400" s="154" t="s">
        <v>395</v>
      </c>
      <c r="BA2400" s="154" t="s">
        <v>404</v>
      </c>
    </row>
    <row r="2401" spans="1:53" ht="15" customHeight="1">
      <c r="A2401" s="107"/>
      <c r="B2401" s="92"/>
      <c r="C2401" s="178" t="s">
        <v>86</v>
      </c>
      <c r="D2401" s="519" t="s">
        <v>398</v>
      </c>
      <c r="E2401" s="520"/>
      <c r="F2401" s="520"/>
      <c r="G2401" s="520"/>
      <c r="H2401" s="520"/>
      <c r="I2401" s="520"/>
      <c r="J2401" s="520"/>
      <c r="K2401" s="520"/>
      <c r="L2401" s="520"/>
      <c r="M2401" s="521"/>
      <c r="N2401" s="517"/>
      <c r="O2401" s="518"/>
      <c r="P2401" s="517"/>
      <c r="Q2401" s="518"/>
      <c r="R2401" s="517"/>
      <c r="S2401" s="518"/>
      <c r="T2401" s="517"/>
      <c r="U2401" s="518"/>
      <c r="V2401" s="517"/>
      <c r="W2401" s="518"/>
      <c r="X2401" s="517"/>
      <c r="Y2401" s="518"/>
      <c r="Z2401" s="517"/>
      <c r="AA2401" s="518"/>
      <c r="AB2401" s="398"/>
      <c r="AC2401" s="398"/>
      <c r="AD2401" s="398"/>
      <c r="AG2401" s="86">
        <f>N2401</f>
        <v>0</v>
      </c>
      <c r="AH2401" s="86">
        <f>+COUNTIF(P2401:AA2401,"NS")</f>
        <v>0</v>
      </c>
      <c r="AI2401" s="86">
        <f>+SUM(P2401:AA2401)</f>
        <v>0</v>
      </c>
      <c r="AJ2401" s="86">
        <f t="shared" ref="AJ2401:AJ2403" si="381">IF($AG$2399=85,0,IF(OR(AND(AG2401=0,AH2401&gt;0),AND(AG2401="NS",AI2401&gt;0),AND(AG2401="NS",AH2401=0,AI2401=0)),1,IF(OR(AND(AH2401&gt;=2,AI2401&lt;AG2401),AND(AG2401="NS",AI2401=0,AH2401&gt;0),AG2401=AI2401),0,1)))</f>
        <v>0</v>
      </c>
      <c r="AL2401" s="86">
        <f>IF(OR(AND(N2401="",COUNTA(P2401:AA2401)&gt;0,AB2401=""),AND(N2401&lt;&gt;"",COUNTA(P2401:AA2401)=0,AB2401=""),AND(AB2401&lt;&gt;"",N2401="",COUNTA(P2401:AA2401)=0)),1,0)</f>
        <v>0</v>
      </c>
      <c r="AM2401" s="86">
        <f>IF($AG$2399=$AH$2399,0,IF(AND(AG2401&gt;0,AB2401="NS"),0,IF(OR(AND(AG2401=0,AB2401&lt;&gt;0),AB2401&gt;AG2401),1,0)))</f>
        <v>0</v>
      </c>
      <c r="AN2401" s="179" t="s">
        <v>866</v>
      </c>
      <c r="AO2401" s="86">
        <f>IF(AND(SUM(N2406,N2435)=0,SUM(COUNTIF(N2406,"NS"),COUNTIF(N2435,"NS"))&gt;0),"NS",SUM(N2406,N2435))</f>
        <v>0</v>
      </c>
      <c r="AP2401" s="86">
        <f>P2406</f>
        <v>0</v>
      </c>
      <c r="AQ2401" s="86">
        <f>R2406</f>
        <v>0</v>
      </c>
      <c r="AR2401" s="86">
        <f>IF(AND(SUM(T2406,P2435)=0,SUM(COUNTIF(T2406,"NS"),COUNTIF(P2435,"NS"))&gt;0),"NS",SUM(T2406,P2435))</f>
        <v>0</v>
      </c>
      <c r="AS2401" s="86">
        <f>IF(AND(SUM(V2406,S2435)=0,SUM(COUNTIF(V2406,"NS"),COUNTIF(S2435,"NS"))&gt;0),"NS",SUM(V2406,S2435))</f>
        <v>0</v>
      </c>
      <c r="AT2401" s="86">
        <f>IF(AND(SUM(X2406,U2435)=0,SUM(COUNTIF(X2406,"NS"),COUNTIF(U2435,"NS"))&gt;0),"NS",SUM(X2406,U2435))</f>
        <v>0</v>
      </c>
      <c r="AU2401" s="86">
        <f>IF(AND(SUM(Z2406,W2435)=0,SUM(COUNTIF(Z2406,"NS"),COUNTIF(W2435,"NS"))&gt;0),"NS",SUM(Z2406,W2435))</f>
        <v>0</v>
      </c>
      <c r="AV2401" s="86">
        <f>Z2435</f>
        <v>0</v>
      </c>
      <c r="AX2401" s="86" t="s">
        <v>866</v>
      </c>
      <c r="AY2401" s="86">
        <f>IF(AND(SUM(AB2406,AB2435)=0,SUM(COUNTIF(AB2406,"NS"),COUNTIF(AB2435,"NS"))&gt;0),"NS",SUM(AB2406,AB2435))</f>
        <v>0</v>
      </c>
      <c r="AZ2401" s="86">
        <f>AB2406</f>
        <v>0</v>
      </c>
      <c r="BA2401" s="86">
        <f>AB2435</f>
        <v>0</v>
      </c>
    </row>
    <row r="2402" spans="1:53" ht="24" customHeight="1">
      <c r="A2402" s="107"/>
      <c r="B2402" s="92"/>
      <c r="C2402" s="178" t="s">
        <v>87</v>
      </c>
      <c r="D2402" s="514" t="s">
        <v>650</v>
      </c>
      <c r="E2402" s="515"/>
      <c r="F2402" s="515"/>
      <c r="G2402" s="515"/>
      <c r="H2402" s="515"/>
      <c r="I2402" s="515"/>
      <c r="J2402" s="515"/>
      <c r="K2402" s="515"/>
      <c r="L2402" s="515"/>
      <c r="M2402" s="516"/>
      <c r="N2402" s="517"/>
      <c r="O2402" s="518"/>
      <c r="P2402" s="517"/>
      <c r="Q2402" s="518"/>
      <c r="R2402" s="517"/>
      <c r="S2402" s="518"/>
      <c r="T2402" s="517"/>
      <c r="U2402" s="518"/>
      <c r="V2402" s="517"/>
      <c r="W2402" s="518"/>
      <c r="X2402" s="517"/>
      <c r="Y2402" s="518"/>
      <c r="Z2402" s="517"/>
      <c r="AA2402" s="518"/>
      <c r="AB2402" s="398"/>
      <c r="AC2402" s="398"/>
      <c r="AD2402" s="398"/>
      <c r="AG2402" s="86">
        <f t="shared" ref="AG2402:AG2405" si="382">N2402</f>
        <v>0</v>
      </c>
      <c r="AH2402" s="86">
        <f t="shared" ref="AH2402:AH2405" si="383">+COUNTIF(P2402:AA2402,"NS")</f>
        <v>0</v>
      </c>
      <c r="AI2402" s="86">
        <f t="shared" ref="AI2402:AI2405" si="384">+SUM(P2402:AA2402)</f>
        <v>0</v>
      </c>
      <c r="AJ2402" s="86">
        <f t="shared" si="381"/>
        <v>0</v>
      </c>
      <c r="AL2402" s="86">
        <f t="shared" ref="AL2402:AL2405" si="385">IF(OR(AND(N2402="",COUNTA(P2402:AA2402)&gt;0,AB2402=""),AND(N2402&lt;&gt;"",COUNTA(P2402:AA2402)=0,AB2402=""),AND(AB2402&lt;&gt;"",N2402="",COUNTA(P2402:AA2402)=0)),1,0)</f>
        <v>0</v>
      </c>
      <c r="AM2402" s="86">
        <f t="shared" ref="AM2402:AM2405" si="386">IF($AG$2399=$AH$2399,0,IF(AND(AG2402&gt;0,AB2402="NS"),0,IF(OR(AND(AG2402=0,AB2402&lt;&gt;0),AB2402&gt;AG2402),1,0)))</f>
        <v>0</v>
      </c>
      <c r="AN2402" s="179" t="s">
        <v>867</v>
      </c>
      <c r="AO2402" s="86">
        <f>SUM(O2237:P2356)</f>
        <v>0</v>
      </c>
      <c r="AP2402" s="86">
        <f>SUM(Q2237:R2356)</f>
        <v>0</v>
      </c>
      <c r="AQ2402" s="86">
        <f>SUM(S2237:T2356)</f>
        <v>0</v>
      </c>
      <c r="AR2402" s="86">
        <f>SUM(U2237:V2356)</f>
        <v>0</v>
      </c>
      <c r="AS2402" s="86">
        <f>SUM(W2237:X2356)</f>
        <v>0</v>
      </c>
      <c r="AT2402" s="86">
        <f>SUM(Y2237:Z2356)</f>
        <v>0</v>
      </c>
      <c r="AU2402" s="86">
        <f>SUM(AA2237:AB2356)</f>
        <v>0</v>
      </c>
      <c r="AV2402" s="86">
        <f>SUM(AC2237:AD2356)</f>
        <v>0</v>
      </c>
      <c r="AX2402" s="86" t="s">
        <v>868</v>
      </c>
      <c r="AY2402" s="86">
        <f>SUM(O2098:R2217)</f>
        <v>0</v>
      </c>
      <c r="AZ2402" s="86">
        <f>SUM(S2098:V2217)</f>
        <v>0</v>
      </c>
      <c r="BA2402" s="86">
        <f>SUM(W2098:Z2217)</f>
        <v>0</v>
      </c>
    </row>
    <row r="2403" spans="1:53" ht="24" customHeight="1">
      <c r="A2403" s="107"/>
      <c r="B2403" s="92"/>
      <c r="C2403" s="178" t="s">
        <v>88</v>
      </c>
      <c r="D2403" s="519" t="s">
        <v>399</v>
      </c>
      <c r="E2403" s="520"/>
      <c r="F2403" s="520"/>
      <c r="G2403" s="520"/>
      <c r="H2403" s="520"/>
      <c r="I2403" s="520"/>
      <c r="J2403" s="520"/>
      <c r="K2403" s="520"/>
      <c r="L2403" s="520"/>
      <c r="M2403" s="520"/>
      <c r="N2403" s="517"/>
      <c r="O2403" s="518"/>
      <c r="P2403" s="517"/>
      <c r="Q2403" s="518"/>
      <c r="R2403" s="517"/>
      <c r="S2403" s="518"/>
      <c r="T2403" s="517"/>
      <c r="U2403" s="518"/>
      <c r="V2403" s="517"/>
      <c r="W2403" s="518"/>
      <c r="X2403" s="517"/>
      <c r="Y2403" s="518"/>
      <c r="Z2403" s="517"/>
      <c r="AA2403" s="518"/>
      <c r="AB2403" s="398"/>
      <c r="AC2403" s="398"/>
      <c r="AD2403" s="398"/>
      <c r="AG2403" s="86">
        <f t="shared" si="382"/>
        <v>0</v>
      </c>
      <c r="AH2403" s="86">
        <f t="shared" si="383"/>
        <v>0</v>
      </c>
      <c r="AI2403" s="86">
        <f t="shared" si="384"/>
        <v>0</v>
      </c>
      <c r="AJ2403" s="86">
        <f t="shared" si="381"/>
        <v>0</v>
      </c>
      <c r="AL2403" s="86">
        <f t="shared" si="385"/>
        <v>0</v>
      </c>
      <c r="AM2403" s="86">
        <f t="shared" si="386"/>
        <v>0</v>
      </c>
      <c r="AN2403" s="179" t="s">
        <v>800</v>
      </c>
      <c r="AO2403" s="86">
        <f>COUNTIF(O2237:P2356,"NS")</f>
        <v>0</v>
      </c>
      <c r="AP2403" s="86">
        <f>COUNTIF(Q2237:R2356,"NS")</f>
        <v>0</v>
      </c>
      <c r="AQ2403" s="86">
        <f>COUNTIF(S2237:T2356,"NS")</f>
        <v>0</v>
      </c>
      <c r="AR2403" s="86">
        <f>COUNTIF(U2237:V2356,"NS")</f>
        <v>0</v>
      </c>
      <c r="AS2403" s="86">
        <f>COUNTIF(W2237:X2356,"NS")</f>
        <v>0</v>
      </c>
      <c r="AT2403" s="86">
        <f>COUNTIF(Y2237:Z2356,"NS")</f>
        <v>0</v>
      </c>
      <c r="AU2403" s="86">
        <f>COUNTIF(AA2237:AB2356,"NS")</f>
        <v>0</v>
      </c>
      <c r="AV2403" s="86">
        <f>COUNTIF(AC2237:AD2356,"NS")</f>
        <v>0</v>
      </c>
      <c r="AX2403" s="86" t="s">
        <v>800</v>
      </c>
      <c r="AY2403" s="86">
        <f>COUNTIF(O2098:R2217,"NS")</f>
        <v>0</v>
      </c>
      <c r="AZ2403" s="86">
        <f>COUNTIF(S2098:V2217,"NS")</f>
        <v>0</v>
      </c>
      <c r="BA2403" s="86">
        <f>COUNTIF(W2098:Z2217,"NS")</f>
        <v>0</v>
      </c>
    </row>
    <row r="2404" spans="1:53" ht="24" customHeight="1">
      <c r="A2404" s="107"/>
      <c r="B2404" s="92"/>
      <c r="C2404" s="178" t="s">
        <v>400</v>
      </c>
      <c r="D2404" s="519" t="s">
        <v>401</v>
      </c>
      <c r="E2404" s="520"/>
      <c r="F2404" s="520"/>
      <c r="G2404" s="520"/>
      <c r="H2404" s="520"/>
      <c r="I2404" s="520"/>
      <c r="J2404" s="520"/>
      <c r="K2404" s="520"/>
      <c r="L2404" s="520"/>
      <c r="M2404" s="520"/>
      <c r="N2404" s="517"/>
      <c r="O2404" s="518"/>
      <c r="P2404" s="517"/>
      <c r="Q2404" s="518"/>
      <c r="R2404" s="517"/>
      <c r="S2404" s="518"/>
      <c r="T2404" s="517"/>
      <c r="U2404" s="518"/>
      <c r="V2404" s="517"/>
      <c r="W2404" s="518"/>
      <c r="X2404" s="517"/>
      <c r="Y2404" s="518"/>
      <c r="Z2404" s="517"/>
      <c r="AA2404" s="518"/>
      <c r="AB2404" s="398"/>
      <c r="AC2404" s="398"/>
      <c r="AD2404" s="398"/>
      <c r="AG2404" s="86">
        <f t="shared" si="382"/>
        <v>0</v>
      </c>
      <c r="AH2404" s="86">
        <f t="shared" si="383"/>
        <v>0</v>
      </c>
      <c r="AI2404" s="86">
        <f t="shared" si="384"/>
        <v>0</v>
      </c>
      <c r="AJ2404" s="86">
        <f>IF($AG$2399=85,0,IF(OR(AND(AG2404=0,AH2404&gt;0),AND(AG2404="NS",AI2404&gt;0),AND(AG2404="NS",AH2404=0,AI2404=0)),1,IF(OR(AND(AH2404&gt;=2,AI2404&lt;AG2404),AND(AG2404="NS",AI2404=0,AH2404&gt;0),AG2404=AI2404),0,1)))</f>
        <v>0</v>
      </c>
      <c r="AL2404" s="86">
        <f t="shared" si="385"/>
        <v>0</v>
      </c>
      <c r="AM2404" s="86">
        <f t="shared" si="386"/>
        <v>0</v>
      </c>
      <c r="AN2404" s="86" t="s">
        <v>802</v>
      </c>
      <c r="AO2404" s="86">
        <f>IF($AG$2399=$AH$2399, 0, IF(OR(AND(AO2401=0, AO2403&gt;0), AND(AO2401="NS",AO2402&gt;0),AND(AO2401="NS",AO2403=0,AO2402=0)),1,IF(OR(AND(AO2403&gt;=2, AO2401&gt;AO2402),AND(AO2401="NS",AO2402=0,AO2403&gt;0),AO2401&gt;=AO2402),0,1)))</f>
        <v>0</v>
      </c>
      <c r="AP2404" s="86">
        <f t="shared" ref="AP2404:AV2404" si="387">IF($AG$2399=$AH$2399, 0, IF(OR(AND(AP2401=0, AP2403&gt;0), AND(AP2401="NS",AP2402&gt;0),AND(AP2401="NS",AP2403=0,AP2402=0)),1,IF(OR(AND(AP2403&gt;=2, AP2401&gt;AP2402),AND(AP2401="NS",AP2402=0,AP2403&gt;0),AP2401&gt;=AP2402),0,1)))</f>
        <v>0</v>
      </c>
      <c r="AQ2404" s="86">
        <f t="shared" si="387"/>
        <v>0</v>
      </c>
      <c r="AR2404" s="86">
        <f t="shared" si="387"/>
        <v>0</v>
      </c>
      <c r="AS2404" s="86">
        <f t="shared" si="387"/>
        <v>0</v>
      </c>
      <c r="AT2404" s="86">
        <f t="shared" si="387"/>
        <v>0</v>
      </c>
      <c r="AU2404" s="86">
        <f t="shared" si="387"/>
        <v>0</v>
      </c>
      <c r="AV2404" s="86">
        <f t="shared" si="387"/>
        <v>0</v>
      </c>
      <c r="AX2404" s="86" t="s">
        <v>802</v>
      </c>
      <c r="AY2404" s="86">
        <f t="shared" ref="AY2404:BA2404" si="388">IF($AG$2399=$AH$2399, 0, IF(OR(AND(AY2401=0, AY2403&gt;0), AND(AY2401="NS",AY2402&gt;0),AND(AY2401="NS",AY2403=0,AY2402=0)),1,IF(OR(AND(AY2403&gt;=2, AY2401&gt;AY2402),AND(AY2401="NS",AY2402=0,AY2403&gt;0),AY2401&gt;=AY2402),0,1)))</f>
        <v>0</v>
      </c>
      <c r="AZ2404" s="86">
        <f t="shared" si="388"/>
        <v>0</v>
      </c>
      <c r="BA2404" s="86">
        <f t="shared" si="388"/>
        <v>0</v>
      </c>
    </row>
    <row r="2405" spans="1:53" ht="15" customHeight="1">
      <c r="A2405" s="107"/>
      <c r="B2405" s="92"/>
      <c r="C2405" s="178" t="s">
        <v>90</v>
      </c>
      <c r="D2405" s="519" t="s">
        <v>402</v>
      </c>
      <c r="E2405" s="520"/>
      <c r="F2405" s="520"/>
      <c r="G2405" s="520"/>
      <c r="H2405" s="520"/>
      <c r="I2405" s="520"/>
      <c r="J2405" s="520"/>
      <c r="K2405" s="520"/>
      <c r="L2405" s="520"/>
      <c r="M2405" s="520"/>
      <c r="N2405" s="517"/>
      <c r="O2405" s="518"/>
      <c r="P2405" s="517"/>
      <c r="Q2405" s="518"/>
      <c r="R2405" s="517"/>
      <c r="S2405" s="518"/>
      <c r="T2405" s="517"/>
      <c r="U2405" s="518"/>
      <c r="V2405" s="517"/>
      <c r="W2405" s="518"/>
      <c r="X2405" s="517"/>
      <c r="Y2405" s="518"/>
      <c r="Z2405" s="517"/>
      <c r="AA2405" s="518"/>
      <c r="AB2405" s="398"/>
      <c r="AC2405" s="398"/>
      <c r="AD2405" s="398"/>
      <c r="AG2405" s="86">
        <f t="shared" si="382"/>
        <v>0</v>
      </c>
      <c r="AH2405" s="86">
        <f t="shared" si="383"/>
        <v>0</v>
      </c>
      <c r="AI2405" s="86">
        <f t="shared" si="384"/>
        <v>0</v>
      </c>
      <c r="AJ2405" s="86">
        <f>IF($AG$2399=85,0,IF(OR(AND(AG2405=0,AH2405&gt;0),AND(AG2405="NS",AI2405&gt;0),AND(AG2405="NS",AH2405=0,AI2405=0)),1,IF(OR(AND(AH2405&gt;=2,AI2405&lt;AG2405),AND(AG2405="NS",AI2405=0,AH2405&gt;0),AG2405=AI2405,COUNTIF(N2405:AA2405, "NA")=COUNTA(N2405:AA2405)),0,1)))</f>
        <v>0</v>
      </c>
      <c r="AL2405" s="86">
        <f t="shared" si="385"/>
        <v>0</v>
      </c>
      <c r="AM2405" s="86">
        <f t="shared" si="386"/>
        <v>0</v>
      </c>
      <c r="AV2405" s="115">
        <f>SUM(AO2404:AV2404)</f>
        <v>0</v>
      </c>
      <c r="BA2405" s="115">
        <f>SUM(AY2404:BA2404)</f>
        <v>0</v>
      </c>
    </row>
    <row r="2406" spans="1:53" ht="15" customHeight="1">
      <c r="A2406" s="107"/>
      <c r="B2406" s="93"/>
      <c r="C2406" s="180"/>
      <c r="D2406" s="180"/>
      <c r="E2406" s="180"/>
      <c r="F2406" s="180"/>
      <c r="G2406" s="180"/>
      <c r="H2406" s="180"/>
      <c r="I2406" s="180"/>
      <c r="J2406" s="180"/>
      <c r="K2406" s="180"/>
      <c r="L2406" s="180"/>
      <c r="M2406" s="181" t="s">
        <v>253</v>
      </c>
      <c r="N2406" s="493">
        <f>IF(AND(SUM(N2401:O2405)=0,COUNTIF(N2401:O2405,"NS")&gt;0),"NS",
IF(AND(SUM(N2401:O2405)=0,COUNTIF(N2401:O2405,0)&gt;0),0,
IF(AND(SUM(N2401:O2405)=0,COUNTIF(N2401:O2405,"NA")&gt;0),"NA",
SUM(N2401:O2405))))</f>
        <v>0</v>
      </c>
      <c r="O2406" s="494"/>
      <c r="P2406" s="493">
        <f>IF(AND(SUM(P2401:Q2405)=0,COUNTIF(P2401:Q2405,"NS")&gt;0),"NS",
IF(AND(SUM(P2401:Q2405)=0,COUNTIF(P2401:Q2405,0)&gt;0),0,
IF(AND(SUM(P2401:Q2405)=0,COUNTIF(P2401:Q2405,"NA")&gt;0),"NA",
SUM(P2401:Q2405))))</f>
        <v>0</v>
      </c>
      <c r="Q2406" s="494"/>
      <c r="R2406" s="493">
        <f>IF(AND(SUM(R2401:S2405)=0,COUNTIF(R2401:S2405,"NS")&gt;0),"NS",
IF(AND(SUM(R2401:S2405)=0,COUNTIF(R2401:S2405,0)&gt;0),0,
IF(AND(SUM(R2401:S2405)=0,COUNTIF(R2401:S2405,"NA")&gt;0),"NA",
SUM(R2401:S2405))))</f>
        <v>0</v>
      </c>
      <c r="S2406" s="494"/>
      <c r="T2406" s="493">
        <f>IF(AND(SUM(T2401:U2405)=0,COUNTIF(T2401:U2405,"NS")&gt;0),"NS",
IF(AND(SUM(T2401:U2405)=0,COUNTIF(T2401:U2405,0)&gt;0),0,
IF(AND(SUM(T2401:U2405)=0,COUNTIF(T2401:U2405,"NA")&gt;0),"NA",
SUM(T2401:U2405))))</f>
        <v>0</v>
      </c>
      <c r="U2406" s="494"/>
      <c r="V2406" s="493">
        <f>IF(AND(SUM(V2401:W2405)=0,COUNTIF(V2401:W2405,"NS")&gt;0),"NS",
IF(AND(SUM(V2401:W2405)=0,COUNTIF(V2401:W2405,0)&gt;0),0,
IF(AND(SUM(V2401:W2405)=0,COUNTIF(V2401:W2405,"NA")&gt;0),"NA",
SUM(V2401:W2405))))</f>
        <v>0</v>
      </c>
      <c r="W2406" s="494"/>
      <c r="X2406" s="493">
        <f>IF(AND(SUM(X2401:Y2405)=0,COUNTIF(X2401:Y2405,"NS")&gt;0),"NS",
IF(AND(SUM(X2401:Y2405)=0,COUNTIF(X2401:Y2405,0)&gt;0),0,
IF(AND(SUM(X2401:Y2405)=0,COUNTIF(X2401:Y2405,"NA")&gt;0),"NA",
SUM(X2401:Y2405))))</f>
        <v>0</v>
      </c>
      <c r="Y2406" s="494"/>
      <c r="Z2406" s="493">
        <f>IF(AND(SUM(Z2401:AA2405)=0,COUNTIF(Z2401:AA2405,"NS")&gt;0),"NS",
IF(AND(SUM(Z2401:AA2405)=0,COUNTIF(Z2401:AA2405,0)&gt;0),0,
IF(AND(SUM(Z2401:AA2405)=0,COUNTIF(Z2401:AA2405,"NA")&gt;0),"NA",
SUM(Z2401:AA2405))))</f>
        <v>0</v>
      </c>
      <c r="AA2406" s="494"/>
      <c r="AB2406" s="528">
        <f>IF(AND(SUM(AB2401:AD2405)=0,COUNTIF(AB2401:AD2405,"NS")&gt;0),"NS",
IF(AND(SUM(AB2401:AD2405)=0,COUNTIF(AB2401:AD2405,0)&gt;0),0,
IF(AND(SUM(AB2401:AD2405)=0,COUNTIF(AB2401:AD2405,"NA")&gt;0),"NA",
SUM(AB2401:AD2405))))</f>
        <v>0</v>
      </c>
      <c r="AC2406" s="528"/>
      <c r="AD2406" s="528"/>
      <c r="AJ2406" s="115">
        <f>+SUM(AJ2401:AJ2405)</f>
        <v>0</v>
      </c>
      <c r="AL2406" s="115">
        <f>+SUM(AL2401:AL2405)</f>
        <v>0</v>
      </c>
      <c r="AM2406" s="115">
        <f>+SUM(AM2401:AM2405)</f>
        <v>0</v>
      </c>
    </row>
    <row r="2407" spans="1:53" ht="15" customHeight="1">
      <c r="A2407" s="107"/>
      <c r="B2407" s="93"/>
      <c r="C2407" s="93"/>
      <c r="D2407" s="93"/>
      <c r="E2407" s="93"/>
      <c r="F2407" s="93"/>
      <c r="G2407" s="93"/>
      <c r="H2407" s="93"/>
      <c r="I2407" s="93"/>
      <c r="J2407" s="93"/>
      <c r="K2407" s="93"/>
      <c r="L2407" s="93"/>
      <c r="M2407" s="93"/>
      <c r="N2407" s="93"/>
      <c r="O2407" s="93"/>
      <c r="P2407" s="93"/>
      <c r="Q2407" s="93"/>
      <c r="R2407" s="93"/>
      <c r="S2407" s="93"/>
      <c r="T2407" s="93"/>
      <c r="U2407" s="93"/>
      <c r="V2407" s="93"/>
      <c r="W2407" s="93"/>
      <c r="X2407" s="93"/>
      <c r="Y2407" s="93"/>
      <c r="Z2407" s="93"/>
      <c r="AA2407" s="93"/>
      <c r="AB2407" s="93"/>
      <c r="AC2407" s="93"/>
      <c r="AD2407" s="93"/>
    </row>
    <row r="2408" spans="1:53" ht="45" customHeight="1">
      <c r="A2408" s="107"/>
      <c r="B2408" s="93"/>
      <c r="C2408" s="352" t="s">
        <v>403</v>
      </c>
      <c r="D2408" s="352"/>
      <c r="E2408" s="352"/>
      <c r="F2408" s="526"/>
      <c r="G2408" s="526"/>
      <c r="H2408" s="526"/>
      <c r="I2408" s="526"/>
      <c r="J2408" s="526"/>
      <c r="K2408" s="526"/>
      <c r="L2408" s="526"/>
      <c r="M2408" s="526"/>
      <c r="N2408" s="526"/>
      <c r="O2408" s="526"/>
      <c r="P2408" s="526"/>
      <c r="Q2408" s="526"/>
      <c r="R2408" s="526"/>
      <c r="S2408" s="526"/>
      <c r="T2408" s="526"/>
      <c r="U2408" s="526"/>
      <c r="V2408" s="526"/>
      <c r="W2408" s="526"/>
      <c r="X2408" s="526"/>
      <c r="Y2408" s="526"/>
      <c r="Z2408" s="526"/>
      <c r="AA2408" s="526"/>
      <c r="AB2408" s="526"/>
      <c r="AC2408" s="526"/>
      <c r="AD2408" s="526"/>
      <c r="AG2408" s="86">
        <f>SUM(P2405:AD2405)</f>
        <v>0</v>
      </c>
      <c r="AH2408" s="86">
        <f>IF(OR(AND(AG2408&gt;0,F2408=""),AND(F2408&lt;&gt;"",AG2408=0)),1,0)</f>
        <v>0</v>
      </c>
      <c r="AN2408" s="154" t="s">
        <v>539</v>
      </c>
    </row>
    <row r="2409" spans="1:53" ht="15" customHeight="1">
      <c r="A2409" s="107"/>
      <c r="B2409" s="93"/>
      <c r="C2409" s="93"/>
      <c r="D2409" s="93"/>
      <c r="E2409" s="93"/>
      <c r="F2409" s="93"/>
      <c r="G2409" s="93"/>
      <c r="H2409" s="93"/>
      <c r="I2409" s="93"/>
      <c r="J2409" s="93"/>
      <c r="K2409" s="93"/>
      <c r="L2409" s="93"/>
      <c r="M2409" s="93"/>
      <c r="N2409" s="93"/>
      <c r="O2409" s="93"/>
      <c r="P2409" s="93"/>
      <c r="Q2409" s="93"/>
      <c r="R2409" s="93"/>
      <c r="S2409" s="93"/>
      <c r="T2409" s="93"/>
      <c r="U2409" s="93"/>
      <c r="V2409" s="93"/>
      <c r="W2409" s="93"/>
      <c r="X2409" s="93"/>
      <c r="Y2409" s="93"/>
      <c r="Z2409" s="93"/>
      <c r="AA2409" s="93"/>
      <c r="AB2409" s="93"/>
      <c r="AC2409" s="93"/>
      <c r="AD2409" s="93"/>
      <c r="AM2409" s="86" t="s">
        <v>869</v>
      </c>
      <c r="AN2409" s="86">
        <f>AA2357</f>
        <v>0</v>
      </c>
    </row>
    <row r="2410" spans="1:53" ht="15" customHeight="1">
      <c r="A2410" s="107"/>
      <c r="B2410" s="325" t="str">
        <f>IF(AJ2406=0, "", "Error: Verificar sumas por fila.")</f>
        <v/>
      </c>
      <c r="C2410" s="325"/>
      <c r="D2410" s="325"/>
      <c r="E2410" s="325"/>
      <c r="F2410" s="325"/>
      <c r="G2410" s="325"/>
      <c r="H2410" s="325"/>
      <c r="I2410" s="325"/>
      <c r="J2410" s="325"/>
      <c r="K2410" s="325"/>
      <c r="L2410" s="325"/>
      <c r="M2410" s="325"/>
      <c r="N2410" s="325"/>
      <c r="O2410" s="325"/>
      <c r="P2410" s="325"/>
      <c r="Q2410" s="325"/>
      <c r="R2410" s="325"/>
      <c r="S2410" s="325"/>
      <c r="T2410" s="325"/>
      <c r="U2410" s="325"/>
      <c r="V2410" s="325"/>
      <c r="W2410" s="325"/>
      <c r="X2410" s="325"/>
      <c r="Y2410" s="325"/>
      <c r="Z2410" s="325"/>
      <c r="AA2410" s="325"/>
      <c r="AB2410" s="325"/>
      <c r="AC2410" s="325"/>
      <c r="AD2410" s="325"/>
      <c r="AN2410" s="182">
        <f>IF(OR(AND(AN2409="NA", OR(Z2406&lt;&gt;"NA", W2435&lt;&gt;"NA")),AND(AN2409&lt;&gt;"NA", Z2406="NA", W2435="NA")), 1,0)</f>
        <v>0</v>
      </c>
    </row>
    <row r="2411" spans="1:53" ht="15" customHeight="1">
      <c r="A2411" s="107"/>
      <c r="B2411" s="325" t="str">
        <f>IF(AN2410=0, "", "Error: Verificar la consistencia con la pregunta 16 (uso de NA en la columna Otras sanciones administrativas).")</f>
        <v/>
      </c>
      <c r="C2411" s="325"/>
      <c r="D2411" s="325"/>
      <c r="E2411" s="325"/>
      <c r="F2411" s="325"/>
      <c r="G2411" s="325"/>
      <c r="H2411" s="325"/>
      <c r="I2411" s="325"/>
      <c r="J2411" s="325"/>
      <c r="K2411" s="325"/>
      <c r="L2411" s="325"/>
      <c r="M2411" s="325"/>
      <c r="N2411" s="325"/>
      <c r="O2411" s="325"/>
      <c r="P2411" s="325"/>
      <c r="Q2411" s="325"/>
      <c r="R2411" s="325"/>
      <c r="S2411" s="325"/>
      <c r="T2411" s="325"/>
      <c r="U2411" s="325"/>
      <c r="V2411" s="325"/>
      <c r="W2411" s="325"/>
      <c r="X2411" s="325"/>
      <c r="Y2411" s="325"/>
      <c r="Z2411" s="325"/>
      <c r="AA2411" s="325"/>
      <c r="AB2411" s="325"/>
      <c r="AC2411" s="325"/>
      <c r="AD2411" s="325"/>
    </row>
    <row r="2412" spans="1:53" ht="15" customHeight="1">
      <c r="A2412" s="119"/>
      <c r="B2412" s="327" t="str">
        <f>IF(AM2406=0, "", "Error: Debe verificar la consistencia de los Servidores públicos contra el total de sanciones, debe ser igual o menor.")</f>
        <v/>
      </c>
      <c r="C2412" s="327"/>
      <c r="D2412" s="327"/>
      <c r="E2412" s="327"/>
      <c r="F2412" s="327"/>
      <c r="G2412" s="327"/>
      <c r="H2412" s="327"/>
      <c r="I2412" s="327"/>
      <c r="J2412" s="327"/>
      <c r="K2412" s="327"/>
      <c r="L2412" s="327"/>
      <c r="M2412" s="327"/>
      <c r="N2412" s="327"/>
      <c r="O2412" s="327"/>
      <c r="P2412" s="327"/>
      <c r="Q2412" s="327"/>
      <c r="R2412" s="327"/>
      <c r="S2412" s="327"/>
      <c r="T2412" s="327"/>
      <c r="U2412" s="327"/>
      <c r="V2412" s="327"/>
      <c r="W2412" s="327"/>
      <c r="X2412" s="327"/>
      <c r="Y2412" s="327"/>
      <c r="Z2412" s="327"/>
      <c r="AA2412" s="327"/>
      <c r="AB2412" s="327"/>
      <c r="AC2412" s="327"/>
      <c r="AD2412" s="327"/>
    </row>
    <row r="2413" spans="1:53" ht="15" customHeight="1">
      <c r="A2413" s="119"/>
      <c r="B2413" s="327" t="str">
        <f>IF(AH2408=0, "", "Error: Debe especificar las otras faltas no graves.")</f>
        <v/>
      </c>
      <c r="C2413" s="327"/>
      <c r="D2413" s="327"/>
      <c r="E2413" s="327"/>
      <c r="F2413" s="327"/>
      <c r="G2413" s="327"/>
      <c r="H2413" s="327"/>
      <c r="I2413" s="327"/>
      <c r="J2413" s="327"/>
      <c r="K2413" s="327"/>
      <c r="L2413" s="327"/>
      <c r="M2413" s="327"/>
      <c r="N2413" s="327"/>
      <c r="O2413" s="327"/>
      <c r="P2413" s="327"/>
      <c r="Q2413" s="327"/>
      <c r="R2413" s="327"/>
      <c r="S2413" s="327"/>
      <c r="T2413" s="327"/>
      <c r="U2413" s="327"/>
      <c r="V2413" s="327"/>
      <c r="W2413" s="327"/>
      <c r="X2413" s="327"/>
      <c r="Y2413" s="327"/>
      <c r="Z2413" s="327"/>
      <c r="AA2413" s="327"/>
      <c r="AB2413" s="327"/>
      <c r="AC2413" s="327"/>
      <c r="AD2413" s="327"/>
    </row>
    <row r="2414" spans="1:53" ht="15" customHeight="1">
      <c r="A2414" s="119"/>
      <c r="B2414" s="509" t="str">
        <f>IF(AL2406=0, "", "Error: Debe completar toda la información requerida.")</f>
        <v/>
      </c>
      <c r="C2414" s="509"/>
      <c r="D2414" s="509"/>
      <c r="E2414" s="509"/>
      <c r="F2414" s="509"/>
      <c r="G2414" s="509"/>
      <c r="H2414" s="509"/>
      <c r="I2414" s="509"/>
      <c r="J2414" s="509"/>
      <c r="K2414" s="509"/>
      <c r="L2414" s="509"/>
      <c r="M2414" s="509"/>
      <c r="N2414" s="509"/>
      <c r="O2414" s="509"/>
      <c r="P2414" s="509"/>
      <c r="Q2414" s="509"/>
      <c r="R2414" s="509"/>
      <c r="S2414" s="509"/>
      <c r="T2414" s="509"/>
      <c r="U2414" s="509"/>
      <c r="V2414" s="509"/>
      <c r="W2414" s="509"/>
      <c r="X2414" s="509"/>
      <c r="Y2414" s="509"/>
      <c r="Z2414" s="509"/>
      <c r="AA2414" s="509"/>
      <c r="AB2414" s="509"/>
      <c r="AC2414" s="509"/>
      <c r="AD2414" s="509"/>
    </row>
    <row r="2415" spans="1:53" ht="15" customHeight="1">
      <c r="A2415" s="119"/>
      <c r="B2415" s="92"/>
      <c r="C2415" s="176" t="s">
        <v>579</v>
      </c>
      <c r="D2415" s="92"/>
      <c r="E2415" s="92"/>
      <c r="F2415" s="92"/>
      <c r="G2415" s="92"/>
      <c r="H2415" s="92"/>
      <c r="I2415" s="92"/>
      <c r="J2415" s="92"/>
      <c r="K2415" s="92"/>
      <c r="L2415" s="92"/>
      <c r="M2415" s="92"/>
      <c r="N2415" s="92"/>
      <c r="O2415" s="92"/>
      <c r="P2415" s="92"/>
      <c r="Q2415" s="92"/>
      <c r="R2415" s="92"/>
      <c r="S2415" s="92"/>
      <c r="T2415" s="92"/>
      <c r="U2415" s="92"/>
      <c r="V2415" s="92"/>
      <c r="W2415" s="92"/>
      <c r="X2415" s="92"/>
      <c r="Y2415" s="92"/>
      <c r="Z2415" s="92"/>
      <c r="AA2415" s="92"/>
      <c r="AB2415" s="93"/>
      <c r="AC2415" s="93"/>
      <c r="AD2415" s="93"/>
    </row>
    <row r="2416" spans="1:53" ht="15" customHeight="1">
      <c r="A2416" s="119"/>
      <c r="B2416" s="92"/>
      <c r="C2416" s="183"/>
      <c r="D2416" s="92"/>
      <c r="E2416" s="92"/>
      <c r="F2416" s="92"/>
      <c r="G2416" s="92"/>
      <c r="H2416" s="92"/>
      <c r="I2416" s="92"/>
      <c r="J2416" s="92"/>
      <c r="K2416" s="92"/>
      <c r="L2416" s="92"/>
      <c r="M2416" s="92"/>
      <c r="N2416" s="92"/>
      <c r="O2416" s="92"/>
      <c r="P2416" s="92"/>
      <c r="Q2416" s="92"/>
      <c r="R2416" s="92"/>
      <c r="S2416" s="92"/>
      <c r="T2416" s="92"/>
      <c r="U2416" s="92"/>
      <c r="V2416" s="92"/>
      <c r="W2416" s="92"/>
      <c r="X2416" s="92"/>
      <c r="Y2416" s="92"/>
      <c r="Z2416" s="92"/>
      <c r="AA2416" s="92"/>
      <c r="AB2416" s="93"/>
      <c r="AC2416" s="93"/>
      <c r="AD2416" s="93"/>
      <c r="AG2416" s="86" t="s">
        <v>798</v>
      </c>
      <c r="AH2416" s="86" t="s">
        <v>799</v>
      </c>
    </row>
    <row r="2417" spans="1:39" ht="15" customHeight="1">
      <c r="A2417" s="119"/>
      <c r="B2417" s="92"/>
      <c r="C2417" s="471" t="s">
        <v>404</v>
      </c>
      <c r="D2417" s="471"/>
      <c r="E2417" s="471"/>
      <c r="F2417" s="471"/>
      <c r="G2417" s="471"/>
      <c r="H2417" s="471"/>
      <c r="I2417" s="471"/>
      <c r="J2417" s="471"/>
      <c r="K2417" s="471"/>
      <c r="L2417" s="471"/>
      <c r="M2417" s="471"/>
      <c r="N2417" s="405" t="s">
        <v>373</v>
      </c>
      <c r="O2417" s="406"/>
      <c r="P2417" s="406"/>
      <c r="Q2417" s="406"/>
      <c r="R2417" s="406"/>
      <c r="S2417" s="406"/>
      <c r="T2417" s="406"/>
      <c r="U2417" s="406"/>
      <c r="V2417" s="406"/>
      <c r="W2417" s="406"/>
      <c r="X2417" s="406"/>
      <c r="Y2417" s="406"/>
      <c r="Z2417" s="406"/>
      <c r="AA2417" s="407"/>
      <c r="AB2417" s="348" t="s">
        <v>396</v>
      </c>
      <c r="AC2417" s="348"/>
      <c r="AD2417" s="348"/>
      <c r="AG2417" s="86">
        <f>+COUNTBLANK(N2419:AD2434)</f>
        <v>272</v>
      </c>
      <c r="AH2417" s="86">
        <v>272</v>
      </c>
    </row>
    <row r="2418" spans="1:39" ht="108" customHeight="1">
      <c r="A2418" s="119"/>
      <c r="B2418" s="92"/>
      <c r="C2418" s="471"/>
      <c r="D2418" s="471"/>
      <c r="E2418" s="471"/>
      <c r="F2418" s="471"/>
      <c r="G2418" s="471"/>
      <c r="H2418" s="471"/>
      <c r="I2418" s="471"/>
      <c r="J2418" s="471"/>
      <c r="K2418" s="471"/>
      <c r="L2418" s="471"/>
      <c r="M2418" s="471"/>
      <c r="N2418" s="382" t="s">
        <v>165</v>
      </c>
      <c r="O2418" s="384"/>
      <c r="P2418" s="476" t="s">
        <v>378</v>
      </c>
      <c r="Q2418" s="527"/>
      <c r="R2418" s="477"/>
      <c r="S2418" s="476" t="s">
        <v>379</v>
      </c>
      <c r="T2418" s="477"/>
      <c r="U2418" s="476" t="s">
        <v>380</v>
      </c>
      <c r="V2418" s="477"/>
      <c r="W2418" s="476" t="s">
        <v>539</v>
      </c>
      <c r="X2418" s="527"/>
      <c r="Y2418" s="477"/>
      <c r="Z2418" s="475" t="s">
        <v>375</v>
      </c>
      <c r="AA2418" s="475"/>
      <c r="AB2418" s="348"/>
      <c r="AC2418" s="348"/>
      <c r="AD2418" s="348"/>
      <c r="AG2418" s="86" t="s">
        <v>165</v>
      </c>
      <c r="AH2418" s="86" t="s">
        <v>800</v>
      </c>
      <c r="AI2418" s="86" t="s">
        <v>801</v>
      </c>
      <c r="AJ2418" s="86" t="s">
        <v>802</v>
      </c>
      <c r="AL2418" s="86" t="s">
        <v>819</v>
      </c>
      <c r="AM2418" s="86" t="s">
        <v>865</v>
      </c>
    </row>
    <row r="2419" spans="1:39" ht="15" customHeight="1">
      <c r="A2419" s="107"/>
      <c r="B2419" s="93"/>
      <c r="C2419" s="108" t="s">
        <v>86</v>
      </c>
      <c r="D2419" s="329" t="s">
        <v>405</v>
      </c>
      <c r="E2419" s="330"/>
      <c r="F2419" s="330"/>
      <c r="G2419" s="330"/>
      <c r="H2419" s="330"/>
      <c r="I2419" s="330"/>
      <c r="J2419" s="330"/>
      <c r="K2419" s="330"/>
      <c r="L2419" s="330"/>
      <c r="M2419" s="331"/>
      <c r="N2419" s="517"/>
      <c r="O2419" s="518"/>
      <c r="P2419" s="517"/>
      <c r="Q2419" s="247"/>
      <c r="R2419" s="518"/>
      <c r="S2419" s="517"/>
      <c r="T2419" s="518"/>
      <c r="U2419" s="517"/>
      <c r="V2419" s="518"/>
      <c r="W2419" s="517"/>
      <c r="X2419" s="247"/>
      <c r="Y2419" s="518"/>
      <c r="Z2419" s="517"/>
      <c r="AA2419" s="518"/>
      <c r="AB2419" s="517"/>
      <c r="AC2419" s="247"/>
      <c r="AD2419" s="518"/>
      <c r="AG2419" s="86">
        <f>IF(N2419="NA",0,N2419)</f>
        <v>0</v>
      </c>
      <c r="AH2419" s="86">
        <f>+COUNTIF(P2419:AA2419,"NS")</f>
        <v>0</v>
      </c>
      <c r="AI2419" s="86">
        <f>+SUM(P2419:AA2419)</f>
        <v>0</v>
      </c>
      <c r="AJ2419" s="86">
        <f>IF($AG$2417=272,0,IF(OR(AND(AG2419=0,AH2419&gt;0),AND(AG2419="NS",AI2419&gt;0),AND(AG2419="NS",AH2419=0,AI2419=0)),1,IF(OR(AND(AH2419&gt;=2,AI2419&lt;AG2419),AND(AG2419="NS",AI2419=0,AH2419&gt;0),AG2419=AI2419),0,1)))</f>
        <v>0</v>
      </c>
      <c r="AL2419" s="86">
        <f>IF(OR(AND(N2419="",COUNTA(P2419:AA2419)&gt;0,AB2419=""),AND(N2419&lt;&gt;"",COUNTA(P2419:AA2419)=0,AB2419=""),AND(AB2419&lt;&gt;"",N2419="",COUNTA(P2419:AA2419)=0)),1,0)</f>
        <v>0</v>
      </c>
      <c r="AM2419" s="86">
        <f>IF($AG$2417=$AH$2417,0,IF(AND(AG2419&gt;0,AB2419="NS"),0,IF(OR(AND(AG2419=0,AB2419&lt;&gt;0),AB2419&gt;AG2419),1,0)))</f>
        <v>0</v>
      </c>
    </row>
    <row r="2420" spans="1:39" ht="15" customHeight="1">
      <c r="A2420" s="107"/>
      <c r="B2420" s="93"/>
      <c r="C2420" s="108" t="s">
        <v>87</v>
      </c>
      <c r="D2420" s="329" t="s">
        <v>406</v>
      </c>
      <c r="E2420" s="330"/>
      <c r="F2420" s="330"/>
      <c r="G2420" s="330"/>
      <c r="H2420" s="330"/>
      <c r="I2420" s="330"/>
      <c r="J2420" s="330"/>
      <c r="K2420" s="330"/>
      <c r="L2420" s="330"/>
      <c r="M2420" s="331"/>
      <c r="N2420" s="517"/>
      <c r="O2420" s="518"/>
      <c r="P2420" s="517"/>
      <c r="Q2420" s="247"/>
      <c r="R2420" s="518"/>
      <c r="S2420" s="517"/>
      <c r="T2420" s="518"/>
      <c r="U2420" s="517"/>
      <c r="V2420" s="518"/>
      <c r="W2420" s="517"/>
      <c r="X2420" s="247"/>
      <c r="Y2420" s="518"/>
      <c r="Z2420" s="517"/>
      <c r="AA2420" s="518"/>
      <c r="AB2420" s="517"/>
      <c r="AC2420" s="247"/>
      <c r="AD2420" s="518"/>
      <c r="AG2420" s="86">
        <f t="shared" ref="AG2420:AG2434" si="389">IF(N2420="NA",0,N2420)</f>
        <v>0</v>
      </c>
      <c r="AH2420" s="86">
        <f t="shared" ref="AH2420:AH2434" si="390">+COUNTIF(P2420:AA2420,"NS")</f>
        <v>0</v>
      </c>
      <c r="AI2420" s="86">
        <f t="shared" ref="AI2420:AI2434" si="391">+SUM(P2420:AA2420)</f>
        <v>0</v>
      </c>
      <c r="AJ2420" s="86">
        <f t="shared" ref="AJ2420:AJ2434" si="392">IF($AG$2417=272,0,IF(OR(AND(AG2420=0,AH2420&gt;0),AND(AG2420="NS",AI2420&gt;0),AND(AG2420="NS",AH2420=0,AI2420=0)),1,IF(OR(AND(AH2420&gt;=2,AI2420&lt;AG2420),AND(AG2420="NS",AI2420=0,AH2420&gt;0),AG2420=AI2420),0,1)))</f>
        <v>0</v>
      </c>
      <c r="AL2420" s="86">
        <f t="shared" ref="AL2420:AL2434" si="393">IF(OR(AND(N2420="",COUNTA(P2420:AA2420)&gt;0,AB2420=""),AND(N2420&lt;&gt;"",COUNTA(P2420:AA2420)=0,AB2420=""),AND(AB2420&lt;&gt;"",N2420="",COUNTA(P2420:AA2420)=0)),1,0)</f>
        <v>0</v>
      </c>
      <c r="AM2420" s="86">
        <f t="shared" ref="AM2420:AM2434" si="394">IF($AG$2417=$AH$2417,0,IF(AND(AG2420&gt;0,AB2420="NS"),0,IF(OR(AND(AG2420=0,AB2420&lt;&gt;0),AB2420&gt;AG2420),1,0)))</f>
        <v>0</v>
      </c>
    </row>
    <row r="2421" spans="1:39" ht="15" customHeight="1">
      <c r="A2421" s="107"/>
      <c r="B2421" s="93"/>
      <c r="C2421" s="108" t="s">
        <v>88</v>
      </c>
      <c r="D2421" s="329" t="s">
        <v>407</v>
      </c>
      <c r="E2421" s="330"/>
      <c r="F2421" s="330"/>
      <c r="G2421" s="330"/>
      <c r="H2421" s="330"/>
      <c r="I2421" s="330"/>
      <c r="J2421" s="330"/>
      <c r="K2421" s="330"/>
      <c r="L2421" s="330"/>
      <c r="M2421" s="331"/>
      <c r="N2421" s="517"/>
      <c r="O2421" s="518"/>
      <c r="P2421" s="517"/>
      <c r="Q2421" s="247"/>
      <c r="R2421" s="518"/>
      <c r="S2421" s="517"/>
      <c r="T2421" s="518"/>
      <c r="U2421" s="517"/>
      <c r="V2421" s="518"/>
      <c r="W2421" s="517"/>
      <c r="X2421" s="247"/>
      <c r="Y2421" s="518"/>
      <c r="Z2421" s="517"/>
      <c r="AA2421" s="518"/>
      <c r="AB2421" s="517"/>
      <c r="AC2421" s="247"/>
      <c r="AD2421" s="518"/>
      <c r="AG2421" s="86">
        <f t="shared" si="389"/>
        <v>0</v>
      </c>
      <c r="AH2421" s="86">
        <f t="shared" si="390"/>
        <v>0</v>
      </c>
      <c r="AI2421" s="86">
        <f t="shared" si="391"/>
        <v>0</v>
      </c>
      <c r="AJ2421" s="86">
        <f t="shared" si="392"/>
        <v>0</v>
      </c>
      <c r="AL2421" s="86">
        <f t="shared" si="393"/>
        <v>0</v>
      </c>
      <c r="AM2421" s="86">
        <f t="shared" si="394"/>
        <v>0</v>
      </c>
    </row>
    <row r="2422" spans="1:39" ht="15" customHeight="1">
      <c r="A2422" s="107"/>
      <c r="B2422" s="93"/>
      <c r="C2422" s="108" t="s">
        <v>400</v>
      </c>
      <c r="D2422" s="329" t="s">
        <v>408</v>
      </c>
      <c r="E2422" s="330"/>
      <c r="F2422" s="330"/>
      <c r="G2422" s="330"/>
      <c r="H2422" s="330"/>
      <c r="I2422" s="330"/>
      <c r="J2422" s="330"/>
      <c r="K2422" s="330"/>
      <c r="L2422" s="330"/>
      <c r="M2422" s="331"/>
      <c r="N2422" s="517"/>
      <c r="O2422" s="518"/>
      <c r="P2422" s="517"/>
      <c r="Q2422" s="247"/>
      <c r="R2422" s="518"/>
      <c r="S2422" s="517"/>
      <c r="T2422" s="518"/>
      <c r="U2422" s="517"/>
      <c r="V2422" s="518"/>
      <c r="W2422" s="517"/>
      <c r="X2422" s="247"/>
      <c r="Y2422" s="518"/>
      <c r="Z2422" s="517"/>
      <c r="AA2422" s="518"/>
      <c r="AB2422" s="517"/>
      <c r="AC2422" s="247"/>
      <c r="AD2422" s="518"/>
      <c r="AG2422" s="86">
        <f t="shared" si="389"/>
        <v>0</v>
      </c>
      <c r="AH2422" s="86">
        <f t="shared" si="390"/>
        <v>0</v>
      </c>
      <c r="AI2422" s="86">
        <f t="shared" si="391"/>
        <v>0</v>
      </c>
      <c r="AJ2422" s="86">
        <f t="shared" si="392"/>
        <v>0</v>
      </c>
      <c r="AL2422" s="86">
        <f t="shared" si="393"/>
        <v>0</v>
      </c>
      <c r="AM2422" s="86">
        <f t="shared" si="394"/>
        <v>0</v>
      </c>
    </row>
    <row r="2423" spans="1:39" ht="15" customHeight="1">
      <c r="A2423" s="107"/>
      <c r="B2423" s="93"/>
      <c r="C2423" s="108" t="s">
        <v>90</v>
      </c>
      <c r="D2423" s="329" t="s">
        <v>409</v>
      </c>
      <c r="E2423" s="330"/>
      <c r="F2423" s="330"/>
      <c r="G2423" s="330"/>
      <c r="H2423" s="330"/>
      <c r="I2423" s="330"/>
      <c r="J2423" s="330"/>
      <c r="K2423" s="330"/>
      <c r="L2423" s="330"/>
      <c r="M2423" s="331"/>
      <c r="N2423" s="517"/>
      <c r="O2423" s="518"/>
      <c r="P2423" s="517"/>
      <c r="Q2423" s="247"/>
      <c r="R2423" s="518"/>
      <c r="S2423" s="517"/>
      <c r="T2423" s="518"/>
      <c r="U2423" s="517"/>
      <c r="V2423" s="518"/>
      <c r="W2423" s="517"/>
      <c r="X2423" s="247"/>
      <c r="Y2423" s="518"/>
      <c r="Z2423" s="517"/>
      <c r="AA2423" s="518"/>
      <c r="AB2423" s="517"/>
      <c r="AC2423" s="247"/>
      <c r="AD2423" s="518"/>
      <c r="AG2423" s="86">
        <f t="shared" si="389"/>
        <v>0</v>
      </c>
      <c r="AH2423" s="86">
        <f t="shared" si="390"/>
        <v>0</v>
      </c>
      <c r="AI2423" s="86">
        <f t="shared" si="391"/>
        <v>0</v>
      </c>
      <c r="AJ2423" s="86">
        <f t="shared" si="392"/>
        <v>0</v>
      </c>
      <c r="AL2423" s="86">
        <f t="shared" si="393"/>
        <v>0</v>
      </c>
      <c r="AM2423" s="86">
        <f t="shared" si="394"/>
        <v>0</v>
      </c>
    </row>
    <row r="2424" spans="1:39" ht="15" customHeight="1">
      <c r="A2424" s="107"/>
      <c r="B2424" s="93"/>
      <c r="C2424" s="108" t="s">
        <v>91</v>
      </c>
      <c r="D2424" s="329" t="s">
        <v>410</v>
      </c>
      <c r="E2424" s="330"/>
      <c r="F2424" s="330"/>
      <c r="G2424" s="330"/>
      <c r="H2424" s="330"/>
      <c r="I2424" s="330"/>
      <c r="J2424" s="330"/>
      <c r="K2424" s="330"/>
      <c r="L2424" s="330"/>
      <c r="M2424" s="331"/>
      <c r="N2424" s="517"/>
      <c r="O2424" s="518"/>
      <c r="P2424" s="517"/>
      <c r="Q2424" s="247"/>
      <c r="R2424" s="518"/>
      <c r="S2424" s="517"/>
      <c r="T2424" s="518"/>
      <c r="U2424" s="517"/>
      <c r="V2424" s="518"/>
      <c r="W2424" s="517"/>
      <c r="X2424" s="247"/>
      <c r="Y2424" s="518"/>
      <c r="Z2424" s="517"/>
      <c r="AA2424" s="518"/>
      <c r="AB2424" s="517"/>
      <c r="AC2424" s="247"/>
      <c r="AD2424" s="518"/>
      <c r="AG2424" s="86">
        <f t="shared" si="389"/>
        <v>0</v>
      </c>
      <c r="AH2424" s="86">
        <f t="shared" si="390"/>
        <v>0</v>
      </c>
      <c r="AI2424" s="86">
        <f t="shared" si="391"/>
        <v>0</v>
      </c>
      <c r="AJ2424" s="86">
        <f t="shared" si="392"/>
        <v>0</v>
      </c>
      <c r="AL2424" s="86">
        <f t="shared" si="393"/>
        <v>0</v>
      </c>
      <c r="AM2424" s="86">
        <f t="shared" si="394"/>
        <v>0</v>
      </c>
    </row>
    <row r="2425" spans="1:39" ht="15" customHeight="1">
      <c r="A2425" s="107"/>
      <c r="B2425" s="93"/>
      <c r="C2425" s="108" t="s">
        <v>92</v>
      </c>
      <c r="D2425" s="329" t="s">
        <v>411</v>
      </c>
      <c r="E2425" s="330"/>
      <c r="F2425" s="330"/>
      <c r="G2425" s="330"/>
      <c r="H2425" s="330"/>
      <c r="I2425" s="330"/>
      <c r="J2425" s="330"/>
      <c r="K2425" s="330"/>
      <c r="L2425" s="330"/>
      <c r="M2425" s="331"/>
      <c r="N2425" s="517"/>
      <c r="O2425" s="518"/>
      <c r="P2425" s="517"/>
      <c r="Q2425" s="247"/>
      <c r="R2425" s="518"/>
      <c r="S2425" s="517"/>
      <c r="T2425" s="518"/>
      <c r="U2425" s="517"/>
      <c r="V2425" s="518"/>
      <c r="W2425" s="517"/>
      <c r="X2425" s="247"/>
      <c r="Y2425" s="518"/>
      <c r="Z2425" s="517"/>
      <c r="AA2425" s="518"/>
      <c r="AB2425" s="517"/>
      <c r="AC2425" s="247"/>
      <c r="AD2425" s="518"/>
      <c r="AG2425" s="86">
        <f t="shared" si="389"/>
        <v>0</v>
      </c>
      <c r="AH2425" s="86">
        <f t="shared" si="390"/>
        <v>0</v>
      </c>
      <c r="AI2425" s="86">
        <f t="shared" si="391"/>
        <v>0</v>
      </c>
      <c r="AJ2425" s="86">
        <f t="shared" si="392"/>
        <v>0</v>
      </c>
      <c r="AL2425" s="86">
        <f t="shared" si="393"/>
        <v>0</v>
      </c>
      <c r="AM2425" s="86">
        <f t="shared" si="394"/>
        <v>0</v>
      </c>
    </row>
    <row r="2426" spans="1:39" ht="24" customHeight="1">
      <c r="A2426" s="107"/>
      <c r="B2426" s="93"/>
      <c r="C2426" s="108" t="s">
        <v>93</v>
      </c>
      <c r="D2426" s="329" t="s">
        <v>412</v>
      </c>
      <c r="E2426" s="330"/>
      <c r="F2426" s="330"/>
      <c r="G2426" s="330"/>
      <c r="H2426" s="330"/>
      <c r="I2426" s="330"/>
      <c r="J2426" s="330"/>
      <c r="K2426" s="330"/>
      <c r="L2426" s="330"/>
      <c r="M2426" s="331"/>
      <c r="N2426" s="517"/>
      <c r="O2426" s="518"/>
      <c r="P2426" s="517"/>
      <c r="Q2426" s="247"/>
      <c r="R2426" s="518"/>
      <c r="S2426" s="517"/>
      <c r="T2426" s="518"/>
      <c r="U2426" s="517"/>
      <c r="V2426" s="518"/>
      <c r="W2426" s="517"/>
      <c r="X2426" s="247"/>
      <c r="Y2426" s="518"/>
      <c r="Z2426" s="517"/>
      <c r="AA2426" s="518"/>
      <c r="AB2426" s="517"/>
      <c r="AC2426" s="247"/>
      <c r="AD2426" s="518"/>
      <c r="AG2426" s="86">
        <f t="shared" si="389"/>
        <v>0</v>
      </c>
      <c r="AH2426" s="86">
        <f t="shared" si="390"/>
        <v>0</v>
      </c>
      <c r="AI2426" s="86">
        <f t="shared" si="391"/>
        <v>0</v>
      </c>
      <c r="AJ2426" s="86">
        <f t="shared" si="392"/>
        <v>0</v>
      </c>
      <c r="AL2426" s="86">
        <f t="shared" si="393"/>
        <v>0</v>
      </c>
      <c r="AM2426" s="86">
        <f t="shared" si="394"/>
        <v>0</v>
      </c>
    </row>
    <row r="2427" spans="1:39" ht="15" customHeight="1">
      <c r="A2427" s="107"/>
      <c r="B2427" s="93"/>
      <c r="C2427" s="108" t="s">
        <v>94</v>
      </c>
      <c r="D2427" s="329" t="s">
        <v>413</v>
      </c>
      <c r="E2427" s="330"/>
      <c r="F2427" s="330"/>
      <c r="G2427" s="330"/>
      <c r="H2427" s="330"/>
      <c r="I2427" s="330"/>
      <c r="J2427" s="330"/>
      <c r="K2427" s="330"/>
      <c r="L2427" s="330"/>
      <c r="M2427" s="331"/>
      <c r="N2427" s="517"/>
      <c r="O2427" s="518"/>
      <c r="P2427" s="517"/>
      <c r="Q2427" s="247"/>
      <c r="R2427" s="518"/>
      <c r="S2427" s="517"/>
      <c r="T2427" s="518"/>
      <c r="U2427" s="517"/>
      <c r="V2427" s="518"/>
      <c r="W2427" s="517"/>
      <c r="X2427" s="247"/>
      <c r="Y2427" s="518"/>
      <c r="Z2427" s="517"/>
      <c r="AA2427" s="518"/>
      <c r="AB2427" s="517"/>
      <c r="AC2427" s="247"/>
      <c r="AD2427" s="518"/>
      <c r="AG2427" s="86">
        <f t="shared" si="389"/>
        <v>0</v>
      </c>
      <c r="AH2427" s="86">
        <f t="shared" si="390"/>
        <v>0</v>
      </c>
      <c r="AI2427" s="86">
        <f t="shared" si="391"/>
        <v>0</v>
      </c>
      <c r="AJ2427" s="86">
        <f t="shared" si="392"/>
        <v>0</v>
      </c>
      <c r="AL2427" s="86">
        <f t="shared" si="393"/>
        <v>0</v>
      </c>
      <c r="AM2427" s="86">
        <f t="shared" si="394"/>
        <v>0</v>
      </c>
    </row>
    <row r="2428" spans="1:39" ht="15" customHeight="1">
      <c r="A2428" s="107"/>
      <c r="B2428" s="93"/>
      <c r="C2428" s="108" t="s">
        <v>95</v>
      </c>
      <c r="D2428" s="329" t="s">
        <v>414</v>
      </c>
      <c r="E2428" s="330"/>
      <c r="F2428" s="330"/>
      <c r="G2428" s="330"/>
      <c r="H2428" s="330"/>
      <c r="I2428" s="330"/>
      <c r="J2428" s="330"/>
      <c r="K2428" s="330"/>
      <c r="L2428" s="330"/>
      <c r="M2428" s="331"/>
      <c r="N2428" s="517"/>
      <c r="O2428" s="518"/>
      <c r="P2428" s="517"/>
      <c r="Q2428" s="247"/>
      <c r="R2428" s="518"/>
      <c r="S2428" s="517"/>
      <c r="T2428" s="518"/>
      <c r="U2428" s="517"/>
      <c r="V2428" s="518"/>
      <c r="W2428" s="517"/>
      <c r="X2428" s="247"/>
      <c r="Y2428" s="518"/>
      <c r="Z2428" s="517"/>
      <c r="AA2428" s="518"/>
      <c r="AB2428" s="517"/>
      <c r="AC2428" s="247"/>
      <c r="AD2428" s="518"/>
      <c r="AG2428" s="86">
        <f t="shared" si="389"/>
        <v>0</v>
      </c>
      <c r="AH2428" s="86">
        <f t="shared" si="390"/>
        <v>0</v>
      </c>
      <c r="AI2428" s="86">
        <f t="shared" si="391"/>
        <v>0</v>
      </c>
      <c r="AJ2428" s="86">
        <f t="shared" si="392"/>
        <v>0</v>
      </c>
      <c r="AL2428" s="86">
        <f t="shared" si="393"/>
        <v>0</v>
      </c>
      <c r="AM2428" s="86">
        <f t="shared" si="394"/>
        <v>0</v>
      </c>
    </row>
    <row r="2429" spans="1:39" ht="15" customHeight="1">
      <c r="A2429" s="107"/>
      <c r="B2429" s="93"/>
      <c r="C2429" s="108" t="s">
        <v>96</v>
      </c>
      <c r="D2429" s="329" t="s">
        <v>415</v>
      </c>
      <c r="E2429" s="330"/>
      <c r="F2429" s="330"/>
      <c r="G2429" s="330"/>
      <c r="H2429" s="330"/>
      <c r="I2429" s="330"/>
      <c r="J2429" s="330"/>
      <c r="K2429" s="330"/>
      <c r="L2429" s="330"/>
      <c r="M2429" s="331"/>
      <c r="N2429" s="517"/>
      <c r="O2429" s="518"/>
      <c r="P2429" s="517"/>
      <c r="Q2429" s="247"/>
      <c r="R2429" s="518"/>
      <c r="S2429" s="517"/>
      <c r="T2429" s="518"/>
      <c r="U2429" s="517"/>
      <c r="V2429" s="518"/>
      <c r="W2429" s="517"/>
      <c r="X2429" s="247"/>
      <c r="Y2429" s="518"/>
      <c r="Z2429" s="517"/>
      <c r="AA2429" s="518"/>
      <c r="AB2429" s="517"/>
      <c r="AC2429" s="247"/>
      <c r="AD2429" s="518"/>
      <c r="AG2429" s="86">
        <f t="shared" si="389"/>
        <v>0</v>
      </c>
      <c r="AH2429" s="86">
        <f t="shared" si="390"/>
        <v>0</v>
      </c>
      <c r="AI2429" s="86">
        <f t="shared" si="391"/>
        <v>0</v>
      </c>
      <c r="AJ2429" s="86">
        <f t="shared" si="392"/>
        <v>0</v>
      </c>
      <c r="AL2429" s="86">
        <f t="shared" si="393"/>
        <v>0</v>
      </c>
      <c r="AM2429" s="86">
        <f t="shared" si="394"/>
        <v>0</v>
      </c>
    </row>
    <row r="2430" spans="1:39" ht="15" customHeight="1">
      <c r="A2430" s="107"/>
      <c r="B2430" s="93"/>
      <c r="C2430" s="108" t="s">
        <v>97</v>
      </c>
      <c r="D2430" s="329" t="s">
        <v>416</v>
      </c>
      <c r="E2430" s="330"/>
      <c r="F2430" s="330"/>
      <c r="G2430" s="330"/>
      <c r="H2430" s="330"/>
      <c r="I2430" s="330"/>
      <c r="J2430" s="330"/>
      <c r="K2430" s="330"/>
      <c r="L2430" s="330"/>
      <c r="M2430" s="331"/>
      <c r="N2430" s="517"/>
      <c r="O2430" s="518"/>
      <c r="P2430" s="517"/>
      <c r="Q2430" s="247"/>
      <c r="R2430" s="518"/>
      <c r="S2430" s="517"/>
      <c r="T2430" s="518"/>
      <c r="U2430" s="517"/>
      <c r="V2430" s="518"/>
      <c r="W2430" s="517"/>
      <c r="X2430" s="247"/>
      <c r="Y2430" s="518"/>
      <c r="Z2430" s="517"/>
      <c r="AA2430" s="518"/>
      <c r="AB2430" s="517"/>
      <c r="AC2430" s="247"/>
      <c r="AD2430" s="518"/>
      <c r="AG2430" s="86">
        <f t="shared" si="389"/>
        <v>0</v>
      </c>
      <c r="AH2430" s="86">
        <f t="shared" si="390"/>
        <v>0</v>
      </c>
      <c r="AI2430" s="86">
        <f t="shared" si="391"/>
        <v>0</v>
      </c>
      <c r="AJ2430" s="86">
        <f t="shared" si="392"/>
        <v>0</v>
      </c>
      <c r="AL2430" s="86">
        <f t="shared" si="393"/>
        <v>0</v>
      </c>
      <c r="AM2430" s="86">
        <f t="shared" si="394"/>
        <v>0</v>
      </c>
    </row>
    <row r="2431" spans="1:39" ht="15" customHeight="1">
      <c r="A2431" s="107"/>
      <c r="B2431" s="93"/>
      <c r="C2431" s="108" t="s">
        <v>98</v>
      </c>
      <c r="D2431" s="329" t="s">
        <v>417</v>
      </c>
      <c r="E2431" s="330"/>
      <c r="F2431" s="330"/>
      <c r="G2431" s="330"/>
      <c r="H2431" s="330"/>
      <c r="I2431" s="330"/>
      <c r="J2431" s="330"/>
      <c r="K2431" s="330"/>
      <c r="L2431" s="330"/>
      <c r="M2431" s="331"/>
      <c r="N2431" s="517"/>
      <c r="O2431" s="518"/>
      <c r="P2431" s="517"/>
      <c r="Q2431" s="247"/>
      <c r="R2431" s="518"/>
      <c r="S2431" s="517"/>
      <c r="T2431" s="518"/>
      <c r="U2431" s="517"/>
      <c r="V2431" s="518"/>
      <c r="W2431" s="517"/>
      <c r="X2431" s="247"/>
      <c r="Y2431" s="518"/>
      <c r="Z2431" s="517"/>
      <c r="AA2431" s="518"/>
      <c r="AB2431" s="517"/>
      <c r="AC2431" s="247"/>
      <c r="AD2431" s="518"/>
      <c r="AG2431" s="86">
        <f t="shared" si="389"/>
        <v>0</v>
      </c>
      <c r="AH2431" s="86">
        <f t="shared" si="390"/>
        <v>0</v>
      </c>
      <c r="AI2431" s="86">
        <f t="shared" si="391"/>
        <v>0</v>
      </c>
      <c r="AJ2431" s="86">
        <f t="shared" si="392"/>
        <v>0</v>
      </c>
      <c r="AL2431" s="86">
        <f t="shared" si="393"/>
        <v>0</v>
      </c>
      <c r="AM2431" s="86">
        <f t="shared" si="394"/>
        <v>0</v>
      </c>
    </row>
    <row r="2432" spans="1:39" ht="15" customHeight="1">
      <c r="A2432" s="107"/>
      <c r="B2432" s="93"/>
      <c r="C2432" s="108" t="s">
        <v>99</v>
      </c>
      <c r="D2432" s="329" t="s">
        <v>418</v>
      </c>
      <c r="E2432" s="330"/>
      <c r="F2432" s="330"/>
      <c r="G2432" s="330"/>
      <c r="H2432" s="330"/>
      <c r="I2432" s="330"/>
      <c r="J2432" s="330"/>
      <c r="K2432" s="330"/>
      <c r="L2432" s="330"/>
      <c r="M2432" s="331"/>
      <c r="N2432" s="517"/>
      <c r="O2432" s="518"/>
      <c r="P2432" s="517"/>
      <c r="Q2432" s="247"/>
      <c r="R2432" s="518"/>
      <c r="S2432" s="517"/>
      <c r="T2432" s="518"/>
      <c r="U2432" s="517"/>
      <c r="V2432" s="518"/>
      <c r="W2432" s="517"/>
      <c r="X2432" s="247"/>
      <c r="Y2432" s="518"/>
      <c r="Z2432" s="517"/>
      <c r="AA2432" s="518"/>
      <c r="AB2432" s="517"/>
      <c r="AC2432" s="247"/>
      <c r="AD2432" s="518"/>
      <c r="AG2432" s="86">
        <f t="shared" si="389"/>
        <v>0</v>
      </c>
      <c r="AH2432" s="86">
        <f t="shared" si="390"/>
        <v>0</v>
      </c>
      <c r="AI2432" s="86">
        <f t="shared" si="391"/>
        <v>0</v>
      </c>
      <c r="AJ2432" s="86">
        <f t="shared" si="392"/>
        <v>0</v>
      </c>
      <c r="AL2432" s="86">
        <f t="shared" si="393"/>
        <v>0</v>
      </c>
      <c r="AM2432" s="86">
        <f>IF($AG$2417=$AH$2417,0,IF(AND(AG2432&gt;0,AB2432="NS"),0,IF(OR(AND(AG2432=0,AB2432&lt;&gt;0),AB2432&gt;AG2432),1,0)))</f>
        <v>0</v>
      </c>
    </row>
    <row r="2433" spans="1:39" ht="36" customHeight="1">
      <c r="A2433" s="107"/>
      <c r="B2433" s="93"/>
      <c r="C2433" s="108" t="s">
        <v>100</v>
      </c>
      <c r="D2433" s="329" t="s">
        <v>419</v>
      </c>
      <c r="E2433" s="330"/>
      <c r="F2433" s="330"/>
      <c r="G2433" s="330"/>
      <c r="H2433" s="330"/>
      <c r="I2433" s="330"/>
      <c r="J2433" s="330"/>
      <c r="K2433" s="330"/>
      <c r="L2433" s="330"/>
      <c r="M2433" s="331"/>
      <c r="N2433" s="517"/>
      <c r="O2433" s="518"/>
      <c r="P2433" s="517"/>
      <c r="Q2433" s="247"/>
      <c r="R2433" s="518"/>
      <c r="S2433" s="517"/>
      <c r="T2433" s="518"/>
      <c r="U2433" s="517"/>
      <c r="V2433" s="518"/>
      <c r="W2433" s="517"/>
      <c r="X2433" s="247"/>
      <c r="Y2433" s="518"/>
      <c r="Z2433" s="517"/>
      <c r="AA2433" s="518"/>
      <c r="AB2433" s="517"/>
      <c r="AC2433" s="247"/>
      <c r="AD2433" s="518"/>
      <c r="AG2433" s="86">
        <f t="shared" si="389"/>
        <v>0</v>
      </c>
      <c r="AH2433" s="86">
        <f t="shared" si="390"/>
        <v>0</v>
      </c>
      <c r="AI2433" s="86">
        <f t="shared" si="391"/>
        <v>0</v>
      </c>
      <c r="AJ2433" s="86">
        <f t="shared" si="392"/>
        <v>0</v>
      </c>
      <c r="AL2433" s="86">
        <f t="shared" si="393"/>
        <v>0</v>
      </c>
      <c r="AM2433" s="86">
        <f t="shared" si="394"/>
        <v>0</v>
      </c>
    </row>
    <row r="2434" spans="1:39" ht="15" customHeight="1">
      <c r="A2434" s="107"/>
      <c r="B2434" s="93"/>
      <c r="C2434" s="108" t="s">
        <v>101</v>
      </c>
      <c r="D2434" s="329" t="s">
        <v>420</v>
      </c>
      <c r="E2434" s="330"/>
      <c r="F2434" s="330"/>
      <c r="G2434" s="330"/>
      <c r="H2434" s="330"/>
      <c r="I2434" s="330"/>
      <c r="J2434" s="330"/>
      <c r="K2434" s="330"/>
      <c r="L2434" s="330"/>
      <c r="M2434" s="331"/>
      <c r="N2434" s="517"/>
      <c r="O2434" s="518"/>
      <c r="P2434" s="517"/>
      <c r="Q2434" s="247"/>
      <c r="R2434" s="518"/>
      <c r="S2434" s="517"/>
      <c r="T2434" s="518"/>
      <c r="U2434" s="517"/>
      <c r="V2434" s="518"/>
      <c r="W2434" s="517"/>
      <c r="X2434" s="247"/>
      <c r="Y2434" s="518"/>
      <c r="Z2434" s="517"/>
      <c r="AA2434" s="518"/>
      <c r="AB2434" s="517"/>
      <c r="AC2434" s="247"/>
      <c r="AD2434" s="518"/>
      <c r="AG2434" s="86">
        <f t="shared" si="389"/>
        <v>0</v>
      </c>
      <c r="AH2434" s="86">
        <f t="shared" si="390"/>
        <v>0</v>
      </c>
      <c r="AI2434" s="86">
        <f t="shared" si="391"/>
        <v>0</v>
      </c>
      <c r="AJ2434" s="86">
        <f t="shared" si="392"/>
        <v>0</v>
      </c>
      <c r="AL2434" s="86">
        <f t="shared" si="393"/>
        <v>0</v>
      </c>
      <c r="AM2434" s="86">
        <f t="shared" si="394"/>
        <v>0</v>
      </c>
    </row>
    <row r="2435" spans="1:39" ht="15" customHeight="1">
      <c r="A2435" s="107"/>
      <c r="B2435" s="93"/>
      <c r="C2435" s="93"/>
      <c r="D2435" s="93"/>
      <c r="E2435" s="93"/>
      <c r="F2435" s="93"/>
      <c r="G2435" s="93"/>
      <c r="H2435" s="93"/>
      <c r="I2435" s="93"/>
      <c r="J2435" s="93"/>
      <c r="K2435" s="93"/>
      <c r="L2435" s="93"/>
      <c r="M2435" s="181" t="s">
        <v>253</v>
      </c>
      <c r="N2435" s="493">
        <f>IF(AND(SUM(N2419:O2434)=0,COUNTIF(N2419:O2434,"NS")&gt;0),"NS",
IF(AND(SUM(N2419:O2434)=0,COUNTIF(N2419:O2434,0)&gt;0),0,
IF(AND(SUM(N2419:O2434)=0,COUNTIF(N2419:O2434,"NA")&gt;0),"NA",
SUM(N2419:O2434))))</f>
        <v>0</v>
      </c>
      <c r="O2435" s="494"/>
      <c r="P2435" s="493">
        <f>IF(AND(SUM(P2419:R2434)=0,COUNTIF(P2419:R2434,"NS")&gt;0),"NS",
IF(AND(SUM(P2419:R2434)=0,COUNTIF(P2419:R2434,0)&gt;0),0,
IF(AND(SUM(P2419:R2434)=0,COUNTIF(P2419:R2434,"NA")&gt;0),"NA",
SUM(P2419:R2434))))</f>
        <v>0</v>
      </c>
      <c r="Q2435" s="540"/>
      <c r="R2435" s="494"/>
      <c r="S2435" s="493">
        <f>IF(AND(SUM(S2419:T2434)=0,COUNTIF(S2419:T2434,"NS")&gt;0),"NS",
IF(AND(SUM(S2419:T2434)=0,COUNTIF(S2419:T2434,0)&gt;0),0,
IF(AND(SUM(S2419:T2434)=0,COUNTIF(S2419:T2434,"NA")&gt;0),"NA",
SUM(S2419:T2434))))</f>
        <v>0</v>
      </c>
      <c r="T2435" s="494"/>
      <c r="U2435" s="493">
        <f>IF(AND(SUM(U2419:V2434)=0,COUNTIF(U2419:V2434,"NS")&gt;0),"NS",
IF(AND(SUM(U2419:V2434)=0,COUNTIF(U2419:V2434,0)&gt;0),0,
IF(AND(SUM(U2419:V2434)=0,COUNTIF(U2419:V2434,"NA")&gt;0),"NA",
SUM(U2419:V2434))))</f>
        <v>0</v>
      </c>
      <c r="V2435" s="494"/>
      <c r="W2435" s="493">
        <f>IF(AND(SUM(W2419:Y2434)=0,COUNTIF(W2419:Y2434,"NS")&gt;0),"NS",
IF(AND(SUM(W2419:Y2434)=0,COUNTIF(W2419:Y2434,0)&gt;0),0,
IF(AND(SUM(W2419:Y2434)=0,COUNTIF(W2419:Y2434,"NA")&gt;0),"NA",
SUM(W2419:Y2434))))</f>
        <v>0</v>
      </c>
      <c r="X2435" s="540"/>
      <c r="Y2435" s="494"/>
      <c r="Z2435" s="493">
        <f>IF(AND(SUM(Z2419:AA2434)=0,COUNTIF(Z2419:AA2434,"NS")&gt;0),"NS",
IF(AND(SUM(Z2419:AA2434)=0,COUNTIF(Z2419:AA2434,0)&gt;0),0,
IF(AND(SUM(Z2419:AA2434)=0,COUNTIF(Z2419:AA2434,"NA")&gt;0),"NA",
SUM(Z2419:AA2434))))</f>
        <v>0</v>
      </c>
      <c r="AA2435" s="494"/>
      <c r="AB2435" s="493">
        <f>IF(AND(SUM(AB2419:AD2434)=0,COUNTIF(AB2419:AD2434,"NS")&gt;0),"NS",
IF(AND(SUM(AB2419:AD2434)=0,COUNTIF(AB2419:AD2434,0)&gt;0),0,
IF(AND(SUM(AB2419:AD2434)=0,COUNTIF(AB2419:AD2434,"NA")&gt;0),"NA",
SUM(AB2419:AD2434))))</f>
        <v>0</v>
      </c>
      <c r="AC2435" s="540"/>
      <c r="AD2435" s="494"/>
      <c r="AJ2435" s="115">
        <f>SUM(AJ2419:AJ2434)</f>
        <v>0</v>
      </c>
      <c r="AL2435" s="115">
        <f>SUM(AL2419:AL2434)</f>
        <v>0</v>
      </c>
      <c r="AM2435" s="115">
        <f>SUM(AM2419:AM2434)</f>
        <v>0</v>
      </c>
    </row>
    <row r="2436" spans="1:39" ht="15" customHeight="1">
      <c r="A2436" s="107"/>
      <c r="B2436" s="93"/>
      <c r="C2436" s="93"/>
      <c r="D2436" s="93"/>
      <c r="E2436" s="93"/>
      <c r="F2436" s="93"/>
      <c r="G2436" s="93"/>
      <c r="H2436" s="93"/>
      <c r="I2436" s="93"/>
      <c r="J2436" s="93"/>
      <c r="K2436" s="93"/>
      <c r="L2436" s="93"/>
      <c r="M2436" s="184"/>
      <c r="N2436" s="184"/>
      <c r="O2436" s="93"/>
      <c r="P2436" s="93"/>
      <c r="Q2436" s="93"/>
      <c r="R2436" s="93"/>
      <c r="S2436" s="93"/>
      <c r="T2436" s="93"/>
      <c r="U2436" s="93"/>
      <c r="V2436" s="93"/>
      <c r="W2436" s="93"/>
      <c r="X2436" s="93"/>
      <c r="Y2436" s="93"/>
      <c r="Z2436" s="93"/>
      <c r="AA2436" s="93"/>
      <c r="AB2436" s="93"/>
      <c r="AC2436" s="93"/>
      <c r="AD2436" s="93"/>
    </row>
    <row r="2437" spans="1:39" ht="45" customHeight="1">
      <c r="A2437" s="107"/>
      <c r="B2437" s="93"/>
      <c r="C2437" s="352" t="s">
        <v>421</v>
      </c>
      <c r="D2437" s="352"/>
      <c r="E2437" s="352"/>
      <c r="F2437" s="370"/>
      <c r="G2437" s="370"/>
      <c r="H2437" s="370"/>
      <c r="I2437" s="370"/>
      <c r="J2437" s="370"/>
      <c r="K2437" s="370"/>
      <c r="L2437" s="370"/>
      <c r="M2437" s="370"/>
      <c r="N2437" s="370"/>
      <c r="O2437" s="370"/>
      <c r="P2437" s="370"/>
      <c r="Q2437" s="370"/>
      <c r="R2437" s="370"/>
      <c r="S2437" s="370"/>
      <c r="T2437" s="370"/>
      <c r="U2437" s="370"/>
      <c r="V2437" s="370"/>
      <c r="W2437" s="370"/>
      <c r="X2437" s="370"/>
      <c r="Y2437" s="370"/>
      <c r="Z2437" s="370"/>
      <c r="AA2437" s="370"/>
      <c r="AB2437" s="370"/>
      <c r="AC2437" s="370"/>
      <c r="AD2437" s="370"/>
      <c r="AG2437" s="86">
        <f>SUM(N2434:AD2434)</f>
        <v>0</v>
      </c>
      <c r="AH2437" s="86">
        <f>IF(OR(AND(AG2437&gt;0,F2437=""),AND(F2437&lt;&gt;"",AG2437=0)),1,0)</f>
        <v>0</v>
      </c>
    </row>
    <row r="2438" spans="1:39" ht="15" customHeight="1">
      <c r="A2438" s="107"/>
      <c r="B2438" s="93"/>
      <c r="C2438" s="93"/>
      <c r="D2438" s="93"/>
      <c r="E2438" s="93"/>
      <c r="F2438" s="93"/>
      <c r="G2438" s="93"/>
      <c r="H2438" s="93"/>
      <c r="I2438" s="93"/>
      <c r="J2438" s="93"/>
      <c r="K2438" s="93"/>
      <c r="L2438" s="93"/>
      <c r="M2438" s="93"/>
      <c r="N2438" s="93"/>
      <c r="O2438" s="93"/>
      <c r="P2438" s="93"/>
      <c r="Q2438" s="93"/>
      <c r="R2438" s="93"/>
      <c r="S2438" s="93"/>
      <c r="T2438" s="93"/>
      <c r="U2438" s="93"/>
      <c r="V2438" s="93"/>
      <c r="W2438" s="93"/>
      <c r="X2438" s="93"/>
      <c r="Y2438" s="93"/>
      <c r="Z2438" s="93"/>
      <c r="AA2438" s="93"/>
      <c r="AB2438" s="93"/>
      <c r="AC2438" s="93"/>
      <c r="AD2438" s="93"/>
    </row>
    <row r="2439" spans="1:39" ht="24" customHeight="1">
      <c r="A2439" s="107"/>
      <c r="B2439" s="93"/>
      <c r="C2439" s="354" t="s">
        <v>254</v>
      </c>
      <c r="D2439" s="354"/>
      <c r="E2439" s="354"/>
      <c r="F2439" s="354"/>
      <c r="G2439" s="354"/>
      <c r="H2439" s="354"/>
      <c r="I2439" s="354"/>
      <c r="J2439" s="354"/>
      <c r="K2439" s="354"/>
      <c r="L2439" s="354"/>
      <c r="M2439" s="354"/>
      <c r="N2439" s="354"/>
      <c r="O2439" s="354"/>
      <c r="P2439" s="354"/>
      <c r="Q2439" s="354"/>
      <c r="R2439" s="354"/>
      <c r="S2439" s="354"/>
      <c r="T2439" s="354"/>
      <c r="U2439" s="354"/>
      <c r="V2439" s="354"/>
      <c r="W2439" s="354"/>
      <c r="X2439" s="354"/>
      <c r="Y2439" s="354"/>
      <c r="Z2439" s="354"/>
      <c r="AA2439" s="354"/>
      <c r="AB2439" s="354"/>
      <c r="AC2439" s="354"/>
      <c r="AD2439" s="354"/>
    </row>
    <row r="2440" spans="1:39" ht="60" customHeight="1">
      <c r="A2440" s="107"/>
      <c r="B2440" s="93"/>
      <c r="C2440" s="491"/>
      <c r="D2440" s="491"/>
      <c r="E2440" s="491"/>
      <c r="F2440" s="491"/>
      <c r="G2440" s="491"/>
      <c r="H2440" s="491"/>
      <c r="I2440" s="491"/>
      <c r="J2440" s="491"/>
      <c r="K2440" s="491"/>
      <c r="L2440" s="491"/>
      <c r="M2440" s="491"/>
      <c r="N2440" s="491"/>
      <c r="O2440" s="491"/>
      <c r="P2440" s="491"/>
      <c r="Q2440" s="491"/>
      <c r="R2440" s="491"/>
      <c r="S2440" s="491"/>
      <c r="T2440" s="491"/>
      <c r="U2440" s="491"/>
      <c r="V2440" s="491"/>
      <c r="W2440" s="491"/>
      <c r="X2440" s="491"/>
      <c r="Y2440" s="491"/>
      <c r="Z2440" s="491"/>
      <c r="AA2440" s="491"/>
      <c r="AB2440" s="491"/>
      <c r="AC2440" s="491"/>
      <c r="AD2440" s="491"/>
    </row>
    <row r="2441" spans="1:39" ht="15" customHeight="1">
      <c r="A2441" s="107"/>
      <c r="B2441" s="325" t="str">
        <f>IF(AJ2435=0, "", "Error: Verificar sumas por fila.")</f>
        <v/>
      </c>
      <c r="C2441" s="325"/>
      <c r="D2441" s="325"/>
      <c r="E2441" s="325"/>
      <c r="F2441" s="325"/>
      <c r="G2441" s="325"/>
      <c r="H2441" s="325"/>
      <c r="I2441" s="325"/>
      <c r="J2441" s="325"/>
      <c r="K2441" s="325"/>
      <c r="L2441" s="325"/>
      <c r="M2441" s="325"/>
      <c r="N2441" s="325"/>
      <c r="O2441" s="325"/>
      <c r="P2441" s="325"/>
      <c r="Q2441" s="325"/>
      <c r="R2441" s="325"/>
      <c r="S2441" s="325"/>
      <c r="T2441" s="325"/>
      <c r="U2441" s="325"/>
      <c r="V2441" s="325"/>
      <c r="W2441" s="325"/>
      <c r="X2441" s="325"/>
      <c r="Y2441" s="325"/>
      <c r="Z2441" s="325"/>
      <c r="AA2441" s="325"/>
      <c r="AB2441" s="325"/>
      <c r="AC2441" s="325"/>
      <c r="AD2441" s="325"/>
    </row>
    <row r="2442" spans="1:39" ht="15" customHeight="1">
      <c r="A2442" s="107"/>
      <c r="B2442" s="325" t="str">
        <f>IF(AH2437=0, "", "Error: Debe especificar las otras faltas graves.")</f>
        <v/>
      </c>
      <c r="C2442" s="325"/>
      <c r="D2442" s="325"/>
      <c r="E2442" s="325"/>
      <c r="F2442" s="325"/>
      <c r="G2442" s="325"/>
      <c r="H2442" s="325"/>
      <c r="I2442" s="325"/>
      <c r="J2442" s="325"/>
      <c r="K2442" s="325"/>
      <c r="L2442" s="325"/>
      <c r="M2442" s="325"/>
      <c r="N2442" s="325"/>
      <c r="O2442" s="325"/>
      <c r="P2442" s="325"/>
      <c r="Q2442" s="325"/>
      <c r="R2442" s="325"/>
      <c r="S2442" s="325"/>
      <c r="T2442" s="325"/>
      <c r="U2442" s="325"/>
      <c r="V2442" s="325"/>
      <c r="W2442" s="325"/>
      <c r="X2442" s="325"/>
      <c r="Y2442" s="325"/>
      <c r="Z2442" s="325"/>
      <c r="AA2442" s="325"/>
      <c r="AB2442" s="325"/>
      <c r="AC2442" s="325"/>
      <c r="AD2442" s="325"/>
    </row>
    <row r="2443" spans="1:39" ht="15" customHeight="1">
      <c r="A2443" s="107"/>
      <c r="B2443" s="326" t="str">
        <f>IF(AM2435=0, "", "Error: Debe verificar la consistencia de los Servidores públicos contra el total de sanciones, debe ser igual o menor.")</f>
        <v/>
      </c>
      <c r="C2443" s="326"/>
      <c r="D2443" s="326"/>
      <c r="E2443" s="326"/>
      <c r="F2443" s="326"/>
      <c r="G2443" s="326"/>
      <c r="H2443" s="326"/>
      <c r="I2443" s="326"/>
      <c r="J2443" s="326"/>
      <c r="K2443" s="326"/>
      <c r="L2443" s="326"/>
      <c r="M2443" s="326"/>
      <c r="N2443" s="326"/>
      <c r="O2443" s="326"/>
      <c r="P2443" s="326"/>
      <c r="Q2443" s="326"/>
      <c r="R2443" s="326"/>
      <c r="S2443" s="326"/>
      <c r="T2443" s="326"/>
      <c r="U2443" s="326"/>
      <c r="V2443" s="326"/>
      <c r="W2443" s="326"/>
      <c r="X2443" s="326"/>
      <c r="Y2443" s="326"/>
      <c r="Z2443" s="326"/>
      <c r="AA2443" s="326"/>
      <c r="AB2443" s="326"/>
      <c r="AC2443" s="326"/>
      <c r="AD2443" s="326"/>
    </row>
    <row r="2444" spans="1:39" ht="15" customHeight="1">
      <c r="A2444" s="107"/>
      <c r="B2444" s="325" t="str">
        <f>IF(BA2405=0, "", "Error: Verificar la consistencia con la pregunta 15 (2ª  instrucción).")</f>
        <v/>
      </c>
      <c r="C2444" s="325"/>
      <c r="D2444" s="325"/>
      <c r="E2444" s="325"/>
      <c r="F2444" s="325"/>
      <c r="G2444" s="325"/>
      <c r="H2444" s="325"/>
      <c r="I2444" s="325"/>
      <c r="J2444" s="325"/>
      <c r="K2444" s="325"/>
      <c r="L2444" s="325"/>
      <c r="M2444" s="325"/>
      <c r="N2444" s="325"/>
      <c r="O2444" s="325"/>
      <c r="P2444" s="325"/>
      <c r="Q2444" s="325"/>
      <c r="R2444" s="325"/>
      <c r="S2444" s="325"/>
      <c r="T2444" s="325"/>
      <c r="U2444" s="325"/>
      <c r="V2444" s="325"/>
      <c r="W2444" s="325"/>
      <c r="X2444" s="325"/>
      <c r="Y2444" s="325"/>
      <c r="Z2444" s="325"/>
      <c r="AA2444" s="325"/>
      <c r="AB2444" s="325"/>
      <c r="AC2444" s="325"/>
      <c r="AD2444" s="325"/>
    </row>
    <row r="2445" spans="1:39" ht="15" customHeight="1">
      <c r="A2445" s="107"/>
      <c r="B2445" s="325" t="str">
        <f>IF(AV2405=0, "", "Error: Verificar la consistencia con la pregunta 16 (1ª  instrucción).")</f>
        <v/>
      </c>
      <c r="C2445" s="325"/>
      <c r="D2445" s="325"/>
      <c r="E2445" s="325"/>
      <c r="F2445" s="325"/>
      <c r="G2445" s="325"/>
      <c r="H2445" s="325"/>
      <c r="I2445" s="325"/>
      <c r="J2445" s="325"/>
      <c r="K2445" s="325"/>
      <c r="L2445" s="325"/>
      <c r="M2445" s="325"/>
      <c r="N2445" s="325"/>
      <c r="O2445" s="325"/>
      <c r="P2445" s="325"/>
      <c r="Q2445" s="325"/>
      <c r="R2445" s="325"/>
      <c r="S2445" s="325"/>
      <c r="T2445" s="325"/>
      <c r="U2445" s="325"/>
      <c r="V2445" s="325"/>
      <c r="W2445" s="325"/>
      <c r="X2445" s="325"/>
      <c r="Y2445" s="325"/>
      <c r="Z2445" s="325"/>
      <c r="AA2445" s="325"/>
      <c r="AB2445" s="325"/>
      <c r="AC2445" s="325"/>
      <c r="AD2445" s="325"/>
    </row>
    <row r="2446" spans="1:39" ht="15" customHeight="1">
      <c r="A2446" s="107"/>
      <c r="B2446" s="324" t="str">
        <f>IF(AL2435=0, "", "Error: Debe completar toda la información requerida.")</f>
        <v/>
      </c>
      <c r="C2446" s="324"/>
      <c r="D2446" s="324"/>
      <c r="E2446" s="324"/>
      <c r="F2446" s="324"/>
      <c r="G2446" s="324"/>
      <c r="H2446" s="324"/>
      <c r="I2446" s="324"/>
      <c r="J2446" s="324"/>
      <c r="K2446" s="324"/>
      <c r="L2446" s="324"/>
      <c r="M2446" s="324"/>
      <c r="N2446" s="324"/>
      <c r="O2446" s="324"/>
      <c r="P2446" s="324"/>
      <c r="Q2446" s="324"/>
      <c r="R2446" s="324"/>
      <c r="S2446" s="324"/>
      <c r="T2446" s="324"/>
      <c r="U2446" s="324"/>
      <c r="V2446" s="324"/>
      <c r="W2446" s="324"/>
      <c r="X2446" s="324"/>
      <c r="Y2446" s="324"/>
      <c r="Z2446" s="324"/>
      <c r="AA2446" s="324"/>
      <c r="AB2446" s="324"/>
      <c r="AC2446" s="324"/>
      <c r="AD2446" s="324"/>
    </row>
    <row r="2447" spans="1:39" ht="60" customHeight="1">
      <c r="A2447" s="138" t="s">
        <v>422</v>
      </c>
      <c r="B2447" s="416" t="s">
        <v>651</v>
      </c>
      <c r="C2447" s="416"/>
      <c r="D2447" s="416"/>
      <c r="E2447" s="416"/>
      <c r="F2447" s="416"/>
      <c r="G2447" s="416"/>
      <c r="H2447" s="416"/>
      <c r="I2447" s="416"/>
      <c r="J2447" s="416"/>
      <c r="K2447" s="416"/>
      <c r="L2447" s="416"/>
      <c r="M2447" s="416"/>
      <c r="N2447" s="416"/>
      <c r="O2447" s="416"/>
      <c r="P2447" s="416"/>
      <c r="Q2447" s="416"/>
      <c r="R2447" s="416"/>
      <c r="S2447" s="416"/>
      <c r="T2447" s="416"/>
      <c r="U2447" s="416"/>
      <c r="V2447" s="416"/>
      <c r="W2447" s="416"/>
      <c r="X2447" s="416"/>
      <c r="Y2447" s="416"/>
      <c r="Z2447" s="416"/>
      <c r="AA2447" s="416"/>
      <c r="AB2447" s="416"/>
      <c r="AC2447" s="416"/>
      <c r="AD2447" s="416"/>
    </row>
    <row r="2448" spans="1:39" ht="60" customHeight="1">
      <c r="A2448" s="107"/>
      <c r="B2448" s="92"/>
      <c r="C2448" s="347" t="s">
        <v>722</v>
      </c>
      <c r="D2448" s="347"/>
      <c r="E2448" s="347"/>
      <c r="F2448" s="347"/>
      <c r="G2448" s="347"/>
      <c r="H2448" s="347"/>
      <c r="I2448" s="347"/>
      <c r="J2448" s="347"/>
      <c r="K2448" s="347"/>
      <c r="L2448" s="347"/>
      <c r="M2448" s="347"/>
      <c r="N2448" s="347"/>
      <c r="O2448" s="347"/>
      <c r="P2448" s="347"/>
      <c r="Q2448" s="347"/>
      <c r="R2448" s="347"/>
      <c r="S2448" s="347"/>
      <c r="T2448" s="347"/>
      <c r="U2448" s="347"/>
      <c r="V2448" s="347"/>
      <c r="W2448" s="347"/>
      <c r="X2448" s="347"/>
      <c r="Y2448" s="347"/>
      <c r="Z2448" s="347"/>
      <c r="AA2448" s="347"/>
      <c r="AB2448" s="347"/>
      <c r="AC2448" s="347"/>
      <c r="AD2448" s="347"/>
    </row>
    <row r="2449" spans="1:54" ht="24" customHeight="1">
      <c r="A2449" s="107"/>
      <c r="B2449" s="92"/>
      <c r="C2449" s="401" t="s">
        <v>423</v>
      </c>
      <c r="D2449" s="401"/>
      <c r="E2449" s="401"/>
      <c r="F2449" s="401"/>
      <c r="G2449" s="401"/>
      <c r="H2449" s="401"/>
      <c r="I2449" s="401"/>
      <c r="J2449" s="401"/>
      <c r="K2449" s="401"/>
      <c r="L2449" s="401"/>
      <c r="M2449" s="401"/>
      <c r="N2449" s="401"/>
      <c r="O2449" s="401"/>
      <c r="P2449" s="401"/>
      <c r="Q2449" s="401"/>
      <c r="R2449" s="401"/>
      <c r="S2449" s="401"/>
      <c r="T2449" s="401"/>
      <c r="U2449" s="401"/>
      <c r="V2449" s="401"/>
      <c r="W2449" s="401"/>
      <c r="X2449" s="401"/>
      <c r="Y2449" s="401"/>
      <c r="Z2449" s="401"/>
      <c r="AA2449" s="401"/>
      <c r="AB2449" s="401"/>
      <c r="AC2449" s="401"/>
      <c r="AD2449" s="401"/>
    </row>
    <row r="2450" spans="1:54" ht="36" customHeight="1">
      <c r="A2450" s="107"/>
      <c r="B2450" s="92"/>
      <c r="C2450" s="347" t="s">
        <v>652</v>
      </c>
      <c r="D2450" s="401"/>
      <c r="E2450" s="401"/>
      <c r="F2450" s="401"/>
      <c r="G2450" s="401"/>
      <c r="H2450" s="401"/>
      <c r="I2450" s="401"/>
      <c r="J2450" s="401"/>
      <c r="K2450" s="401"/>
      <c r="L2450" s="401"/>
      <c r="M2450" s="401"/>
      <c r="N2450" s="401"/>
      <c r="O2450" s="401"/>
      <c r="P2450" s="401"/>
      <c r="Q2450" s="401"/>
      <c r="R2450" s="401"/>
      <c r="S2450" s="401"/>
      <c r="T2450" s="401"/>
      <c r="U2450" s="401"/>
      <c r="V2450" s="401"/>
      <c r="W2450" s="401"/>
      <c r="X2450" s="401"/>
      <c r="Y2450" s="401"/>
      <c r="Z2450" s="401"/>
      <c r="AA2450" s="401"/>
      <c r="AB2450" s="401"/>
      <c r="AC2450" s="401"/>
      <c r="AD2450" s="401"/>
    </row>
    <row r="2451" spans="1:54" ht="24" customHeight="1">
      <c r="A2451" s="107"/>
      <c r="B2451" s="92"/>
      <c r="C2451" s="347" t="s">
        <v>653</v>
      </c>
      <c r="D2451" s="347"/>
      <c r="E2451" s="347"/>
      <c r="F2451" s="347"/>
      <c r="G2451" s="347"/>
      <c r="H2451" s="347"/>
      <c r="I2451" s="347"/>
      <c r="J2451" s="347"/>
      <c r="K2451" s="347"/>
      <c r="L2451" s="347"/>
      <c r="M2451" s="347"/>
      <c r="N2451" s="347"/>
      <c r="O2451" s="347"/>
      <c r="P2451" s="347"/>
      <c r="Q2451" s="347"/>
      <c r="R2451" s="347"/>
      <c r="S2451" s="347"/>
      <c r="T2451" s="347"/>
      <c r="U2451" s="347"/>
      <c r="V2451" s="347"/>
      <c r="W2451" s="347"/>
      <c r="X2451" s="347"/>
      <c r="Y2451" s="347"/>
      <c r="Z2451" s="347"/>
      <c r="AA2451" s="347"/>
      <c r="AB2451" s="347"/>
      <c r="AC2451" s="347"/>
      <c r="AD2451" s="347"/>
    </row>
    <row r="2452" spans="1:54" ht="36" customHeight="1">
      <c r="A2452" s="107"/>
      <c r="B2452" s="93"/>
      <c r="C2452" s="478" t="s">
        <v>424</v>
      </c>
      <c r="D2452" s="478"/>
      <c r="E2452" s="478"/>
      <c r="F2452" s="478"/>
      <c r="G2452" s="478"/>
      <c r="H2452" s="478"/>
      <c r="I2452" s="478"/>
      <c r="J2452" s="478"/>
      <c r="K2452" s="478"/>
      <c r="L2452" s="478"/>
      <c r="M2452" s="478"/>
      <c r="N2452" s="478"/>
      <c r="O2452" s="478"/>
      <c r="P2452" s="478"/>
      <c r="Q2452" s="478"/>
      <c r="R2452" s="478"/>
      <c r="S2452" s="478"/>
      <c r="T2452" s="478"/>
      <c r="U2452" s="478"/>
      <c r="V2452" s="478"/>
      <c r="W2452" s="478"/>
      <c r="X2452" s="478"/>
      <c r="Y2452" s="478"/>
      <c r="Z2452" s="478"/>
      <c r="AA2452" s="478"/>
      <c r="AB2452" s="478"/>
      <c r="AC2452" s="478"/>
      <c r="AD2452" s="478"/>
    </row>
    <row r="2453" spans="1:54" ht="15" customHeight="1">
      <c r="A2453" s="107"/>
      <c r="B2453" s="93"/>
      <c r="C2453" s="93"/>
      <c r="D2453" s="93"/>
      <c r="E2453" s="93"/>
      <c r="F2453" s="93"/>
      <c r="G2453" s="93"/>
      <c r="H2453" s="93"/>
      <c r="I2453" s="93"/>
      <c r="J2453" s="93"/>
      <c r="K2453" s="93"/>
      <c r="L2453" s="93"/>
      <c r="M2453" s="93"/>
      <c r="N2453" s="93"/>
      <c r="O2453" s="93"/>
      <c r="P2453" s="93"/>
      <c r="Q2453" s="93"/>
      <c r="R2453" s="93"/>
      <c r="S2453" s="93"/>
      <c r="T2453" s="93"/>
      <c r="U2453" s="93"/>
      <c r="V2453" s="93"/>
      <c r="W2453" s="93"/>
      <c r="X2453" s="93"/>
      <c r="Y2453" s="93"/>
      <c r="Z2453" s="93"/>
      <c r="AA2453" s="93"/>
      <c r="AB2453" s="93"/>
      <c r="AC2453" s="93"/>
      <c r="AD2453" s="93"/>
    </row>
    <row r="2454" spans="1:54" ht="24" customHeight="1">
      <c r="A2454" s="107"/>
      <c r="B2454" s="93"/>
      <c r="C2454" s="360" t="s">
        <v>164</v>
      </c>
      <c r="D2454" s="361"/>
      <c r="E2454" s="361"/>
      <c r="F2454" s="361"/>
      <c r="G2454" s="361"/>
      <c r="H2454" s="361"/>
      <c r="I2454" s="361"/>
      <c r="J2454" s="361"/>
      <c r="K2454" s="362"/>
      <c r="L2454" s="371" t="s">
        <v>425</v>
      </c>
      <c r="M2454" s="533"/>
      <c r="N2454" s="533"/>
      <c r="O2454" s="533"/>
      <c r="P2454" s="534" t="s">
        <v>426</v>
      </c>
      <c r="Q2454" s="535"/>
      <c r="R2454" s="535"/>
      <c r="S2454" s="535"/>
      <c r="T2454" s="535"/>
      <c r="U2454" s="535"/>
      <c r="V2454" s="535"/>
      <c r="W2454" s="535"/>
      <c r="X2454" s="535"/>
      <c r="Y2454" s="535"/>
      <c r="Z2454" s="535"/>
      <c r="AA2454" s="535"/>
      <c r="AB2454" s="535"/>
      <c r="AC2454" s="535"/>
      <c r="AD2454" s="536"/>
      <c r="AG2454" s="86" t="s">
        <v>798</v>
      </c>
      <c r="AH2454" s="86" t="s">
        <v>799</v>
      </c>
      <c r="AL2454" s="86" t="s">
        <v>799</v>
      </c>
      <c r="AM2454" s="86" t="s">
        <v>854</v>
      </c>
    </row>
    <row r="2455" spans="1:54" ht="15" customHeight="1">
      <c r="A2455" s="107"/>
      <c r="B2455" s="93"/>
      <c r="C2455" s="530"/>
      <c r="D2455" s="531"/>
      <c r="E2455" s="531"/>
      <c r="F2455" s="531"/>
      <c r="G2455" s="531"/>
      <c r="H2455" s="531"/>
      <c r="I2455" s="531"/>
      <c r="J2455" s="531"/>
      <c r="K2455" s="532"/>
      <c r="L2455" s="533"/>
      <c r="M2455" s="533"/>
      <c r="N2455" s="533"/>
      <c r="O2455" s="533"/>
      <c r="P2455" s="371" t="s">
        <v>165</v>
      </c>
      <c r="Q2455" s="371"/>
      <c r="R2455" s="537" t="s">
        <v>427</v>
      </c>
      <c r="S2455" s="538"/>
      <c r="T2455" s="538"/>
      <c r="U2455" s="538"/>
      <c r="V2455" s="538"/>
      <c r="W2455" s="538"/>
      <c r="X2455" s="538"/>
      <c r="Y2455" s="538"/>
      <c r="Z2455" s="538"/>
      <c r="AA2455" s="538"/>
      <c r="AB2455" s="538"/>
      <c r="AC2455" s="538"/>
      <c r="AD2455" s="539"/>
      <c r="AG2455" s="86">
        <f>+COUNTBLANK(D2457:AD2576)</f>
        <v>3240</v>
      </c>
      <c r="AH2455" s="86">
        <v>3240</v>
      </c>
      <c r="AL2455" s="86">
        <v>15</v>
      </c>
      <c r="AM2455" s="86">
        <v>5</v>
      </c>
    </row>
    <row r="2456" spans="1:54" ht="120" customHeight="1">
      <c r="A2456" s="107"/>
      <c r="B2456" s="93"/>
      <c r="C2456" s="363"/>
      <c r="D2456" s="364"/>
      <c r="E2456" s="364"/>
      <c r="F2456" s="364"/>
      <c r="G2456" s="364"/>
      <c r="H2456" s="364"/>
      <c r="I2456" s="364"/>
      <c r="J2456" s="364"/>
      <c r="K2456" s="365"/>
      <c r="L2456" s="533"/>
      <c r="M2456" s="533"/>
      <c r="N2456" s="533"/>
      <c r="O2456" s="533"/>
      <c r="P2456" s="371"/>
      <c r="Q2456" s="371"/>
      <c r="R2456" s="185" t="s">
        <v>428</v>
      </c>
      <c r="S2456" s="186" t="s">
        <v>407</v>
      </c>
      <c r="T2456" s="422" t="s">
        <v>429</v>
      </c>
      <c r="U2456" s="423"/>
      <c r="V2456" s="422" t="s">
        <v>430</v>
      </c>
      <c r="W2456" s="424"/>
      <c r="X2456" s="422" t="s">
        <v>431</v>
      </c>
      <c r="Y2456" s="424"/>
      <c r="Z2456" s="187" t="s">
        <v>432</v>
      </c>
      <c r="AA2456" s="187" t="s">
        <v>414</v>
      </c>
      <c r="AB2456" s="187" t="s">
        <v>415</v>
      </c>
      <c r="AC2456" s="422" t="s">
        <v>433</v>
      </c>
      <c r="AD2456" s="424"/>
      <c r="AG2456" s="86" t="s">
        <v>165</v>
      </c>
      <c r="AH2456" s="86" t="s">
        <v>800</v>
      </c>
      <c r="AI2456" s="86" t="s">
        <v>801</v>
      </c>
      <c r="AJ2456" s="86" t="s">
        <v>802</v>
      </c>
      <c r="AL2456" s="86" t="s">
        <v>798</v>
      </c>
      <c r="AM2456" s="86" t="s">
        <v>819</v>
      </c>
      <c r="AN2456" s="86" t="s">
        <v>834</v>
      </c>
      <c r="AO2456" s="86" t="s">
        <v>858</v>
      </c>
      <c r="AP2456" s="154" t="s">
        <v>428</v>
      </c>
      <c r="AQ2456" s="154" t="s">
        <v>407</v>
      </c>
      <c r="AR2456" s="154" t="s">
        <v>429</v>
      </c>
      <c r="AS2456" s="154" t="s">
        <v>430</v>
      </c>
      <c r="AT2456" s="154" t="s">
        <v>431</v>
      </c>
      <c r="AU2456" s="154" t="s">
        <v>432</v>
      </c>
      <c r="AV2456" s="154" t="s">
        <v>414</v>
      </c>
      <c r="AW2456" s="154" t="s">
        <v>415</v>
      </c>
      <c r="AX2456" s="154" t="s">
        <v>870</v>
      </c>
      <c r="BB2456" s="154"/>
    </row>
    <row r="2457" spans="1:54" ht="15" customHeight="1">
      <c r="A2457" s="107"/>
      <c r="B2457" s="93"/>
      <c r="C2457" s="125" t="s">
        <v>86</v>
      </c>
      <c r="D2457" s="529" t="str">
        <f>IF( D38="","",D38)</f>
        <v/>
      </c>
      <c r="E2457" s="529"/>
      <c r="F2457" s="529"/>
      <c r="G2457" s="529"/>
      <c r="H2457" s="529"/>
      <c r="I2457" s="529"/>
      <c r="J2457" s="529"/>
      <c r="K2457" s="529"/>
      <c r="L2457" s="332"/>
      <c r="M2457" s="333"/>
      <c r="N2457" s="333"/>
      <c r="O2457" s="334"/>
      <c r="P2457" s="370"/>
      <c r="Q2457" s="370"/>
      <c r="R2457" s="230"/>
      <c r="S2457" s="230"/>
      <c r="T2457" s="332"/>
      <c r="U2457" s="334"/>
      <c r="V2457" s="332"/>
      <c r="W2457" s="334"/>
      <c r="X2457" s="332"/>
      <c r="Y2457" s="334"/>
      <c r="Z2457" s="230"/>
      <c r="AA2457" s="230"/>
      <c r="AB2457" s="230"/>
      <c r="AC2457" s="332"/>
      <c r="AD2457" s="334"/>
      <c r="AG2457" s="86">
        <f>P2457</f>
        <v>0</v>
      </c>
      <c r="AH2457" s="86">
        <f>COUNTIF(R2457:AD2457,"NS")</f>
        <v>0</v>
      </c>
      <c r="AI2457" s="86">
        <f>+SUM(R2457:AD2457)</f>
        <v>0</v>
      </c>
      <c r="AJ2457" s="86">
        <f>IF($AG$2455=3240,0,IF(OR(AND(AG2457=0,AH2457&gt;0),AND(AG2457="NS",AI2457&gt;0),AND(AG2457="NS",AH2457=0,AI2457=0)),1,IF(OR(AND(AH2457&gt;=2,AI2457&lt;AG2457),AND(AG2457="NS",AI2457=0,AH2457&gt;0),AG2457&lt;=AI2457),0,1)))</f>
        <v>0</v>
      </c>
      <c r="AL2457" s="86">
        <f>COUNTBLANK(P2457:AD2457)</f>
        <v>15</v>
      </c>
      <c r="AM2457" s="124">
        <f>IF(
OR(
AND(D2457="", OR(L2457&lt;&gt;"", AL2457&lt;$AL$2455)),
AND(D2457&lt;&gt;"", OR(L2457="", AND(L2457=1, AL2457&gt;$AM$2455))),
), 1, 0
)</f>
        <v>0</v>
      </c>
      <c r="AN2457" s="86">
        <f>IF(OR(AND(OR(L2457=2, L2457=9), AL2457&lt;$AL$2455)), 1, 0)</f>
        <v>0</v>
      </c>
      <c r="AO2457" s="86">
        <f>IF(AC2457="",0,IF(AC2457="na",0,IF(AND(AC2457&gt;=0,$F$2579=""),1,0)))</f>
        <v>0</v>
      </c>
      <c r="AP2457" s="86">
        <f>IF(OR(AND(COUNT(R2457)=1, R2457&gt;$P2457),AND(R2457="NS", $P2457=0)), 1, 0)</f>
        <v>0</v>
      </c>
      <c r="AQ2457" s="86">
        <f t="shared" ref="AQ2457:AR2457" si="395">IF(OR(AND(COUNT(S2457)=1, S2457&gt;$P2457),AND(S2457="NS", $P2457=0)), 1, 0)</f>
        <v>0</v>
      </c>
      <c r="AR2457" s="86">
        <f t="shared" si="395"/>
        <v>0</v>
      </c>
      <c r="AS2457" s="86">
        <f>IF(OR(AND(COUNT(V2457)=1, V2457&gt;$P2457),AND(V2457="NS", $P2457=0)), 1, 0)</f>
        <v>0</v>
      </c>
      <c r="AT2457" s="86">
        <f>IF(OR(AND(COUNT(X2457)=1, X2457&gt;$P2457),AND(X2457="NS", $P2457=0)), 1, 0)</f>
        <v>0</v>
      </c>
      <c r="AU2457" s="86">
        <f>IF(OR(AND(COUNT(Z2457)=1, Z2457&gt;$P2457),AND(Z2457="NS", $P2457=0)), 1, 0)</f>
        <v>0</v>
      </c>
      <c r="AV2457" s="86">
        <f>IF(OR(AND(COUNT(AA2457)=1, AA2457&gt;$P2457),AND(AA2457="NS", $P2457=0)), 1, 0)</f>
        <v>0</v>
      </c>
      <c r="AW2457" s="86">
        <f>IF(OR(AND(COUNT(AB2457)=1, AB2457&gt;$P2457),AND(AB2457="NS", $P2457=0)), 1, 0)</f>
        <v>0</v>
      </c>
      <c r="AX2457" s="86">
        <f>IF(OR(AND(COUNT(AC2457)=1, AC2457&gt;$P2457),AND(AC2457="NS", $P2457=0)), 1, 0)</f>
        <v>0</v>
      </c>
    </row>
    <row r="2458" spans="1:54" ht="15" customHeight="1">
      <c r="A2458" s="107"/>
      <c r="B2458" s="93"/>
      <c r="C2458" s="110" t="s">
        <v>87</v>
      </c>
      <c r="D2458" s="529" t="str">
        <f t="shared" ref="D2458:D2521" si="396">IF( D39="","",D39)</f>
        <v/>
      </c>
      <c r="E2458" s="529"/>
      <c r="F2458" s="529"/>
      <c r="G2458" s="529"/>
      <c r="H2458" s="529"/>
      <c r="I2458" s="529"/>
      <c r="J2458" s="529"/>
      <c r="K2458" s="529"/>
      <c r="L2458" s="332"/>
      <c r="M2458" s="333"/>
      <c r="N2458" s="333"/>
      <c r="O2458" s="334"/>
      <c r="P2458" s="370"/>
      <c r="Q2458" s="370"/>
      <c r="R2458" s="230"/>
      <c r="S2458" s="230"/>
      <c r="T2458" s="332"/>
      <c r="U2458" s="334"/>
      <c r="V2458" s="332"/>
      <c r="W2458" s="334"/>
      <c r="X2458" s="332"/>
      <c r="Y2458" s="334"/>
      <c r="Z2458" s="230"/>
      <c r="AA2458" s="230"/>
      <c r="AB2458" s="230"/>
      <c r="AC2458" s="332"/>
      <c r="AD2458" s="334"/>
      <c r="AG2458" s="86">
        <f t="shared" ref="AG2458:AG2521" si="397">P2458</f>
        <v>0</v>
      </c>
      <c r="AH2458" s="86">
        <f t="shared" ref="AH2458:AH2521" si="398">COUNTIF(R2458:AD2458,"NS")</f>
        <v>0</v>
      </c>
      <c r="AI2458" s="86">
        <f t="shared" ref="AI2458:AI2521" si="399">+SUM(R2458:AD2458)</f>
        <v>0</v>
      </c>
      <c r="AJ2458" s="86">
        <f t="shared" ref="AJ2458:AJ2521" si="400">IF($AG$2455=3240,0,IF(OR(AND(AG2458=0,AH2458&gt;0),AND(AG2458="NS",AI2458&gt;0),AND(AG2458="NS",AH2458=0,AI2458=0)),1,IF(OR(AND(AH2458&gt;=2,AI2458&lt;AG2458),AND(AG2458="NS",AI2458=0,AH2458&gt;0),AG2458&lt;=AI2458),0,1)))</f>
        <v>0</v>
      </c>
      <c r="AL2458" s="86">
        <f t="shared" ref="AL2458:AL2521" si="401">COUNTBLANK(P2458:AD2458)</f>
        <v>15</v>
      </c>
      <c r="AM2458" s="124">
        <f t="shared" ref="AM2458:AM2521" si="402">IF(
OR(
AND(D2458="", OR(L2458&lt;&gt;"", AL2458&lt;$AL$2455)),
AND(D2458&lt;&gt;"", OR(L2458="", AND(L2458=1, AL2458&gt;$AM$2455))),
), 1, 0
)</f>
        <v>0</v>
      </c>
      <c r="AN2458" s="86">
        <f t="shared" ref="AN2458:AN2521" si="403">IF(OR(AND(OR(L2458=2, L2458=9), AL2458&lt;$AL$2455)), 1, 0)</f>
        <v>0</v>
      </c>
      <c r="AO2458" s="86">
        <f t="shared" ref="AO2458:AO2521" si="404">IF(AC2458="",0,IF(AC2458="na",0,IF(AND(AC2458&gt;=0,$F$2579=""),1,0)))</f>
        <v>0</v>
      </c>
      <c r="AP2458" s="86">
        <f t="shared" ref="AP2458:AP2521" si="405">IF(OR(AND(COUNT(R2458)=1, R2458&gt;$P2458),AND(R2458="NS", $P2458=0)), 1, 0)</f>
        <v>0</v>
      </c>
      <c r="AQ2458" s="86">
        <f t="shared" ref="AQ2458:AQ2521" si="406">IF(OR(AND(COUNT(S2458)=1, S2458&gt;$P2458),AND(S2458="NS", $P2458=0)), 1, 0)</f>
        <v>0</v>
      </c>
      <c r="AR2458" s="86">
        <f t="shared" ref="AR2458:AR2521" si="407">IF(OR(AND(COUNT(T2458)=1, T2458&gt;$P2458),AND(T2458="NS", $P2458=0)), 1, 0)</f>
        <v>0</v>
      </c>
      <c r="AS2458" s="86">
        <f t="shared" ref="AS2458:AS2521" si="408">IF(OR(AND(COUNT(V2458)=1, V2458&gt;$P2458),AND(V2458="NS", $P2458=0)), 1, 0)</f>
        <v>0</v>
      </c>
      <c r="AT2458" s="86">
        <f t="shared" ref="AT2458:AT2521" si="409">IF(OR(AND(COUNT(X2458)=1, X2458&gt;$P2458),AND(X2458="NS", $P2458=0)), 1, 0)</f>
        <v>0</v>
      </c>
      <c r="AU2458" s="86">
        <f t="shared" ref="AU2458:AU2521" si="410">IF(OR(AND(COUNT(Z2458)=1, Z2458&gt;$P2458),AND(Z2458="NS", $P2458=0)), 1, 0)</f>
        <v>0</v>
      </c>
      <c r="AV2458" s="86">
        <f t="shared" ref="AV2458:AV2521" si="411">IF(OR(AND(COUNT(AA2458)=1, AA2458&gt;$P2458),AND(AA2458="NS", $P2458=0)), 1, 0)</f>
        <v>0</v>
      </c>
      <c r="AW2458" s="86">
        <f t="shared" ref="AW2458:AW2521" si="412">IF(OR(AND(COUNT(AB2458)=1, AB2458&gt;$P2458),AND(AB2458="NS", $P2458=0)), 1, 0)</f>
        <v>0</v>
      </c>
      <c r="AX2458" s="86">
        <f t="shared" ref="AX2458:AX2521" si="413">IF(OR(AND(COUNT(AC2458)=1, AC2458&gt;$P2458),AND(AC2458="NS", $P2458=0)), 1, 0)</f>
        <v>0</v>
      </c>
    </row>
    <row r="2459" spans="1:54" ht="15" customHeight="1">
      <c r="A2459" s="107"/>
      <c r="B2459" s="93"/>
      <c r="C2459" s="110" t="s">
        <v>88</v>
      </c>
      <c r="D2459" s="529" t="str">
        <f t="shared" si="396"/>
        <v/>
      </c>
      <c r="E2459" s="529"/>
      <c r="F2459" s="529"/>
      <c r="G2459" s="529"/>
      <c r="H2459" s="529"/>
      <c r="I2459" s="529"/>
      <c r="J2459" s="529"/>
      <c r="K2459" s="529"/>
      <c r="L2459" s="332"/>
      <c r="M2459" s="333"/>
      <c r="N2459" s="333"/>
      <c r="O2459" s="334"/>
      <c r="P2459" s="370"/>
      <c r="Q2459" s="370"/>
      <c r="R2459" s="230"/>
      <c r="S2459" s="230"/>
      <c r="T2459" s="332"/>
      <c r="U2459" s="334"/>
      <c r="V2459" s="332"/>
      <c r="W2459" s="334"/>
      <c r="X2459" s="332"/>
      <c r="Y2459" s="334"/>
      <c r="Z2459" s="230"/>
      <c r="AA2459" s="230"/>
      <c r="AB2459" s="230"/>
      <c r="AC2459" s="332"/>
      <c r="AD2459" s="334"/>
      <c r="AG2459" s="86">
        <f t="shared" si="397"/>
        <v>0</v>
      </c>
      <c r="AH2459" s="86">
        <f t="shared" si="398"/>
        <v>0</v>
      </c>
      <c r="AI2459" s="86">
        <f t="shared" si="399"/>
        <v>0</v>
      </c>
      <c r="AJ2459" s="86">
        <f t="shared" si="400"/>
        <v>0</v>
      </c>
      <c r="AL2459" s="86">
        <f t="shared" si="401"/>
        <v>15</v>
      </c>
      <c r="AM2459" s="124">
        <f t="shared" si="402"/>
        <v>0</v>
      </c>
      <c r="AN2459" s="86">
        <f t="shared" si="403"/>
        <v>0</v>
      </c>
      <c r="AO2459" s="86">
        <f t="shared" si="404"/>
        <v>0</v>
      </c>
      <c r="AP2459" s="86">
        <f t="shared" si="405"/>
        <v>0</v>
      </c>
      <c r="AQ2459" s="86">
        <f t="shared" si="406"/>
        <v>0</v>
      </c>
      <c r="AR2459" s="86">
        <f t="shared" si="407"/>
        <v>0</v>
      </c>
      <c r="AS2459" s="86">
        <f t="shared" si="408"/>
        <v>0</v>
      </c>
      <c r="AT2459" s="86">
        <f t="shared" si="409"/>
        <v>0</v>
      </c>
      <c r="AU2459" s="86">
        <f t="shared" si="410"/>
        <v>0</v>
      </c>
      <c r="AV2459" s="86">
        <f t="shared" si="411"/>
        <v>0</v>
      </c>
      <c r="AW2459" s="86">
        <f t="shared" si="412"/>
        <v>0</v>
      </c>
      <c r="AX2459" s="86">
        <f t="shared" si="413"/>
        <v>0</v>
      </c>
    </row>
    <row r="2460" spans="1:54" ht="15" customHeight="1">
      <c r="A2460" s="107"/>
      <c r="B2460" s="93"/>
      <c r="C2460" s="110" t="s">
        <v>89</v>
      </c>
      <c r="D2460" s="529" t="str">
        <f t="shared" si="396"/>
        <v/>
      </c>
      <c r="E2460" s="529"/>
      <c r="F2460" s="529"/>
      <c r="G2460" s="529"/>
      <c r="H2460" s="529"/>
      <c r="I2460" s="529"/>
      <c r="J2460" s="529"/>
      <c r="K2460" s="529"/>
      <c r="L2460" s="332"/>
      <c r="M2460" s="333"/>
      <c r="N2460" s="333"/>
      <c r="O2460" s="334"/>
      <c r="P2460" s="370"/>
      <c r="Q2460" s="370"/>
      <c r="R2460" s="230"/>
      <c r="S2460" s="230"/>
      <c r="T2460" s="332"/>
      <c r="U2460" s="334"/>
      <c r="V2460" s="332"/>
      <c r="W2460" s="334"/>
      <c r="X2460" s="332"/>
      <c r="Y2460" s="334"/>
      <c r="Z2460" s="230"/>
      <c r="AA2460" s="230"/>
      <c r="AB2460" s="230"/>
      <c r="AC2460" s="332"/>
      <c r="AD2460" s="334"/>
      <c r="AG2460" s="86">
        <f t="shared" si="397"/>
        <v>0</v>
      </c>
      <c r="AH2460" s="86">
        <f t="shared" si="398"/>
        <v>0</v>
      </c>
      <c r="AI2460" s="86">
        <f t="shared" si="399"/>
        <v>0</v>
      </c>
      <c r="AJ2460" s="86">
        <f t="shared" si="400"/>
        <v>0</v>
      </c>
      <c r="AL2460" s="86">
        <f t="shared" si="401"/>
        <v>15</v>
      </c>
      <c r="AM2460" s="124">
        <f t="shared" si="402"/>
        <v>0</v>
      </c>
      <c r="AN2460" s="86">
        <f t="shared" si="403"/>
        <v>0</v>
      </c>
      <c r="AO2460" s="86">
        <f t="shared" si="404"/>
        <v>0</v>
      </c>
      <c r="AP2460" s="86">
        <f t="shared" si="405"/>
        <v>0</v>
      </c>
      <c r="AQ2460" s="86">
        <f t="shared" si="406"/>
        <v>0</v>
      </c>
      <c r="AR2460" s="86">
        <f t="shared" si="407"/>
        <v>0</v>
      </c>
      <c r="AS2460" s="86">
        <f t="shared" si="408"/>
        <v>0</v>
      </c>
      <c r="AT2460" s="86">
        <f t="shared" si="409"/>
        <v>0</v>
      </c>
      <c r="AU2460" s="86">
        <f t="shared" si="410"/>
        <v>0</v>
      </c>
      <c r="AV2460" s="86">
        <f t="shared" si="411"/>
        <v>0</v>
      </c>
      <c r="AW2460" s="86">
        <f t="shared" si="412"/>
        <v>0</v>
      </c>
      <c r="AX2460" s="86">
        <f t="shared" si="413"/>
        <v>0</v>
      </c>
    </row>
    <row r="2461" spans="1:54" ht="15" customHeight="1">
      <c r="A2461" s="107"/>
      <c r="B2461" s="93"/>
      <c r="C2461" s="110" t="s">
        <v>90</v>
      </c>
      <c r="D2461" s="529" t="str">
        <f t="shared" si="396"/>
        <v/>
      </c>
      <c r="E2461" s="529"/>
      <c r="F2461" s="529"/>
      <c r="G2461" s="529"/>
      <c r="H2461" s="529"/>
      <c r="I2461" s="529"/>
      <c r="J2461" s="529"/>
      <c r="K2461" s="529"/>
      <c r="L2461" s="332"/>
      <c r="M2461" s="333"/>
      <c r="N2461" s="333"/>
      <c r="O2461" s="334"/>
      <c r="P2461" s="370"/>
      <c r="Q2461" s="370"/>
      <c r="R2461" s="230"/>
      <c r="S2461" s="230"/>
      <c r="T2461" s="332"/>
      <c r="U2461" s="334"/>
      <c r="V2461" s="332"/>
      <c r="W2461" s="334"/>
      <c r="X2461" s="332"/>
      <c r="Y2461" s="334"/>
      <c r="Z2461" s="230"/>
      <c r="AA2461" s="230"/>
      <c r="AB2461" s="230"/>
      <c r="AC2461" s="332"/>
      <c r="AD2461" s="334"/>
      <c r="AG2461" s="86">
        <f t="shared" si="397"/>
        <v>0</v>
      </c>
      <c r="AH2461" s="86">
        <f t="shared" si="398"/>
        <v>0</v>
      </c>
      <c r="AI2461" s="86">
        <f t="shared" si="399"/>
        <v>0</v>
      </c>
      <c r="AJ2461" s="86">
        <f t="shared" si="400"/>
        <v>0</v>
      </c>
      <c r="AL2461" s="86">
        <f t="shared" si="401"/>
        <v>15</v>
      </c>
      <c r="AM2461" s="124">
        <f t="shared" si="402"/>
        <v>0</v>
      </c>
      <c r="AN2461" s="86">
        <f t="shared" si="403"/>
        <v>0</v>
      </c>
      <c r="AO2461" s="86">
        <f t="shared" si="404"/>
        <v>0</v>
      </c>
      <c r="AP2461" s="86">
        <f t="shared" si="405"/>
        <v>0</v>
      </c>
      <c r="AQ2461" s="86">
        <f t="shared" si="406"/>
        <v>0</v>
      </c>
      <c r="AR2461" s="86">
        <f t="shared" si="407"/>
        <v>0</v>
      </c>
      <c r="AS2461" s="86">
        <f t="shared" si="408"/>
        <v>0</v>
      </c>
      <c r="AT2461" s="86">
        <f t="shared" si="409"/>
        <v>0</v>
      </c>
      <c r="AU2461" s="86">
        <f t="shared" si="410"/>
        <v>0</v>
      </c>
      <c r="AV2461" s="86">
        <f t="shared" si="411"/>
        <v>0</v>
      </c>
      <c r="AW2461" s="86">
        <f t="shared" si="412"/>
        <v>0</v>
      </c>
      <c r="AX2461" s="86">
        <f t="shared" si="413"/>
        <v>0</v>
      </c>
    </row>
    <row r="2462" spans="1:54" ht="15" customHeight="1">
      <c r="A2462" s="107"/>
      <c r="B2462" s="93"/>
      <c r="C2462" s="110" t="s">
        <v>91</v>
      </c>
      <c r="D2462" s="529" t="str">
        <f t="shared" si="396"/>
        <v/>
      </c>
      <c r="E2462" s="529"/>
      <c r="F2462" s="529"/>
      <c r="G2462" s="529"/>
      <c r="H2462" s="529"/>
      <c r="I2462" s="529"/>
      <c r="J2462" s="529"/>
      <c r="K2462" s="529"/>
      <c r="L2462" s="332"/>
      <c r="M2462" s="333"/>
      <c r="N2462" s="333"/>
      <c r="O2462" s="334"/>
      <c r="P2462" s="370"/>
      <c r="Q2462" s="370"/>
      <c r="R2462" s="230"/>
      <c r="S2462" s="230"/>
      <c r="T2462" s="332"/>
      <c r="U2462" s="334"/>
      <c r="V2462" s="332"/>
      <c r="W2462" s="334"/>
      <c r="X2462" s="332"/>
      <c r="Y2462" s="334"/>
      <c r="Z2462" s="230"/>
      <c r="AA2462" s="230"/>
      <c r="AB2462" s="230"/>
      <c r="AC2462" s="332"/>
      <c r="AD2462" s="334"/>
      <c r="AG2462" s="86">
        <f t="shared" si="397"/>
        <v>0</v>
      </c>
      <c r="AH2462" s="86">
        <f t="shared" si="398"/>
        <v>0</v>
      </c>
      <c r="AI2462" s="86">
        <f t="shared" si="399"/>
        <v>0</v>
      </c>
      <c r="AJ2462" s="86">
        <f t="shared" si="400"/>
        <v>0</v>
      </c>
      <c r="AL2462" s="86">
        <f t="shared" si="401"/>
        <v>15</v>
      </c>
      <c r="AM2462" s="124">
        <f t="shared" si="402"/>
        <v>0</v>
      </c>
      <c r="AN2462" s="86">
        <f t="shared" si="403"/>
        <v>0</v>
      </c>
      <c r="AO2462" s="86">
        <f t="shared" si="404"/>
        <v>0</v>
      </c>
      <c r="AP2462" s="86">
        <f t="shared" si="405"/>
        <v>0</v>
      </c>
      <c r="AQ2462" s="86">
        <f t="shared" si="406"/>
        <v>0</v>
      </c>
      <c r="AR2462" s="86">
        <f t="shared" si="407"/>
        <v>0</v>
      </c>
      <c r="AS2462" s="86">
        <f t="shared" si="408"/>
        <v>0</v>
      </c>
      <c r="AT2462" s="86">
        <f t="shared" si="409"/>
        <v>0</v>
      </c>
      <c r="AU2462" s="86">
        <f t="shared" si="410"/>
        <v>0</v>
      </c>
      <c r="AV2462" s="86">
        <f t="shared" si="411"/>
        <v>0</v>
      </c>
      <c r="AW2462" s="86">
        <f t="shared" si="412"/>
        <v>0</v>
      </c>
      <c r="AX2462" s="86">
        <f t="shared" si="413"/>
        <v>0</v>
      </c>
    </row>
    <row r="2463" spans="1:54" ht="15" customHeight="1">
      <c r="A2463" s="107"/>
      <c r="B2463" s="93"/>
      <c r="C2463" s="110" t="s">
        <v>92</v>
      </c>
      <c r="D2463" s="529" t="str">
        <f t="shared" si="396"/>
        <v/>
      </c>
      <c r="E2463" s="529"/>
      <c r="F2463" s="529"/>
      <c r="G2463" s="529"/>
      <c r="H2463" s="529"/>
      <c r="I2463" s="529"/>
      <c r="J2463" s="529"/>
      <c r="K2463" s="529"/>
      <c r="L2463" s="332"/>
      <c r="M2463" s="333"/>
      <c r="N2463" s="333"/>
      <c r="O2463" s="334"/>
      <c r="P2463" s="370"/>
      <c r="Q2463" s="370"/>
      <c r="R2463" s="230"/>
      <c r="S2463" s="230"/>
      <c r="T2463" s="332"/>
      <c r="U2463" s="334"/>
      <c r="V2463" s="332"/>
      <c r="W2463" s="334"/>
      <c r="X2463" s="332"/>
      <c r="Y2463" s="334"/>
      <c r="Z2463" s="230"/>
      <c r="AA2463" s="230"/>
      <c r="AB2463" s="230"/>
      <c r="AC2463" s="332"/>
      <c r="AD2463" s="334"/>
      <c r="AG2463" s="86">
        <f t="shared" si="397"/>
        <v>0</v>
      </c>
      <c r="AH2463" s="86">
        <f t="shared" si="398"/>
        <v>0</v>
      </c>
      <c r="AI2463" s="86">
        <f t="shared" si="399"/>
        <v>0</v>
      </c>
      <c r="AJ2463" s="86">
        <f t="shared" si="400"/>
        <v>0</v>
      </c>
      <c r="AL2463" s="86">
        <f t="shared" si="401"/>
        <v>15</v>
      </c>
      <c r="AM2463" s="124">
        <f t="shared" si="402"/>
        <v>0</v>
      </c>
      <c r="AN2463" s="86">
        <f t="shared" si="403"/>
        <v>0</v>
      </c>
      <c r="AO2463" s="86">
        <f t="shared" si="404"/>
        <v>0</v>
      </c>
      <c r="AP2463" s="86">
        <f t="shared" si="405"/>
        <v>0</v>
      </c>
      <c r="AQ2463" s="86">
        <f t="shared" si="406"/>
        <v>0</v>
      </c>
      <c r="AR2463" s="86">
        <f t="shared" si="407"/>
        <v>0</v>
      </c>
      <c r="AS2463" s="86">
        <f t="shared" si="408"/>
        <v>0</v>
      </c>
      <c r="AT2463" s="86">
        <f t="shared" si="409"/>
        <v>0</v>
      </c>
      <c r="AU2463" s="86">
        <f t="shared" si="410"/>
        <v>0</v>
      </c>
      <c r="AV2463" s="86">
        <f t="shared" si="411"/>
        <v>0</v>
      </c>
      <c r="AW2463" s="86">
        <f t="shared" si="412"/>
        <v>0</v>
      </c>
      <c r="AX2463" s="86">
        <f t="shared" si="413"/>
        <v>0</v>
      </c>
    </row>
    <row r="2464" spans="1:54" ht="15" customHeight="1">
      <c r="A2464" s="107"/>
      <c r="B2464" s="93"/>
      <c r="C2464" s="110" t="s">
        <v>93</v>
      </c>
      <c r="D2464" s="529" t="str">
        <f t="shared" si="396"/>
        <v/>
      </c>
      <c r="E2464" s="529"/>
      <c r="F2464" s="529"/>
      <c r="G2464" s="529"/>
      <c r="H2464" s="529"/>
      <c r="I2464" s="529"/>
      <c r="J2464" s="529"/>
      <c r="K2464" s="529"/>
      <c r="L2464" s="332"/>
      <c r="M2464" s="333"/>
      <c r="N2464" s="333"/>
      <c r="O2464" s="334"/>
      <c r="P2464" s="370"/>
      <c r="Q2464" s="370"/>
      <c r="R2464" s="230"/>
      <c r="S2464" s="230"/>
      <c r="T2464" s="332"/>
      <c r="U2464" s="334"/>
      <c r="V2464" s="332"/>
      <c r="W2464" s="334"/>
      <c r="X2464" s="332"/>
      <c r="Y2464" s="334"/>
      <c r="Z2464" s="230"/>
      <c r="AA2464" s="230"/>
      <c r="AB2464" s="230"/>
      <c r="AC2464" s="332"/>
      <c r="AD2464" s="334"/>
      <c r="AG2464" s="86">
        <f t="shared" si="397"/>
        <v>0</v>
      </c>
      <c r="AH2464" s="86">
        <f t="shared" si="398"/>
        <v>0</v>
      </c>
      <c r="AI2464" s="86">
        <f t="shared" si="399"/>
        <v>0</v>
      </c>
      <c r="AJ2464" s="86">
        <f t="shared" si="400"/>
        <v>0</v>
      </c>
      <c r="AL2464" s="86">
        <f t="shared" si="401"/>
        <v>15</v>
      </c>
      <c r="AM2464" s="124">
        <f t="shared" si="402"/>
        <v>0</v>
      </c>
      <c r="AN2464" s="86">
        <f t="shared" si="403"/>
        <v>0</v>
      </c>
      <c r="AO2464" s="86">
        <f t="shared" si="404"/>
        <v>0</v>
      </c>
      <c r="AP2464" s="86">
        <f t="shared" si="405"/>
        <v>0</v>
      </c>
      <c r="AQ2464" s="86">
        <f t="shared" si="406"/>
        <v>0</v>
      </c>
      <c r="AR2464" s="86">
        <f t="shared" si="407"/>
        <v>0</v>
      </c>
      <c r="AS2464" s="86">
        <f t="shared" si="408"/>
        <v>0</v>
      </c>
      <c r="AT2464" s="86">
        <f t="shared" si="409"/>
        <v>0</v>
      </c>
      <c r="AU2464" s="86">
        <f t="shared" si="410"/>
        <v>0</v>
      </c>
      <c r="AV2464" s="86">
        <f t="shared" si="411"/>
        <v>0</v>
      </c>
      <c r="AW2464" s="86">
        <f t="shared" si="412"/>
        <v>0</v>
      </c>
      <c r="AX2464" s="86">
        <f t="shared" si="413"/>
        <v>0</v>
      </c>
    </row>
    <row r="2465" spans="1:50" ht="15" customHeight="1">
      <c r="A2465" s="107"/>
      <c r="B2465" s="93"/>
      <c r="C2465" s="110" t="s">
        <v>94</v>
      </c>
      <c r="D2465" s="529" t="str">
        <f t="shared" si="396"/>
        <v/>
      </c>
      <c r="E2465" s="529"/>
      <c r="F2465" s="529"/>
      <c r="G2465" s="529"/>
      <c r="H2465" s="529"/>
      <c r="I2465" s="529"/>
      <c r="J2465" s="529"/>
      <c r="K2465" s="529"/>
      <c r="L2465" s="332"/>
      <c r="M2465" s="333"/>
      <c r="N2465" s="333"/>
      <c r="O2465" s="334"/>
      <c r="P2465" s="370"/>
      <c r="Q2465" s="370"/>
      <c r="R2465" s="230"/>
      <c r="S2465" s="230"/>
      <c r="T2465" s="332"/>
      <c r="U2465" s="334"/>
      <c r="V2465" s="332"/>
      <c r="W2465" s="334"/>
      <c r="X2465" s="332"/>
      <c r="Y2465" s="334"/>
      <c r="Z2465" s="230"/>
      <c r="AA2465" s="230"/>
      <c r="AB2465" s="230"/>
      <c r="AC2465" s="332"/>
      <c r="AD2465" s="334"/>
      <c r="AG2465" s="86">
        <f t="shared" si="397"/>
        <v>0</v>
      </c>
      <c r="AH2465" s="86">
        <f t="shared" si="398"/>
        <v>0</v>
      </c>
      <c r="AI2465" s="86">
        <f t="shared" si="399"/>
        <v>0</v>
      </c>
      <c r="AJ2465" s="86">
        <f t="shared" si="400"/>
        <v>0</v>
      </c>
      <c r="AL2465" s="86">
        <f t="shared" si="401"/>
        <v>15</v>
      </c>
      <c r="AM2465" s="124">
        <f t="shared" si="402"/>
        <v>0</v>
      </c>
      <c r="AN2465" s="86">
        <f t="shared" si="403"/>
        <v>0</v>
      </c>
      <c r="AO2465" s="86">
        <f t="shared" si="404"/>
        <v>0</v>
      </c>
      <c r="AP2465" s="86">
        <f t="shared" si="405"/>
        <v>0</v>
      </c>
      <c r="AQ2465" s="86">
        <f t="shared" si="406"/>
        <v>0</v>
      </c>
      <c r="AR2465" s="86">
        <f t="shared" si="407"/>
        <v>0</v>
      </c>
      <c r="AS2465" s="86">
        <f t="shared" si="408"/>
        <v>0</v>
      </c>
      <c r="AT2465" s="86">
        <f t="shared" si="409"/>
        <v>0</v>
      </c>
      <c r="AU2465" s="86">
        <f t="shared" si="410"/>
        <v>0</v>
      </c>
      <c r="AV2465" s="86">
        <f t="shared" si="411"/>
        <v>0</v>
      </c>
      <c r="AW2465" s="86">
        <f t="shared" si="412"/>
        <v>0</v>
      </c>
      <c r="AX2465" s="86">
        <f t="shared" si="413"/>
        <v>0</v>
      </c>
    </row>
    <row r="2466" spans="1:50" ht="15" customHeight="1">
      <c r="A2466" s="107"/>
      <c r="B2466" s="93"/>
      <c r="C2466" s="110" t="s">
        <v>95</v>
      </c>
      <c r="D2466" s="529" t="str">
        <f t="shared" si="396"/>
        <v/>
      </c>
      <c r="E2466" s="529"/>
      <c r="F2466" s="529"/>
      <c r="G2466" s="529"/>
      <c r="H2466" s="529"/>
      <c r="I2466" s="529"/>
      <c r="J2466" s="529"/>
      <c r="K2466" s="529"/>
      <c r="L2466" s="332"/>
      <c r="M2466" s="333"/>
      <c r="N2466" s="333"/>
      <c r="O2466" s="334"/>
      <c r="P2466" s="370"/>
      <c r="Q2466" s="370"/>
      <c r="R2466" s="230"/>
      <c r="S2466" s="230"/>
      <c r="T2466" s="332"/>
      <c r="U2466" s="334"/>
      <c r="V2466" s="332"/>
      <c r="W2466" s="334"/>
      <c r="X2466" s="332"/>
      <c r="Y2466" s="334"/>
      <c r="Z2466" s="230"/>
      <c r="AA2466" s="230"/>
      <c r="AB2466" s="230"/>
      <c r="AC2466" s="332"/>
      <c r="AD2466" s="334"/>
      <c r="AG2466" s="86">
        <f t="shared" si="397"/>
        <v>0</v>
      </c>
      <c r="AH2466" s="86">
        <f t="shared" si="398"/>
        <v>0</v>
      </c>
      <c r="AI2466" s="86">
        <f t="shared" si="399"/>
        <v>0</v>
      </c>
      <c r="AJ2466" s="86">
        <f t="shared" si="400"/>
        <v>0</v>
      </c>
      <c r="AL2466" s="86">
        <f t="shared" si="401"/>
        <v>15</v>
      </c>
      <c r="AM2466" s="124">
        <f t="shared" si="402"/>
        <v>0</v>
      </c>
      <c r="AN2466" s="86">
        <f t="shared" si="403"/>
        <v>0</v>
      </c>
      <c r="AO2466" s="86">
        <f t="shared" si="404"/>
        <v>0</v>
      </c>
      <c r="AP2466" s="86">
        <f t="shared" si="405"/>
        <v>0</v>
      </c>
      <c r="AQ2466" s="86">
        <f t="shared" si="406"/>
        <v>0</v>
      </c>
      <c r="AR2466" s="86">
        <f t="shared" si="407"/>
        <v>0</v>
      </c>
      <c r="AS2466" s="86">
        <f t="shared" si="408"/>
        <v>0</v>
      </c>
      <c r="AT2466" s="86">
        <f t="shared" si="409"/>
        <v>0</v>
      </c>
      <c r="AU2466" s="86">
        <f t="shared" si="410"/>
        <v>0</v>
      </c>
      <c r="AV2466" s="86">
        <f t="shared" si="411"/>
        <v>0</v>
      </c>
      <c r="AW2466" s="86">
        <f t="shared" si="412"/>
        <v>0</v>
      </c>
      <c r="AX2466" s="86">
        <f t="shared" si="413"/>
        <v>0</v>
      </c>
    </row>
    <row r="2467" spans="1:50" ht="15" customHeight="1">
      <c r="A2467" s="107"/>
      <c r="B2467" s="93"/>
      <c r="C2467" s="110" t="s">
        <v>96</v>
      </c>
      <c r="D2467" s="529" t="str">
        <f t="shared" si="396"/>
        <v/>
      </c>
      <c r="E2467" s="529"/>
      <c r="F2467" s="529"/>
      <c r="G2467" s="529"/>
      <c r="H2467" s="529"/>
      <c r="I2467" s="529"/>
      <c r="J2467" s="529"/>
      <c r="K2467" s="529"/>
      <c r="L2467" s="332"/>
      <c r="M2467" s="333"/>
      <c r="N2467" s="333"/>
      <c r="O2467" s="334"/>
      <c r="P2467" s="370"/>
      <c r="Q2467" s="370"/>
      <c r="R2467" s="230"/>
      <c r="S2467" s="230"/>
      <c r="T2467" s="332"/>
      <c r="U2467" s="334"/>
      <c r="V2467" s="332"/>
      <c r="W2467" s="334"/>
      <c r="X2467" s="332"/>
      <c r="Y2467" s="334"/>
      <c r="Z2467" s="230"/>
      <c r="AA2467" s="230"/>
      <c r="AB2467" s="230"/>
      <c r="AC2467" s="332"/>
      <c r="AD2467" s="334"/>
      <c r="AG2467" s="86">
        <f t="shared" si="397"/>
        <v>0</v>
      </c>
      <c r="AH2467" s="86">
        <f t="shared" si="398"/>
        <v>0</v>
      </c>
      <c r="AI2467" s="86">
        <f t="shared" si="399"/>
        <v>0</v>
      </c>
      <c r="AJ2467" s="86">
        <f t="shared" si="400"/>
        <v>0</v>
      </c>
      <c r="AL2467" s="86">
        <f t="shared" si="401"/>
        <v>15</v>
      </c>
      <c r="AM2467" s="124">
        <f t="shared" si="402"/>
        <v>0</v>
      </c>
      <c r="AN2467" s="86">
        <f t="shared" si="403"/>
        <v>0</v>
      </c>
      <c r="AO2467" s="86">
        <f t="shared" si="404"/>
        <v>0</v>
      </c>
      <c r="AP2467" s="86">
        <f t="shared" si="405"/>
        <v>0</v>
      </c>
      <c r="AQ2467" s="86">
        <f t="shared" si="406"/>
        <v>0</v>
      </c>
      <c r="AR2467" s="86">
        <f t="shared" si="407"/>
        <v>0</v>
      </c>
      <c r="AS2467" s="86">
        <f t="shared" si="408"/>
        <v>0</v>
      </c>
      <c r="AT2467" s="86">
        <f t="shared" si="409"/>
        <v>0</v>
      </c>
      <c r="AU2467" s="86">
        <f t="shared" si="410"/>
        <v>0</v>
      </c>
      <c r="AV2467" s="86">
        <f t="shared" si="411"/>
        <v>0</v>
      </c>
      <c r="AW2467" s="86">
        <f t="shared" si="412"/>
        <v>0</v>
      </c>
      <c r="AX2467" s="86">
        <f t="shared" si="413"/>
        <v>0</v>
      </c>
    </row>
    <row r="2468" spans="1:50" ht="15" customHeight="1">
      <c r="A2468" s="107"/>
      <c r="B2468" s="93"/>
      <c r="C2468" s="110" t="s">
        <v>97</v>
      </c>
      <c r="D2468" s="529" t="str">
        <f t="shared" si="396"/>
        <v/>
      </c>
      <c r="E2468" s="529"/>
      <c r="F2468" s="529"/>
      <c r="G2468" s="529"/>
      <c r="H2468" s="529"/>
      <c r="I2468" s="529"/>
      <c r="J2468" s="529"/>
      <c r="K2468" s="529"/>
      <c r="L2468" s="332"/>
      <c r="M2468" s="333"/>
      <c r="N2468" s="333"/>
      <c r="O2468" s="334"/>
      <c r="P2468" s="370"/>
      <c r="Q2468" s="370"/>
      <c r="R2468" s="230"/>
      <c r="S2468" s="230"/>
      <c r="T2468" s="332"/>
      <c r="U2468" s="334"/>
      <c r="V2468" s="332"/>
      <c r="W2468" s="334"/>
      <c r="X2468" s="332"/>
      <c r="Y2468" s="334"/>
      <c r="Z2468" s="230"/>
      <c r="AA2468" s="230"/>
      <c r="AB2468" s="230"/>
      <c r="AC2468" s="332"/>
      <c r="AD2468" s="334"/>
      <c r="AG2468" s="86">
        <f t="shared" si="397"/>
        <v>0</v>
      </c>
      <c r="AH2468" s="86">
        <f t="shared" si="398"/>
        <v>0</v>
      </c>
      <c r="AI2468" s="86">
        <f t="shared" si="399"/>
        <v>0</v>
      </c>
      <c r="AJ2468" s="86">
        <f t="shared" si="400"/>
        <v>0</v>
      </c>
      <c r="AL2468" s="86">
        <f t="shared" si="401"/>
        <v>15</v>
      </c>
      <c r="AM2468" s="124">
        <f t="shared" si="402"/>
        <v>0</v>
      </c>
      <c r="AN2468" s="86">
        <f t="shared" si="403"/>
        <v>0</v>
      </c>
      <c r="AO2468" s="86">
        <f t="shared" si="404"/>
        <v>0</v>
      </c>
      <c r="AP2468" s="86">
        <f t="shared" si="405"/>
        <v>0</v>
      </c>
      <c r="AQ2468" s="86">
        <f t="shared" si="406"/>
        <v>0</v>
      </c>
      <c r="AR2468" s="86">
        <f t="shared" si="407"/>
        <v>0</v>
      </c>
      <c r="AS2468" s="86">
        <f t="shared" si="408"/>
        <v>0</v>
      </c>
      <c r="AT2468" s="86">
        <f t="shared" si="409"/>
        <v>0</v>
      </c>
      <c r="AU2468" s="86">
        <f t="shared" si="410"/>
        <v>0</v>
      </c>
      <c r="AV2468" s="86">
        <f t="shared" si="411"/>
        <v>0</v>
      </c>
      <c r="AW2468" s="86">
        <f t="shared" si="412"/>
        <v>0</v>
      </c>
      <c r="AX2468" s="86">
        <f t="shared" si="413"/>
        <v>0</v>
      </c>
    </row>
    <row r="2469" spans="1:50" ht="15" customHeight="1">
      <c r="A2469" s="107"/>
      <c r="B2469" s="93"/>
      <c r="C2469" s="110" t="s">
        <v>98</v>
      </c>
      <c r="D2469" s="529" t="str">
        <f t="shared" si="396"/>
        <v/>
      </c>
      <c r="E2469" s="529"/>
      <c r="F2469" s="529"/>
      <c r="G2469" s="529"/>
      <c r="H2469" s="529"/>
      <c r="I2469" s="529"/>
      <c r="J2469" s="529"/>
      <c r="K2469" s="529"/>
      <c r="L2469" s="332"/>
      <c r="M2469" s="333"/>
      <c r="N2469" s="333"/>
      <c r="O2469" s="334"/>
      <c r="P2469" s="370"/>
      <c r="Q2469" s="370"/>
      <c r="R2469" s="230"/>
      <c r="S2469" s="230"/>
      <c r="T2469" s="332"/>
      <c r="U2469" s="334"/>
      <c r="V2469" s="332"/>
      <c r="W2469" s="334"/>
      <c r="X2469" s="332"/>
      <c r="Y2469" s="334"/>
      <c r="Z2469" s="230"/>
      <c r="AA2469" s="230"/>
      <c r="AB2469" s="230"/>
      <c r="AC2469" s="332"/>
      <c r="AD2469" s="334"/>
      <c r="AG2469" s="86">
        <f t="shared" si="397"/>
        <v>0</v>
      </c>
      <c r="AH2469" s="86">
        <f t="shared" si="398"/>
        <v>0</v>
      </c>
      <c r="AI2469" s="86">
        <f t="shared" si="399"/>
        <v>0</v>
      </c>
      <c r="AJ2469" s="86">
        <f t="shared" si="400"/>
        <v>0</v>
      </c>
      <c r="AL2469" s="86">
        <f t="shared" si="401"/>
        <v>15</v>
      </c>
      <c r="AM2469" s="124">
        <f t="shared" si="402"/>
        <v>0</v>
      </c>
      <c r="AN2469" s="86">
        <f t="shared" si="403"/>
        <v>0</v>
      </c>
      <c r="AO2469" s="86">
        <f t="shared" si="404"/>
        <v>0</v>
      </c>
      <c r="AP2469" s="86">
        <f t="shared" si="405"/>
        <v>0</v>
      </c>
      <c r="AQ2469" s="86">
        <f t="shared" si="406"/>
        <v>0</v>
      </c>
      <c r="AR2469" s="86">
        <f t="shared" si="407"/>
        <v>0</v>
      </c>
      <c r="AS2469" s="86">
        <f t="shared" si="408"/>
        <v>0</v>
      </c>
      <c r="AT2469" s="86">
        <f t="shared" si="409"/>
        <v>0</v>
      </c>
      <c r="AU2469" s="86">
        <f t="shared" si="410"/>
        <v>0</v>
      </c>
      <c r="AV2469" s="86">
        <f t="shared" si="411"/>
        <v>0</v>
      </c>
      <c r="AW2469" s="86">
        <f t="shared" si="412"/>
        <v>0</v>
      </c>
      <c r="AX2469" s="86">
        <f t="shared" si="413"/>
        <v>0</v>
      </c>
    </row>
    <row r="2470" spans="1:50" ht="15" customHeight="1">
      <c r="A2470" s="107"/>
      <c r="B2470" s="93"/>
      <c r="C2470" s="110" t="s">
        <v>99</v>
      </c>
      <c r="D2470" s="529" t="str">
        <f t="shared" si="396"/>
        <v/>
      </c>
      <c r="E2470" s="529"/>
      <c r="F2470" s="529"/>
      <c r="G2470" s="529"/>
      <c r="H2470" s="529"/>
      <c r="I2470" s="529"/>
      <c r="J2470" s="529"/>
      <c r="K2470" s="529"/>
      <c r="L2470" s="332"/>
      <c r="M2470" s="333"/>
      <c r="N2470" s="333"/>
      <c r="O2470" s="334"/>
      <c r="P2470" s="370"/>
      <c r="Q2470" s="370"/>
      <c r="R2470" s="230"/>
      <c r="S2470" s="230"/>
      <c r="T2470" s="332"/>
      <c r="U2470" s="334"/>
      <c r="V2470" s="332"/>
      <c r="W2470" s="334"/>
      <c r="X2470" s="332"/>
      <c r="Y2470" s="334"/>
      <c r="Z2470" s="230"/>
      <c r="AA2470" s="230"/>
      <c r="AB2470" s="230"/>
      <c r="AC2470" s="332"/>
      <c r="AD2470" s="334"/>
      <c r="AG2470" s="86">
        <f t="shared" si="397"/>
        <v>0</v>
      </c>
      <c r="AH2470" s="86">
        <f t="shared" si="398"/>
        <v>0</v>
      </c>
      <c r="AI2470" s="86">
        <f t="shared" si="399"/>
        <v>0</v>
      </c>
      <c r="AJ2470" s="86">
        <f t="shared" si="400"/>
        <v>0</v>
      </c>
      <c r="AL2470" s="86">
        <f t="shared" si="401"/>
        <v>15</v>
      </c>
      <c r="AM2470" s="124">
        <f t="shared" si="402"/>
        <v>0</v>
      </c>
      <c r="AN2470" s="86">
        <f t="shared" si="403"/>
        <v>0</v>
      </c>
      <c r="AO2470" s="86">
        <f t="shared" si="404"/>
        <v>0</v>
      </c>
      <c r="AP2470" s="86">
        <f t="shared" si="405"/>
        <v>0</v>
      </c>
      <c r="AQ2470" s="86">
        <f t="shared" si="406"/>
        <v>0</v>
      </c>
      <c r="AR2470" s="86">
        <f t="shared" si="407"/>
        <v>0</v>
      </c>
      <c r="AS2470" s="86">
        <f t="shared" si="408"/>
        <v>0</v>
      </c>
      <c r="AT2470" s="86">
        <f t="shared" si="409"/>
        <v>0</v>
      </c>
      <c r="AU2470" s="86">
        <f t="shared" si="410"/>
        <v>0</v>
      </c>
      <c r="AV2470" s="86">
        <f t="shared" si="411"/>
        <v>0</v>
      </c>
      <c r="AW2470" s="86">
        <f t="shared" si="412"/>
        <v>0</v>
      </c>
      <c r="AX2470" s="86">
        <f t="shared" si="413"/>
        <v>0</v>
      </c>
    </row>
    <row r="2471" spans="1:50" ht="15" customHeight="1">
      <c r="A2471" s="107"/>
      <c r="B2471" s="93"/>
      <c r="C2471" s="110" t="s">
        <v>100</v>
      </c>
      <c r="D2471" s="529" t="str">
        <f t="shared" si="396"/>
        <v/>
      </c>
      <c r="E2471" s="529"/>
      <c r="F2471" s="529"/>
      <c r="G2471" s="529"/>
      <c r="H2471" s="529"/>
      <c r="I2471" s="529"/>
      <c r="J2471" s="529"/>
      <c r="K2471" s="529"/>
      <c r="L2471" s="332"/>
      <c r="M2471" s="333"/>
      <c r="N2471" s="333"/>
      <c r="O2471" s="334"/>
      <c r="P2471" s="370"/>
      <c r="Q2471" s="370"/>
      <c r="R2471" s="230"/>
      <c r="S2471" s="230"/>
      <c r="T2471" s="332"/>
      <c r="U2471" s="334"/>
      <c r="V2471" s="332"/>
      <c r="W2471" s="334"/>
      <c r="X2471" s="332"/>
      <c r="Y2471" s="334"/>
      <c r="Z2471" s="230"/>
      <c r="AA2471" s="230"/>
      <c r="AB2471" s="230"/>
      <c r="AC2471" s="332"/>
      <c r="AD2471" s="334"/>
      <c r="AG2471" s="86">
        <f t="shared" si="397"/>
        <v>0</v>
      </c>
      <c r="AH2471" s="86">
        <f t="shared" si="398"/>
        <v>0</v>
      </c>
      <c r="AI2471" s="86">
        <f t="shared" si="399"/>
        <v>0</v>
      </c>
      <c r="AJ2471" s="86">
        <f t="shared" si="400"/>
        <v>0</v>
      </c>
      <c r="AL2471" s="86">
        <f t="shared" si="401"/>
        <v>15</v>
      </c>
      <c r="AM2471" s="124">
        <f t="shared" si="402"/>
        <v>0</v>
      </c>
      <c r="AN2471" s="86">
        <f t="shared" si="403"/>
        <v>0</v>
      </c>
      <c r="AO2471" s="86">
        <f t="shared" si="404"/>
        <v>0</v>
      </c>
      <c r="AP2471" s="86">
        <f t="shared" si="405"/>
        <v>0</v>
      </c>
      <c r="AQ2471" s="86">
        <f t="shared" si="406"/>
        <v>0</v>
      </c>
      <c r="AR2471" s="86">
        <f t="shared" si="407"/>
        <v>0</v>
      </c>
      <c r="AS2471" s="86">
        <f t="shared" si="408"/>
        <v>0</v>
      </c>
      <c r="AT2471" s="86">
        <f t="shared" si="409"/>
        <v>0</v>
      </c>
      <c r="AU2471" s="86">
        <f t="shared" si="410"/>
        <v>0</v>
      </c>
      <c r="AV2471" s="86">
        <f t="shared" si="411"/>
        <v>0</v>
      </c>
      <c r="AW2471" s="86">
        <f t="shared" si="412"/>
        <v>0</v>
      </c>
      <c r="AX2471" s="86">
        <f t="shared" si="413"/>
        <v>0</v>
      </c>
    </row>
    <row r="2472" spans="1:50" ht="15" customHeight="1">
      <c r="A2472" s="107"/>
      <c r="B2472" s="93"/>
      <c r="C2472" s="110" t="s">
        <v>101</v>
      </c>
      <c r="D2472" s="529" t="str">
        <f t="shared" si="396"/>
        <v/>
      </c>
      <c r="E2472" s="529"/>
      <c r="F2472" s="529"/>
      <c r="G2472" s="529"/>
      <c r="H2472" s="529"/>
      <c r="I2472" s="529"/>
      <c r="J2472" s="529"/>
      <c r="K2472" s="529"/>
      <c r="L2472" s="332"/>
      <c r="M2472" s="333"/>
      <c r="N2472" s="333"/>
      <c r="O2472" s="334"/>
      <c r="P2472" s="370"/>
      <c r="Q2472" s="370"/>
      <c r="R2472" s="230"/>
      <c r="S2472" s="230"/>
      <c r="T2472" s="332"/>
      <c r="U2472" s="334"/>
      <c r="V2472" s="332"/>
      <c r="W2472" s="334"/>
      <c r="X2472" s="332"/>
      <c r="Y2472" s="334"/>
      <c r="Z2472" s="230"/>
      <c r="AA2472" s="230"/>
      <c r="AB2472" s="230"/>
      <c r="AC2472" s="332"/>
      <c r="AD2472" s="334"/>
      <c r="AG2472" s="86">
        <f t="shared" si="397"/>
        <v>0</v>
      </c>
      <c r="AH2472" s="86">
        <f t="shared" si="398"/>
        <v>0</v>
      </c>
      <c r="AI2472" s="86">
        <f t="shared" si="399"/>
        <v>0</v>
      </c>
      <c r="AJ2472" s="86">
        <f t="shared" si="400"/>
        <v>0</v>
      </c>
      <c r="AL2472" s="86">
        <f t="shared" si="401"/>
        <v>15</v>
      </c>
      <c r="AM2472" s="124">
        <f t="shared" si="402"/>
        <v>0</v>
      </c>
      <c r="AN2472" s="86">
        <f t="shared" si="403"/>
        <v>0</v>
      </c>
      <c r="AO2472" s="86">
        <f t="shared" si="404"/>
        <v>0</v>
      </c>
      <c r="AP2472" s="86">
        <f t="shared" si="405"/>
        <v>0</v>
      </c>
      <c r="AQ2472" s="86">
        <f t="shared" si="406"/>
        <v>0</v>
      </c>
      <c r="AR2472" s="86">
        <f t="shared" si="407"/>
        <v>0</v>
      </c>
      <c r="AS2472" s="86">
        <f t="shared" si="408"/>
        <v>0</v>
      </c>
      <c r="AT2472" s="86">
        <f t="shared" si="409"/>
        <v>0</v>
      </c>
      <c r="AU2472" s="86">
        <f t="shared" si="410"/>
        <v>0</v>
      </c>
      <c r="AV2472" s="86">
        <f t="shared" si="411"/>
        <v>0</v>
      </c>
      <c r="AW2472" s="86">
        <f t="shared" si="412"/>
        <v>0</v>
      </c>
      <c r="AX2472" s="86">
        <f t="shared" si="413"/>
        <v>0</v>
      </c>
    </row>
    <row r="2473" spans="1:50" ht="15" customHeight="1">
      <c r="A2473" s="107"/>
      <c r="B2473" s="93"/>
      <c r="C2473" s="110" t="s">
        <v>102</v>
      </c>
      <c r="D2473" s="529" t="str">
        <f t="shared" si="396"/>
        <v/>
      </c>
      <c r="E2473" s="529"/>
      <c r="F2473" s="529"/>
      <c r="G2473" s="529"/>
      <c r="H2473" s="529"/>
      <c r="I2473" s="529"/>
      <c r="J2473" s="529"/>
      <c r="K2473" s="529"/>
      <c r="L2473" s="332"/>
      <c r="M2473" s="333"/>
      <c r="N2473" s="333"/>
      <c r="O2473" s="334"/>
      <c r="P2473" s="370"/>
      <c r="Q2473" s="370"/>
      <c r="R2473" s="230"/>
      <c r="S2473" s="230"/>
      <c r="T2473" s="332"/>
      <c r="U2473" s="334"/>
      <c r="V2473" s="332"/>
      <c r="W2473" s="334"/>
      <c r="X2473" s="332"/>
      <c r="Y2473" s="334"/>
      <c r="Z2473" s="230"/>
      <c r="AA2473" s="230"/>
      <c r="AB2473" s="230"/>
      <c r="AC2473" s="332"/>
      <c r="AD2473" s="334"/>
      <c r="AG2473" s="86">
        <f t="shared" si="397"/>
        <v>0</v>
      </c>
      <c r="AH2473" s="86">
        <f t="shared" si="398"/>
        <v>0</v>
      </c>
      <c r="AI2473" s="86">
        <f t="shared" si="399"/>
        <v>0</v>
      </c>
      <c r="AJ2473" s="86">
        <f t="shared" si="400"/>
        <v>0</v>
      </c>
      <c r="AL2473" s="86">
        <f t="shared" si="401"/>
        <v>15</v>
      </c>
      <c r="AM2473" s="124">
        <f t="shared" si="402"/>
        <v>0</v>
      </c>
      <c r="AN2473" s="86">
        <f t="shared" si="403"/>
        <v>0</v>
      </c>
      <c r="AO2473" s="86">
        <f t="shared" si="404"/>
        <v>0</v>
      </c>
      <c r="AP2473" s="86">
        <f t="shared" si="405"/>
        <v>0</v>
      </c>
      <c r="AQ2473" s="86">
        <f t="shared" si="406"/>
        <v>0</v>
      </c>
      <c r="AR2473" s="86">
        <f t="shared" si="407"/>
        <v>0</v>
      </c>
      <c r="AS2473" s="86">
        <f t="shared" si="408"/>
        <v>0</v>
      </c>
      <c r="AT2473" s="86">
        <f t="shared" si="409"/>
        <v>0</v>
      </c>
      <c r="AU2473" s="86">
        <f t="shared" si="410"/>
        <v>0</v>
      </c>
      <c r="AV2473" s="86">
        <f t="shared" si="411"/>
        <v>0</v>
      </c>
      <c r="AW2473" s="86">
        <f t="shared" si="412"/>
        <v>0</v>
      </c>
      <c r="AX2473" s="86">
        <f t="shared" si="413"/>
        <v>0</v>
      </c>
    </row>
    <row r="2474" spans="1:50" ht="15" customHeight="1">
      <c r="A2474" s="107"/>
      <c r="B2474" s="93"/>
      <c r="C2474" s="110" t="s">
        <v>103</v>
      </c>
      <c r="D2474" s="529" t="str">
        <f t="shared" si="396"/>
        <v/>
      </c>
      <c r="E2474" s="529"/>
      <c r="F2474" s="529"/>
      <c r="G2474" s="529"/>
      <c r="H2474" s="529"/>
      <c r="I2474" s="529"/>
      <c r="J2474" s="529"/>
      <c r="K2474" s="529"/>
      <c r="L2474" s="332"/>
      <c r="M2474" s="333"/>
      <c r="N2474" s="333"/>
      <c r="O2474" s="334"/>
      <c r="P2474" s="370"/>
      <c r="Q2474" s="370"/>
      <c r="R2474" s="230"/>
      <c r="S2474" s="230"/>
      <c r="T2474" s="332"/>
      <c r="U2474" s="334"/>
      <c r="V2474" s="332"/>
      <c r="W2474" s="334"/>
      <c r="X2474" s="332"/>
      <c r="Y2474" s="334"/>
      <c r="Z2474" s="230"/>
      <c r="AA2474" s="230"/>
      <c r="AB2474" s="230"/>
      <c r="AC2474" s="332"/>
      <c r="AD2474" s="334"/>
      <c r="AG2474" s="86">
        <f t="shared" si="397"/>
        <v>0</v>
      </c>
      <c r="AH2474" s="86">
        <f t="shared" si="398"/>
        <v>0</v>
      </c>
      <c r="AI2474" s="86">
        <f t="shared" si="399"/>
        <v>0</v>
      </c>
      <c r="AJ2474" s="86">
        <f t="shared" si="400"/>
        <v>0</v>
      </c>
      <c r="AL2474" s="86">
        <f t="shared" si="401"/>
        <v>15</v>
      </c>
      <c r="AM2474" s="124">
        <f t="shared" si="402"/>
        <v>0</v>
      </c>
      <c r="AN2474" s="86">
        <f t="shared" si="403"/>
        <v>0</v>
      </c>
      <c r="AO2474" s="86">
        <f t="shared" si="404"/>
        <v>0</v>
      </c>
      <c r="AP2474" s="86">
        <f t="shared" si="405"/>
        <v>0</v>
      </c>
      <c r="AQ2474" s="86">
        <f t="shared" si="406"/>
        <v>0</v>
      </c>
      <c r="AR2474" s="86">
        <f t="shared" si="407"/>
        <v>0</v>
      </c>
      <c r="AS2474" s="86">
        <f t="shared" si="408"/>
        <v>0</v>
      </c>
      <c r="AT2474" s="86">
        <f t="shared" si="409"/>
        <v>0</v>
      </c>
      <c r="AU2474" s="86">
        <f t="shared" si="410"/>
        <v>0</v>
      </c>
      <c r="AV2474" s="86">
        <f t="shared" si="411"/>
        <v>0</v>
      </c>
      <c r="AW2474" s="86">
        <f t="shared" si="412"/>
        <v>0</v>
      </c>
      <c r="AX2474" s="86">
        <f t="shared" si="413"/>
        <v>0</v>
      </c>
    </row>
    <row r="2475" spans="1:50" ht="15" customHeight="1">
      <c r="A2475" s="107"/>
      <c r="B2475" s="93"/>
      <c r="C2475" s="110" t="s">
        <v>104</v>
      </c>
      <c r="D2475" s="529" t="str">
        <f t="shared" si="396"/>
        <v/>
      </c>
      <c r="E2475" s="529"/>
      <c r="F2475" s="529"/>
      <c r="G2475" s="529"/>
      <c r="H2475" s="529"/>
      <c r="I2475" s="529"/>
      <c r="J2475" s="529"/>
      <c r="K2475" s="529"/>
      <c r="L2475" s="332"/>
      <c r="M2475" s="333"/>
      <c r="N2475" s="333"/>
      <c r="O2475" s="334"/>
      <c r="P2475" s="370"/>
      <c r="Q2475" s="370"/>
      <c r="R2475" s="230"/>
      <c r="S2475" s="230"/>
      <c r="T2475" s="332"/>
      <c r="U2475" s="334"/>
      <c r="V2475" s="332"/>
      <c r="W2475" s="334"/>
      <c r="X2475" s="332"/>
      <c r="Y2475" s="334"/>
      <c r="Z2475" s="230"/>
      <c r="AA2475" s="230"/>
      <c r="AB2475" s="230"/>
      <c r="AC2475" s="332"/>
      <c r="AD2475" s="334"/>
      <c r="AG2475" s="86">
        <f t="shared" si="397"/>
        <v>0</v>
      </c>
      <c r="AH2475" s="86">
        <f t="shared" si="398"/>
        <v>0</v>
      </c>
      <c r="AI2475" s="86">
        <f t="shared" si="399"/>
        <v>0</v>
      </c>
      <c r="AJ2475" s="86">
        <f t="shared" si="400"/>
        <v>0</v>
      </c>
      <c r="AL2475" s="86">
        <f t="shared" si="401"/>
        <v>15</v>
      </c>
      <c r="AM2475" s="124">
        <f t="shared" si="402"/>
        <v>0</v>
      </c>
      <c r="AN2475" s="86">
        <f t="shared" si="403"/>
        <v>0</v>
      </c>
      <c r="AO2475" s="86">
        <f t="shared" si="404"/>
        <v>0</v>
      </c>
      <c r="AP2475" s="86">
        <f t="shared" si="405"/>
        <v>0</v>
      </c>
      <c r="AQ2475" s="86">
        <f t="shared" si="406"/>
        <v>0</v>
      </c>
      <c r="AR2475" s="86">
        <f t="shared" si="407"/>
        <v>0</v>
      </c>
      <c r="AS2475" s="86">
        <f t="shared" si="408"/>
        <v>0</v>
      </c>
      <c r="AT2475" s="86">
        <f t="shared" si="409"/>
        <v>0</v>
      </c>
      <c r="AU2475" s="86">
        <f t="shared" si="410"/>
        <v>0</v>
      </c>
      <c r="AV2475" s="86">
        <f t="shared" si="411"/>
        <v>0</v>
      </c>
      <c r="AW2475" s="86">
        <f t="shared" si="412"/>
        <v>0</v>
      </c>
      <c r="AX2475" s="86">
        <f t="shared" si="413"/>
        <v>0</v>
      </c>
    </row>
    <row r="2476" spans="1:50" ht="15" customHeight="1">
      <c r="A2476" s="107"/>
      <c r="B2476" s="93"/>
      <c r="C2476" s="110" t="s">
        <v>105</v>
      </c>
      <c r="D2476" s="529" t="str">
        <f t="shared" si="396"/>
        <v/>
      </c>
      <c r="E2476" s="529"/>
      <c r="F2476" s="529"/>
      <c r="G2476" s="529"/>
      <c r="H2476" s="529"/>
      <c r="I2476" s="529"/>
      <c r="J2476" s="529"/>
      <c r="K2476" s="529"/>
      <c r="L2476" s="332"/>
      <c r="M2476" s="333"/>
      <c r="N2476" s="333"/>
      <c r="O2476" s="334"/>
      <c r="P2476" s="370"/>
      <c r="Q2476" s="370"/>
      <c r="R2476" s="230"/>
      <c r="S2476" s="230"/>
      <c r="T2476" s="332"/>
      <c r="U2476" s="334"/>
      <c r="V2476" s="332"/>
      <c r="W2476" s="334"/>
      <c r="X2476" s="332"/>
      <c r="Y2476" s="334"/>
      <c r="Z2476" s="230"/>
      <c r="AA2476" s="230"/>
      <c r="AB2476" s="230"/>
      <c r="AC2476" s="332"/>
      <c r="AD2476" s="334"/>
      <c r="AG2476" s="86">
        <f t="shared" si="397"/>
        <v>0</v>
      </c>
      <c r="AH2476" s="86">
        <f t="shared" si="398"/>
        <v>0</v>
      </c>
      <c r="AI2476" s="86">
        <f t="shared" si="399"/>
        <v>0</v>
      </c>
      <c r="AJ2476" s="86">
        <f t="shared" si="400"/>
        <v>0</v>
      </c>
      <c r="AL2476" s="86">
        <f t="shared" si="401"/>
        <v>15</v>
      </c>
      <c r="AM2476" s="124">
        <f t="shared" si="402"/>
        <v>0</v>
      </c>
      <c r="AN2476" s="86">
        <f t="shared" si="403"/>
        <v>0</v>
      </c>
      <c r="AO2476" s="86">
        <f t="shared" si="404"/>
        <v>0</v>
      </c>
      <c r="AP2476" s="86">
        <f t="shared" si="405"/>
        <v>0</v>
      </c>
      <c r="AQ2476" s="86">
        <f t="shared" si="406"/>
        <v>0</v>
      </c>
      <c r="AR2476" s="86">
        <f t="shared" si="407"/>
        <v>0</v>
      </c>
      <c r="AS2476" s="86">
        <f t="shared" si="408"/>
        <v>0</v>
      </c>
      <c r="AT2476" s="86">
        <f t="shared" si="409"/>
        <v>0</v>
      </c>
      <c r="AU2476" s="86">
        <f t="shared" si="410"/>
        <v>0</v>
      </c>
      <c r="AV2476" s="86">
        <f t="shared" si="411"/>
        <v>0</v>
      </c>
      <c r="AW2476" s="86">
        <f t="shared" si="412"/>
        <v>0</v>
      </c>
      <c r="AX2476" s="86">
        <f t="shared" si="413"/>
        <v>0</v>
      </c>
    </row>
    <row r="2477" spans="1:50" ht="15" customHeight="1">
      <c r="A2477" s="107"/>
      <c r="B2477" s="93"/>
      <c r="C2477" s="110" t="s">
        <v>106</v>
      </c>
      <c r="D2477" s="529" t="str">
        <f t="shared" si="396"/>
        <v/>
      </c>
      <c r="E2477" s="529"/>
      <c r="F2477" s="529"/>
      <c r="G2477" s="529"/>
      <c r="H2477" s="529"/>
      <c r="I2477" s="529"/>
      <c r="J2477" s="529"/>
      <c r="K2477" s="529"/>
      <c r="L2477" s="332"/>
      <c r="M2477" s="333"/>
      <c r="N2477" s="333"/>
      <c r="O2477" s="334"/>
      <c r="P2477" s="370"/>
      <c r="Q2477" s="370"/>
      <c r="R2477" s="230"/>
      <c r="S2477" s="230"/>
      <c r="T2477" s="332"/>
      <c r="U2477" s="334"/>
      <c r="V2477" s="332"/>
      <c r="W2477" s="334"/>
      <c r="X2477" s="332"/>
      <c r="Y2477" s="334"/>
      <c r="Z2477" s="230"/>
      <c r="AA2477" s="230"/>
      <c r="AB2477" s="230"/>
      <c r="AC2477" s="332"/>
      <c r="AD2477" s="334"/>
      <c r="AG2477" s="86">
        <f t="shared" si="397"/>
        <v>0</v>
      </c>
      <c r="AH2477" s="86">
        <f t="shared" si="398"/>
        <v>0</v>
      </c>
      <c r="AI2477" s="86">
        <f t="shared" si="399"/>
        <v>0</v>
      </c>
      <c r="AJ2477" s="86">
        <f t="shared" si="400"/>
        <v>0</v>
      </c>
      <c r="AL2477" s="86">
        <f t="shared" si="401"/>
        <v>15</v>
      </c>
      <c r="AM2477" s="124">
        <f t="shared" si="402"/>
        <v>0</v>
      </c>
      <c r="AN2477" s="86">
        <f t="shared" si="403"/>
        <v>0</v>
      </c>
      <c r="AO2477" s="86">
        <f t="shared" si="404"/>
        <v>0</v>
      </c>
      <c r="AP2477" s="86">
        <f t="shared" si="405"/>
        <v>0</v>
      </c>
      <c r="AQ2477" s="86">
        <f t="shared" si="406"/>
        <v>0</v>
      </c>
      <c r="AR2477" s="86">
        <f t="shared" si="407"/>
        <v>0</v>
      </c>
      <c r="AS2477" s="86">
        <f t="shared" si="408"/>
        <v>0</v>
      </c>
      <c r="AT2477" s="86">
        <f t="shared" si="409"/>
        <v>0</v>
      </c>
      <c r="AU2477" s="86">
        <f t="shared" si="410"/>
        <v>0</v>
      </c>
      <c r="AV2477" s="86">
        <f t="shared" si="411"/>
        <v>0</v>
      </c>
      <c r="AW2477" s="86">
        <f t="shared" si="412"/>
        <v>0</v>
      </c>
      <c r="AX2477" s="86">
        <f t="shared" si="413"/>
        <v>0</v>
      </c>
    </row>
    <row r="2478" spans="1:50" ht="15" customHeight="1">
      <c r="A2478" s="107"/>
      <c r="B2478" s="93"/>
      <c r="C2478" s="110" t="s">
        <v>107</v>
      </c>
      <c r="D2478" s="529" t="str">
        <f t="shared" si="396"/>
        <v/>
      </c>
      <c r="E2478" s="529"/>
      <c r="F2478" s="529"/>
      <c r="G2478" s="529"/>
      <c r="H2478" s="529"/>
      <c r="I2478" s="529"/>
      <c r="J2478" s="529"/>
      <c r="K2478" s="529"/>
      <c r="L2478" s="332"/>
      <c r="M2478" s="333"/>
      <c r="N2478" s="333"/>
      <c r="O2478" s="334"/>
      <c r="P2478" s="370"/>
      <c r="Q2478" s="370"/>
      <c r="R2478" s="230"/>
      <c r="S2478" s="230"/>
      <c r="T2478" s="332"/>
      <c r="U2478" s="334"/>
      <c r="V2478" s="332"/>
      <c r="W2478" s="334"/>
      <c r="X2478" s="332"/>
      <c r="Y2478" s="334"/>
      <c r="Z2478" s="230"/>
      <c r="AA2478" s="230"/>
      <c r="AB2478" s="230"/>
      <c r="AC2478" s="332"/>
      <c r="AD2478" s="334"/>
      <c r="AG2478" s="86">
        <f t="shared" si="397"/>
        <v>0</v>
      </c>
      <c r="AH2478" s="86">
        <f t="shared" si="398"/>
        <v>0</v>
      </c>
      <c r="AI2478" s="86">
        <f t="shared" si="399"/>
        <v>0</v>
      </c>
      <c r="AJ2478" s="86">
        <f t="shared" si="400"/>
        <v>0</v>
      </c>
      <c r="AL2478" s="86">
        <f t="shared" si="401"/>
        <v>15</v>
      </c>
      <c r="AM2478" s="124">
        <f t="shared" si="402"/>
        <v>0</v>
      </c>
      <c r="AN2478" s="86">
        <f t="shared" si="403"/>
        <v>0</v>
      </c>
      <c r="AO2478" s="86">
        <f t="shared" si="404"/>
        <v>0</v>
      </c>
      <c r="AP2478" s="86">
        <f t="shared" si="405"/>
        <v>0</v>
      </c>
      <c r="AQ2478" s="86">
        <f t="shared" si="406"/>
        <v>0</v>
      </c>
      <c r="AR2478" s="86">
        <f t="shared" si="407"/>
        <v>0</v>
      </c>
      <c r="AS2478" s="86">
        <f t="shared" si="408"/>
        <v>0</v>
      </c>
      <c r="AT2478" s="86">
        <f t="shared" si="409"/>
        <v>0</v>
      </c>
      <c r="AU2478" s="86">
        <f t="shared" si="410"/>
        <v>0</v>
      </c>
      <c r="AV2478" s="86">
        <f t="shared" si="411"/>
        <v>0</v>
      </c>
      <c r="AW2478" s="86">
        <f t="shared" si="412"/>
        <v>0</v>
      </c>
      <c r="AX2478" s="86">
        <f t="shared" si="413"/>
        <v>0</v>
      </c>
    </row>
    <row r="2479" spans="1:50" ht="15" customHeight="1">
      <c r="A2479" s="107"/>
      <c r="B2479" s="93"/>
      <c r="C2479" s="110" t="s">
        <v>108</v>
      </c>
      <c r="D2479" s="529" t="str">
        <f t="shared" si="396"/>
        <v/>
      </c>
      <c r="E2479" s="529"/>
      <c r="F2479" s="529"/>
      <c r="G2479" s="529"/>
      <c r="H2479" s="529"/>
      <c r="I2479" s="529"/>
      <c r="J2479" s="529"/>
      <c r="K2479" s="529"/>
      <c r="L2479" s="332"/>
      <c r="M2479" s="333"/>
      <c r="N2479" s="333"/>
      <c r="O2479" s="334"/>
      <c r="P2479" s="370"/>
      <c r="Q2479" s="370"/>
      <c r="R2479" s="230"/>
      <c r="S2479" s="230"/>
      <c r="T2479" s="332"/>
      <c r="U2479" s="334"/>
      <c r="V2479" s="332"/>
      <c r="W2479" s="334"/>
      <c r="X2479" s="332"/>
      <c r="Y2479" s="334"/>
      <c r="Z2479" s="230"/>
      <c r="AA2479" s="230"/>
      <c r="AB2479" s="230"/>
      <c r="AC2479" s="332"/>
      <c r="AD2479" s="334"/>
      <c r="AG2479" s="86">
        <f t="shared" si="397"/>
        <v>0</v>
      </c>
      <c r="AH2479" s="86">
        <f t="shared" si="398"/>
        <v>0</v>
      </c>
      <c r="AI2479" s="86">
        <f t="shared" si="399"/>
        <v>0</v>
      </c>
      <c r="AJ2479" s="86">
        <f t="shared" si="400"/>
        <v>0</v>
      </c>
      <c r="AL2479" s="86">
        <f t="shared" si="401"/>
        <v>15</v>
      </c>
      <c r="AM2479" s="124">
        <f t="shared" si="402"/>
        <v>0</v>
      </c>
      <c r="AN2479" s="86">
        <f t="shared" si="403"/>
        <v>0</v>
      </c>
      <c r="AO2479" s="86">
        <f t="shared" si="404"/>
        <v>0</v>
      </c>
      <c r="AP2479" s="86">
        <f t="shared" si="405"/>
        <v>0</v>
      </c>
      <c r="AQ2479" s="86">
        <f t="shared" si="406"/>
        <v>0</v>
      </c>
      <c r="AR2479" s="86">
        <f t="shared" si="407"/>
        <v>0</v>
      </c>
      <c r="AS2479" s="86">
        <f t="shared" si="408"/>
        <v>0</v>
      </c>
      <c r="AT2479" s="86">
        <f t="shared" si="409"/>
        <v>0</v>
      </c>
      <c r="AU2479" s="86">
        <f t="shared" si="410"/>
        <v>0</v>
      </c>
      <c r="AV2479" s="86">
        <f t="shared" si="411"/>
        <v>0</v>
      </c>
      <c r="AW2479" s="86">
        <f t="shared" si="412"/>
        <v>0</v>
      </c>
      <c r="AX2479" s="86">
        <f t="shared" si="413"/>
        <v>0</v>
      </c>
    </row>
    <row r="2480" spans="1:50" ht="15" customHeight="1">
      <c r="A2480" s="107"/>
      <c r="B2480" s="93"/>
      <c r="C2480" s="110" t="s">
        <v>109</v>
      </c>
      <c r="D2480" s="529" t="str">
        <f t="shared" si="396"/>
        <v/>
      </c>
      <c r="E2480" s="529"/>
      <c r="F2480" s="529"/>
      <c r="G2480" s="529"/>
      <c r="H2480" s="529"/>
      <c r="I2480" s="529"/>
      <c r="J2480" s="529"/>
      <c r="K2480" s="529"/>
      <c r="L2480" s="332"/>
      <c r="M2480" s="333"/>
      <c r="N2480" s="333"/>
      <c r="O2480" s="334"/>
      <c r="P2480" s="370"/>
      <c r="Q2480" s="370"/>
      <c r="R2480" s="230"/>
      <c r="S2480" s="230"/>
      <c r="T2480" s="332"/>
      <c r="U2480" s="334"/>
      <c r="V2480" s="332"/>
      <c r="W2480" s="334"/>
      <c r="X2480" s="332"/>
      <c r="Y2480" s="334"/>
      <c r="Z2480" s="230"/>
      <c r="AA2480" s="230"/>
      <c r="AB2480" s="230"/>
      <c r="AC2480" s="332"/>
      <c r="AD2480" s="334"/>
      <c r="AG2480" s="86">
        <f t="shared" si="397"/>
        <v>0</v>
      </c>
      <c r="AH2480" s="86">
        <f t="shared" si="398"/>
        <v>0</v>
      </c>
      <c r="AI2480" s="86">
        <f t="shared" si="399"/>
        <v>0</v>
      </c>
      <c r="AJ2480" s="86">
        <f t="shared" si="400"/>
        <v>0</v>
      </c>
      <c r="AL2480" s="86">
        <f t="shared" si="401"/>
        <v>15</v>
      </c>
      <c r="AM2480" s="124">
        <f t="shared" si="402"/>
        <v>0</v>
      </c>
      <c r="AN2480" s="86">
        <f t="shared" si="403"/>
        <v>0</v>
      </c>
      <c r="AO2480" s="86">
        <f t="shared" si="404"/>
        <v>0</v>
      </c>
      <c r="AP2480" s="86">
        <f t="shared" si="405"/>
        <v>0</v>
      </c>
      <c r="AQ2480" s="86">
        <f t="shared" si="406"/>
        <v>0</v>
      </c>
      <c r="AR2480" s="86">
        <f t="shared" si="407"/>
        <v>0</v>
      </c>
      <c r="AS2480" s="86">
        <f t="shared" si="408"/>
        <v>0</v>
      </c>
      <c r="AT2480" s="86">
        <f t="shared" si="409"/>
        <v>0</v>
      </c>
      <c r="AU2480" s="86">
        <f t="shared" si="410"/>
        <v>0</v>
      </c>
      <c r="AV2480" s="86">
        <f t="shared" si="411"/>
        <v>0</v>
      </c>
      <c r="AW2480" s="86">
        <f t="shared" si="412"/>
        <v>0</v>
      </c>
      <c r="AX2480" s="86">
        <f t="shared" si="413"/>
        <v>0</v>
      </c>
    </row>
    <row r="2481" spans="1:50" ht="15" customHeight="1">
      <c r="A2481" s="107"/>
      <c r="B2481" s="93"/>
      <c r="C2481" s="110" t="s">
        <v>110</v>
      </c>
      <c r="D2481" s="529" t="str">
        <f t="shared" si="396"/>
        <v/>
      </c>
      <c r="E2481" s="529"/>
      <c r="F2481" s="529"/>
      <c r="G2481" s="529"/>
      <c r="H2481" s="529"/>
      <c r="I2481" s="529"/>
      <c r="J2481" s="529"/>
      <c r="K2481" s="529"/>
      <c r="L2481" s="332"/>
      <c r="M2481" s="333"/>
      <c r="N2481" s="333"/>
      <c r="O2481" s="334"/>
      <c r="P2481" s="370"/>
      <c r="Q2481" s="370"/>
      <c r="R2481" s="230"/>
      <c r="S2481" s="230"/>
      <c r="T2481" s="332"/>
      <c r="U2481" s="334"/>
      <c r="V2481" s="332"/>
      <c r="W2481" s="334"/>
      <c r="X2481" s="332"/>
      <c r="Y2481" s="334"/>
      <c r="Z2481" s="230"/>
      <c r="AA2481" s="230"/>
      <c r="AB2481" s="230"/>
      <c r="AC2481" s="332"/>
      <c r="AD2481" s="334"/>
      <c r="AG2481" s="86">
        <f t="shared" si="397"/>
        <v>0</v>
      </c>
      <c r="AH2481" s="86">
        <f t="shared" si="398"/>
        <v>0</v>
      </c>
      <c r="AI2481" s="86">
        <f t="shared" si="399"/>
        <v>0</v>
      </c>
      <c r="AJ2481" s="86">
        <f t="shared" si="400"/>
        <v>0</v>
      </c>
      <c r="AL2481" s="86">
        <f t="shared" si="401"/>
        <v>15</v>
      </c>
      <c r="AM2481" s="124">
        <f t="shared" si="402"/>
        <v>0</v>
      </c>
      <c r="AN2481" s="86">
        <f t="shared" si="403"/>
        <v>0</v>
      </c>
      <c r="AO2481" s="86">
        <f t="shared" si="404"/>
        <v>0</v>
      </c>
      <c r="AP2481" s="86">
        <f t="shared" si="405"/>
        <v>0</v>
      </c>
      <c r="AQ2481" s="86">
        <f t="shared" si="406"/>
        <v>0</v>
      </c>
      <c r="AR2481" s="86">
        <f t="shared" si="407"/>
        <v>0</v>
      </c>
      <c r="AS2481" s="86">
        <f t="shared" si="408"/>
        <v>0</v>
      </c>
      <c r="AT2481" s="86">
        <f t="shared" si="409"/>
        <v>0</v>
      </c>
      <c r="AU2481" s="86">
        <f t="shared" si="410"/>
        <v>0</v>
      </c>
      <c r="AV2481" s="86">
        <f t="shared" si="411"/>
        <v>0</v>
      </c>
      <c r="AW2481" s="86">
        <f t="shared" si="412"/>
        <v>0</v>
      </c>
      <c r="AX2481" s="86">
        <f t="shared" si="413"/>
        <v>0</v>
      </c>
    </row>
    <row r="2482" spans="1:50" ht="15" customHeight="1">
      <c r="A2482" s="107"/>
      <c r="B2482" s="93"/>
      <c r="C2482" s="110" t="s">
        <v>111</v>
      </c>
      <c r="D2482" s="529" t="str">
        <f t="shared" si="396"/>
        <v/>
      </c>
      <c r="E2482" s="529"/>
      <c r="F2482" s="529"/>
      <c r="G2482" s="529"/>
      <c r="H2482" s="529"/>
      <c r="I2482" s="529"/>
      <c r="J2482" s="529"/>
      <c r="K2482" s="529"/>
      <c r="L2482" s="332"/>
      <c r="M2482" s="333"/>
      <c r="N2482" s="333"/>
      <c r="O2482" s="334"/>
      <c r="P2482" s="370"/>
      <c r="Q2482" s="370"/>
      <c r="R2482" s="230"/>
      <c r="S2482" s="230"/>
      <c r="T2482" s="332"/>
      <c r="U2482" s="334"/>
      <c r="V2482" s="332"/>
      <c r="W2482" s="334"/>
      <c r="X2482" s="332"/>
      <c r="Y2482" s="334"/>
      <c r="Z2482" s="230"/>
      <c r="AA2482" s="230"/>
      <c r="AB2482" s="230"/>
      <c r="AC2482" s="332"/>
      <c r="AD2482" s="334"/>
      <c r="AG2482" s="86">
        <f t="shared" si="397"/>
        <v>0</v>
      </c>
      <c r="AH2482" s="86">
        <f t="shared" si="398"/>
        <v>0</v>
      </c>
      <c r="AI2482" s="86">
        <f t="shared" si="399"/>
        <v>0</v>
      </c>
      <c r="AJ2482" s="86">
        <f t="shared" si="400"/>
        <v>0</v>
      </c>
      <c r="AL2482" s="86">
        <f t="shared" si="401"/>
        <v>15</v>
      </c>
      <c r="AM2482" s="124">
        <f t="shared" si="402"/>
        <v>0</v>
      </c>
      <c r="AN2482" s="86">
        <f t="shared" si="403"/>
        <v>0</v>
      </c>
      <c r="AO2482" s="86">
        <f t="shared" si="404"/>
        <v>0</v>
      </c>
      <c r="AP2482" s="86">
        <f t="shared" si="405"/>
        <v>0</v>
      </c>
      <c r="AQ2482" s="86">
        <f t="shared" si="406"/>
        <v>0</v>
      </c>
      <c r="AR2482" s="86">
        <f t="shared" si="407"/>
        <v>0</v>
      </c>
      <c r="AS2482" s="86">
        <f t="shared" si="408"/>
        <v>0</v>
      </c>
      <c r="AT2482" s="86">
        <f t="shared" si="409"/>
        <v>0</v>
      </c>
      <c r="AU2482" s="86">
        <f t="shared" si="410"/>
        <v>0</v>
      </c>
      <c r="AV2482" s="86">
        <f t="shared" si="411"/>
        <v>0</v>
      </c>
      <c r="AW2482" s="86">
        <f t="shared" si="412"/>
        <v>0</v>
      </c>
      <c r="AX2482" s="86">
        <f t="shared" si="413"/>
        <v>0</v>
      </c>
    </row>
    <row r="2483" spans="1:50" ht="15" customHeight="1">
      <c r="A2483" s="107"/>
      <c r="B2483" s="93"/>
      <c r="C2483" s="110" t="s">
        <v>112</v>
      </c>
      <c r="D2483" s="529" t="str">
        <f t="shared" si="396"/>
        <v/>
      </c>
      <c r="E2483" s="529"/>
      <c r="F2483" s="529"/>
      <c r="G2483" s="529"/>
      <c r="H2483" s="529"/>
      <c r="I2483" s="529"/>
      <c r="J2483" s="529"/>
      <c r="K2483" s="529"/>
      <c r="L2483" s="332"/>
      <c r="M2483" s="333"/>
      <c r="N2483" s="333"/>
      <c r="O2483" s="334"/>
      <c r="P2483" s="370"/>
      <c r="Q2483" s="370"/>
      <c r="R2483" s="230"/>
      <c r="S2483" s="230"/>
      <c r="T2483" s="332"/>
      <c r="U2483" s="334"/>
      <c r="V2483" s="332"/>
      <c r="W2483" s="334"/>
      <c r="X2483" s="332"/>
      <c r="Y2483" s="334"/>
      <c r="Z2483" s="230"/>
      <c r="AA2483" s="230"/>
      <c r="AB2483" s="230"/>
      <c r="AC2483" s="332"/>
      <c r="AD2483" s="334"/>
      <c r="AG2483" s="86">
        <f t="shared" si="397"/>
        <v>0</v>
      </c>
      <c r="AH2483" s="86">
        <f t="shared" si="398"/>
        <v>0</v>
      </c>
      <c r="AI2483" s="86">
        <f t="shared" si="399"/>
        <v>0</v>
      </c>
      <c r="AJ2483" s="86">
        <f t="shared" si="400"/>
        <v>0</v>
      </c>
      <c r="AL2483" s="86">
        <f t="shared" si="401"/>
        <v>15</v>
      </c>
      <c r="AM2483" s="124">
        <f t="shared" si="402"/>
        <v>0</v>
      </c>
      <c r="AN2483" s="86">
        <f t="shared" si="403"/>
        <v>0</v>
      </c>
      <c r="AO2483" s="86">
        <f t="shared" si="404"/>
        <v>0</v>
      </c>
      <c r="AP2483" s="86">
        <f t="shared" si="405"/>
        <v>0</v>
      </c>
      <c r="AQ2483" s="86">
        <f t="shared" si="406"/>
        <v>0</v>
      </c>
      <c r="AR2483" s="86">
        <f t="shared" si="407"/>
        <v>0</v>
      </c>
      <c r="AS2483" s="86">
        <f t="shared" si="408"/>
        <v>0</v>
      </c>
      <c r="AT2483" s="86">
        <f t="shared" si="409"/>
        <v>0</v>
      </c>
      <c r="AU2483" s="86">
        <f t="shared" si="410"/>
        <v>0</v>
      </c>
      <c r="AV2483" s="86">
        <f t="shared" si="411"/>
        <v>0</v>
      </c>
      <c r="AW2483" s="86">
        <f t="shared" si="412"/>
        <v>0</v>
      </c>
      <c r="AX2483" s="86">
        <f t="shared" si="413"/>
        <v>0</v>
      </c>
    </row>
    <row r="2484" spans="1:50" ht="15" customHeight="1">
      <c r="A2484" s="107"/>
      <c r="B2484" s="93"/>
      <c r="C2484" s="110" t="s">
        <v>113</v>
      </c>
      <c r="D2484" s="529" t="str">
        <f t="shared" si="396"/>
        <v/>
      </c>
      <c r="E2484" s="529"/>
      <c r="F2484" s="529"/>
      <c r="G2484" s="529"/>
      <c r="H2484" s="529"/>
      <c r="I2484" s="529"/>
      <c r="J2484" s="529"/>
      <c r="K2484" s="529"/>
      <c r="L2484" s="332"/>
      <c r="M2484" s="333"/>
      <c r="N2484" s="333"/>
      <c r="O2484" s="334"/>
      <c r="P2484" s="370"/>
      <c r="Q2484" s="370"/>
      <c r="R2484" s="230"/>
      <c r="S2484" s="230"/>
      <c r="T2484" s="332"/>
      <c r="U2484" s="334"/>
      <c r="V2484" s="332"/>
      <c r="W2484" s="334"/>
      <c r="X2484" s="332"/>
      <c r="Y2484" s="334"/>
      <c r="Z2484" s="230"/>
      <c r="AA2484" s="230"/>
      <c r="AB2484" s="230"/>
      <c r="AC2484" s="332"/>
      <c r="AD2484" s="334"/>
      <c r="AG2484" s="86">
        <f t="shared" si="397"/>
        <v>0</v>
      </c>
      <c r="AH2484" s="86">
        <f t="shared" si="398"/>
        <v>0</v>
      </c>
      <c r="AI2484" s="86">
        <f t="shared" si="399"/>
        <v>0</v>
      </c>
      <c r="AJ2484" s="86">
        <f t="shared" si="400"/>
        <v>0</v>
      </c>
      <c r="AL2484" s="86">
        <f t="shared" si="401"/>
        <v>15</v>
      </c>
      <c r="AM2484" s="124">
        <f t="shared" si="402"/>
        <v>0</v>
      </c>
      <c r="AN2484" s="86">
        <f t="shared" si="403"/>
        <v>0</v>
      </c>
      <c r="AO2484" s="86">
        <f t="shared" si="404"/>
        <v>0</v>
      </c>
      <c r="AP2484" s="86">
        <f t="shared" si="405"/>
        <v>0</v>
      </c>
      <c r="AQ2484" s="86">
        <f t="shared" si="406"/>
        <v>0</v>
      </c>
      <c r="AR2484" s="86">
        <f t="shared" si="407"/>
        <v>0</v>
      </c>
      <c r="AS2484" s="86">
        <f t="shared" si="408"/>
        <v>0</v>
      </c>
      <c r="AT2484" s="86">
        <f t="shared" si="409"/>
        <v>0</v>
      </c>
      <c r="AU2484" s="86">
        <f t="shared" si="410"/>
        <v>0</v>
      </c>
      <c r="AV2484" s="86">
        <f t="shared" si="411"/>
        <v>0</v>
      </c>
      <c r="AW2484" s="86">
        <f t="shared" si="412"/>
        <v>0</v>
      </c>
      <c r="AX2484" s="86">
        <f t="shared" si="413"/>
        <v>0</v>
      </c>
    </row>
    <row r="2485" spans="1:50" ht="15" customHeight="1">
      <c r="A2485" s="107"/>
      <c r="B2485" s="93"/>
      <c r="C2485" s="110" t="s">
        <v>114</v>
      </c>
      <c r="D2485" s="529" t="str">
        <f t="shared" si="396"/>
        <v/>
      </c>
      <c r="E2485" s="529"/>
      <c r="F2485" s="529"/>
      <c r="G2485" s="529"/>
      <c r="H2485" s="529"/>
      <c r="I2485" s="529"/>
      <c r="J2485" s="529"/>
      <c r="K2485" s="529"/>
      <c r="L2485" s="332"/>
      <c r="M2485" s="333"/>
      <c r="N2485" s="333"/>
      <c r="O2485" s="334"/>
      <c r="P2485" s="370"/>
      <c r="Q2485" s="370"/>
      <c r="R2485" s="230"/>
      <c r="S2485" s="230"/>
      <c r="T2485" s="332"/>
      <c r="U2485" s="334"/>
      <c r="V2485" s="332"/>
      <c r="W2485" s="334"/>
      <c r="X2485" s="332"/>
      <c r="Y2485" s="334"/>
      <c r="Z2485" s="230"/>
      <c r="AA2485" s="230"/>
      <c r="AB2485" s="230"/>
      <c r="AC2485" s="332"/>
      <c r="AD2485" s="334"/>
      <c r="AG2485" s="86">
        <f t="shared" si="397"/>
        <v>0</v>
      </c>
      <c r="AH2485" s="86">
        <f t="shared" si="398"/>
        <v>0</v>
      </c>
      <c r="AI2485" s="86">
        <f t="shared" si="399"/>
        <v>0</v>
      </c>
      <c r="AJ2485" s="86">
        <f t="shared" si="400"/>
        <v>0</v>
      </c>
      <c r="AL2485" s="86">
        <f t="shared" si="401"/>
        <v>15</v>
      </c>
      <c r="AM2485" s="124">
        <f t="shared" si="402"/>
        <v>0</v>
      </c>
      <c r="AN2485" s="86">
        <f t="shared" si="403"/>
        <v>0</v>
      </c>
      <c r="AO2485" s="86">
        <f t="shared" si="404"/>
        <v>0</v>
      </c>
      <c r="AP2485" s="86">
        <f t="shared" si="405"/>
        <v>0</v>
      </c>
      <c r="AQ2485" s="86">
        <f t="shared" si="406"/>
        <v>0</v>
      </c>
      <c r="AR2485" s="86">
        <f t="shared" si="407"/>
        <v>0</v>
      </c>
      <c r="AS2485" s="86">
        <f t="shared" si="408"/>
        <v>0</v>
      </c>
      <c r="AT2485" s="86">
        <f t="shared" si="409"/>
        <v>0</v>
      </c>
      <c r="AU2485" s="86">
        <f t="shared" si="410"/>
        <v>0</v>
      </c>
      <c r="AV2485" s="86">
        <f t="shared" si="411"/>
        <v>0</v>
      </c>
      <c r="AW2485" s="86">
        <f t="shared" si="412"/>
        <v>0</v>
      </c>
      <c r="AX2485" s="86">
        <f t="shared" si="413"/>
        <v>0</v>
      </c>
    </row>
    <row r="2486" spans="1:50" ht="15" customHeight="1">
      <c r="A2486" s="107"/>
      <c r="B2486" s="93"/>
      <c r="C2486" s="110" t="s">
        <v>115</v>
      </c>
      <c r="D2486" s="529" t="str">
        <f t="shared" si="396"/>
        <v/>
      </c>
      <c r="E2486" s="529"/>
      <c r="F2486" s="529"/>
      <c r="G2486" s="529"/>
      <c r="H2486" s="529"/>
      <c r="I2486" s="529"/>
      <c r="J2486" s="529"/>
      <c r="K2486" s="529"/>
      <c r="L2486" s="332"/>
      <c r="M2486" s="333"/>
      <c r="N2486" s="333"/>
      <c r="O2486" s="334"/>
      <c r="P2486" s="370"/>
      <c r="Q2486" s="370"/>
      <c r="R2486" s="230"/>
      <c r="S2486" s="230"/>
      <c r="T2486" s="332"/>
      <c r="U2486" s="334"/>
      <c r="V2486" s="332"/>
      <c r="W2486" s="334"/>
      <c r="X2486" s="332"/>
      <c r="Y2486" s="334"/>
      <c r="Z2486" s="230"/>
      <c r="AA2486" s="230"/>
      <c r="AB2486" s="230"/>
      <c r="AC2486" s="332"/>
      <c r="AD2486" s="334"/>
      <c r="AG2486" s="86">
        <f t="shared" si="397"/>
        <v>0</v>
      </c>
      <c r="AH2486" s="86">
        <f t="shared" si="398"/>
        <v>0</v>
      </c>
      <c r="AI2486" s="86">
        <f t="shared" si="399"/>
        <v>0</v>
      </c>
      <c r="AJ2486" s="86">
        <f t="shared" si="400"/>
        <v>0</v>
      </c>
      <c r="AL2486" s="86">
        <f t="shared" si="401"/>
        <v>15</v>
      </c>
      <c r="AM2486" s="124">
        <f t="shared" si="402"/>
        <v>0</v>
      </c>
      <c r="AN2486" s="86">
        <f t="shared" si="403"/>
        <v>0</v>
      </c>
      <c r="AO2486" s="86">
        <f t="shared" si="404"/>
        <v>0</v>
      </c>
      <c r="AP2486" s="86">
        <f t="shared" si="405"/>
        <v>0</v>
      </c>
      <c r="AQ2486" s="86">
        <f t="shared" si="406"/>
        <v>0</v>
      </c>
      <c r="AR2486" s="86">
        <f t="shared" si="407"/>
        <v>0</v>
      </c>
      <c r="AS2486" s="86">
        <f t="shared" si="408"/>
        <v>0</v>
      </c>
      <c r="AT2486" s="86">
        <f t="shared" si="409"/>
        <v>0</v>
      </c>
      <c r="AU2486" s="86">
        <f t="shared" si="410"/>
        <v>0</v>
      </c>
      <c r="AV2486" s="86">
        <f t="shared" si="411"/>
        <v>0</v>
      </c>
      <c r="AW2486" s="86">
        <f t="shared" si="412"/>
        <v>0</v>
      </c>
      <c r="AX2486" s="86">
        <f t="shared" si="413"/>
        <v>0</v>
      </c>
    </row>
    <row r="2487" spans="1:50" ht="15" customHeight="1">
      <c r="A2487" s="107"/>
      <c r="B2487" s="93"/>
      <c r="C2487" s="110" t="s">
        <v>116</v>
      </c>
      <c r="D2487" s="529" t="str">
        <f t="shared" si="396"/>
        <v/>
      </c>
      <c r="E2487" s="529"/>
      <c r="F2487" s="529"/>
      <c r="G2487" s="529"/>
      <c r="H2487" s="529"/>
      <c r="I2487" s="529"/>
      <c r="J2487" s="529"/>
      <c r="K2487" s="529"/>
      <c r="L2487" s="332"/>
      <c r="M2487" s="333"/>
      <c r="N2487" s="333"/>
      <c r="O2487" s="334"/>
      <c r="P2487" s="370"/>
      <c r="Q2487" s="370"/>
      <c r="R2487" s="230"/>
      <c r="S2487" s="230"/>
      <c r="T2487" s="332"/>
      <c r="U2487" s="334"/>
      <c r="V2487" s="332"/>
      <c r="W2487" s="334"/>
      <c r="X2487" s="332"/>
      <c r="Y2487" s="334"/>
      <c r="Z2487" s="230"/>
      <c r="AA2487" s="230"/>
      <c r="AB2487" s="230"/>
      <c r="AC2487" s="332"/>
      <c r="AD2487" s="334"/>
      <c r="AG2487" s="86">
        <f t="shared" si="397"/>
        <v>0</v>
      </c>
      <c r="AH2487" s="86">
        <f t="shared" si="398"/>
        <v>0</v>
      </c>
      <c r="AI2487" s="86">
        <f t="shared" si="399"/>
        <v>0</v>
      </c>
      <c r="AJ2487" s="86">
        <f t="shared" si="400"/>
        <v>0</v>
      </c>
      <c r="AL2487" s="86">
        <f t="shared" si="401"/>
        <v>15</v>
      </c>
      <c r="AM2487" s="124">
        <f t="shared" si="402"/>
        <v>0</v>
      </c>
      <c r="AN2487" s="86">
        <f t="shared" si="403"/>
        <v>0</v>
      </c>
      <c r="AO2487" s="86">
        <f t="shared" si="404"/>
        <v>0</v>
      </c>
      <c r="AP2487" s="86">
        <f t="shared" si="405"/>
        <v>0</v>
      </c>
      <c r="AQ2487" s="86">
        <f t="shared" si="406"/>
        <v>0</v>
      </c>
      <c r="AR2487" s="86">
        <f t="shared" si="407"/>
        <v>0</v>
      </c>
      <c r="AS2487" s="86">
        <f t="shared" si="408"/>
        <v>0</v>
      </c>
      <c r="AT2487" s="86">
        <f t="shared" si="409"/>
        <v>0</v>
      </c>
      <c r="AU2487" s="86">
        <f t="shared" si="410"/>
        <v>0</v>
      </c>
      <c r="AV2487" s="86">
        <f t="shared" si="411"/>
        <v>0</v>
      </c>
      <c r="AW2487" s="86">
        <f t="shared" si="412"/>
        <v>0</v>
      </c>
      <c r="AX2487" s="86">
        <f t="shared" si="413"/>
        <v>0</v>
      </c>
    </row>
    <row r="2488" spans="1:50" ht="15" customHeight="1">
      <c r="A2488" s="107"/>
      <c r="B2488" s="93"/>
      <c r="C2488" s="110" t="s">
        <v>117</v>
      </c>
      <c r="D2488" s="529" t="str">
        <f t="shared" si="396"/>
        <v/>
      </c>
      <c r="E2488" s="529"/>
      <c r="F2488" s="529"/>
      <c r="G2488" s="529"/>
      <c r="H2488" s="529"/>
      <c r="I2488" s="529"/>
      <c r="J2488" s="529"/>
      <c r="K2488" s="529"/>
      <c r="L2488" s="332"/>
      <c r="M2488" s="333"/>
      <c r="N2488" s="333"/>
      <c r="O2488" s="334"/>
      <c r="P2488" s="370"/>
      <c r="Q2488" s="370"/>
      <c r="R2488" s="230"/>
      <c r="S2488" s="230"/>
      <c r="T2488" s="332"/>
      <c r="U2488" s="334"/>
      <c r="V2488" s="332"/>
      <c r="W2488" s="334"/>
      <c r="X2488" s="332"/>
      <c r="Y2488" s="334"/>
      <c r="Z2488" s="230"/>
      <c r="AA2488" s="230"/>
      <c r="AB2488" s="230"/>
      <c r="AC2488" s="332"/>
      <c r="AD2488" s="334"/>
      <c r="AG2488" s="86">
        <f t="shared" si="397"/>
        <v>0</v>
      </c>
      <c r="AH2488" s="86">
        <f t="shared" si="398"/>
        <v>0</v>
      </c>
      <c r="AI2488" s="86">
        <f t="shared" si="399"/>
        <v>0</v>
      </c>
      <c r="AJ2488" s="86">
        <f t="shared" si="400"/>
        <v>0</v>
      </c>
      <c r="AL2488" s="86">
        <f t="shared" si="401"/>
        <v>15</v>
      </c>
      <c r="AM2488" s="124">
        <f t="shared" si="402"/>
        <v>0</v>
      </c>
      <c r="AN2488" s="86">
        <f t="shared" si="403"/>
        <v>0</v>
      </c>
      <c r="AO2488" s="86">
        <f t="shared" si="404"/>
        <v>0</v>
      </c>
      <c r="AP2488" s="86">
        <f t="shared" si="405"/>
        <v>0</v>
      </c>
      <c r="AQ2488" s="86">
        <f t="shared" si="406"/>
        <v>0</v>
      </c>
      <c r="AR2488" s="86">
        <f t="shared" si="407"/>
        <v>0</v>
      </c>
      <c r="AS2488" s="86">
        <f t="shared" si="408"/>
        <v>0</v>
      </c>
      <c r="AT2488" s="86">
        <f t="shared" si="409"/>
        <v>0</v>
      </c>
      <c r="AU2488" s="86">
        <f t="shared" si="410"/>
        <v>0</v>
      </c>
      <c r="AV2488" s="86">
        <f t="shared" si="411"/>
        <v>0</v>
      </c>
      <c r="AW2488" s="86">
        <f t="shared" si="412"/>
        <v>0</v>
      </c>
      <c r="AX2488" s="86">
        <f t="shared" si="413"/>
        <v>0</v>
      </c>
    </row>
    <row r="2489" spans="1:50" ht="15" customHeight="1">
      <c r="A2489" s="107"/>
      <c r="B2489" s="93"/>
      <c r="C2489" s="110" t="s">
        <v>118</v>
      </c>
      <c r="D2489" s="529" t="str">
        <f t="shared" si="396"/>
        <v/>
      </c>
      <c r="E2489" s="529"/>
      <c r="F2489" s="529"/>
      <c r="G2489" s="529"/>
      <c r="H2489" s="529"/>
      <c r="I2489" s="529"/>
      <c r="J2489" s="529"/>
      <c r="K2489" s="529"/>
      <c r="L2489" s="332"/>
      <c r="M2489" s="333"/>
      <c r="N2489" s="333"/>
      <c r="O2489" s="334"/>
      <c r="P2489" s="370"/>
      <c r="Q2489" s="370"/>
      <c r="R2489" s="230"/>
      <c r="S2489" s="230"/>
      <c r="T2489" s="332"/>
      <c r="U2489" s="334"/>
      <c r="V2489" s="332"/>
      <c r="W2489" s="334"/>
      <c r="X2489" s="332"/>
      <c r="Y2489" s="334"/>
      <c r="Z2489" s="230"/>
      <c r="AA2489" s="230"/>
      <c r="AB2489" s="230"/>
      <c r="AC2489" s="332"/>
      <c r="AD2489" s="334"/>
      <c r="AG2489" s="86">
        <f t="shared" si="397"/>
        <v>0</v>
      </c>
      <c r="AH2489" s="86">
        <f t="shared" si="398"/>
        <v>0</v>
      </c>
      <c r="AI2489" s="86">
        <f t="shared" si="399"/>
        <v>0</v>
      </c>
      <c r="AJ2489" s="86">
        <f t="shared" si="400"/>
        <v>0</v>
      </c>
      <c r="AL2489" s="86">
        <f t="shared" si="401"/>
        <v>15</v>
      </c>
      <c r="AM2489" s="124">
        <f t="shared" si="402"/>
        <v>0</v>
      </c>
      <c r="AN2489" s="86">
        <f t="shared" si="403"/>
        <v>0</v>
      </c>
      <c r="AO2489" s="86">
        <f t="shared" si="404"/>
        <v>0</v>
      </c>
      <c r="AP2489" s="86">
        <f t="shared" si="405"/>
        <v>0</v>
      </c>
      <c r="AQ2489" s="86">
        <f t="shared" si="406"/>
        <v>0</v>
      </c>
      <c r="AR2489" s="86">
        <f t="shared" si="407"/>
        <v>0</v>
      </c>
      <c r="AS2489" s="86">
        <f t="shared" si="408"/>
        <v>0</v>
      </c>
      <c r="AT2489" s="86">
        <f t="shared" si="409"/>
        <v>0</v>
      </c>
      <c r="AU2489" s="86">
        <f t="shared" si="410"/>
        <v>0</v>
      </c>
      <c r="AV2489" s="86">
        <f t="shared" si="411"/>
        <v>0</v>
      </c>
      <c r="AW2489" s="86">
        <f t="shared" si="412"/>
        <v>0</v>
      </c>
      <c r="AX2489" s="86">
        <f t="shared" si="413"/>
        <v>0</v>
      </c>
    </row>
    <row r="2490" spans="1:50" ht="15" customHeight="1">
      <c r="A2490" s="107"/>
      <c r="B2490" s="93"/>
      <c r="C2490" s="110" t="s">
        <v>119</v>
      </c>
      <c r="D2490" s="529" t="str">
        <f t="shared" si="396"/>
        <v/>
      </c>
      <c r="E2490" s="529"/>
      <c r="F2490" s="529"/>
      <c r="G2490" s="529"/>
      <c r="H2490" s="529"/>
      <c r="I2490" s="529"/>
      <c r="J2490" s="529"/>
      <c r="K2490" s="529"/>
      <c r="L2490" s="332"/>
      <c r="M2490" s="333"/>
      <c r="N2490" s="333"/>
      <c r="O2490" s="334"/>
      <c r="P2490" s="370"/>
      <c r="Q2490" s="370"/>
      <c r="R2490" s="230"/>
      <c r="S2490" s="230"/>
      <c r="T2490" s="332"/>
      <c r="U2490" s="334"/>
      <c r="V2490" s="332"/>
      <c r="W2490" s="334"/>
      <c r="X2490" s="332"/>
      <c r="Y2490" s="334"/>
      <c r="Z2490" s="230"/>
      <c r="AA2490" s="230"/>
      <c r="AB2490" s="230"/>
      <c r="AC2490" s="332"/>
      <c r="AD2490" s="334"/>
      <c r="AG2490" s="86">
        <f t="shared" si="397"/>
        <v>0</v>
      </c>
      <c r="AH2490" s="86">
        <f t="shared" si="398"/>
        <v>0</v>
      </c>
      <c r="AI2490" s="86">
        <f t="shared" si="399"/>
        <v>0</v>
      </c>
      <c r="AJ2490" s="86">
        <f t="shared" si="400"/>
        <v>0</v>
      </c>
      <c r="AL2490" s="86">
        <f t="shared" si="401"/>
        <v>15</v>
      </c>
      <c r="AM2490" s="124">
        <f t="shared" si="402"/>
        <v>0</v>
      </c>
      <c r="AN2490" s="86">
        <f t="shared" si="403"/>
        <v>0</v>
      </c>
      <c r="AO2490" s="86">
        <f t="shared" si="404"/>
        <v>0</v>
      </c>
      <c r="AP2490" s="86">
        <f t="shared" si="405"/>
        <v>0</v>
      </c>
      <c r="AQ2490" s="86">
        <f t="shared" si="406"/>
        <v>0</v>
      </c>
      <c r="AR2490" s="86">
        <f t="shared" si="407"/>
        <v>0</v>
      </c>
      <c r="AS2490" s="86">
        <f t="shared" si="408"/>
        <v>0</v>
      </c>
      <c r="AT2490" s="86">
        <f t="shared" si="409"/>
        <v>0</v>
      </c>
      <c r="AU2490" s="86">
        <f t="shared" si="410"/>
        <v>0</v>
      </c>
      <c r="AV2490" s="86">
        <f t="shared" si="411"/>
        <v>0</v>
      </c>
      <c r="AW2490" s="86">
        <f t="shared" si="412"/>
        <v>0</v>
      </c>
      <c r="AX2490" s="86">
        <f t="shared" si="413"/>
        <v>0</v>
      </c>
    </row>
    <row r="2491" spans="1:50" ht="15" customHeight="1">
      <c r="A2491" s="107"/>
      <c r="B2491" s="93"/>
      <c r="C2491" s="110" t="s">
        <v>120</v>
      </c>
      <c r="D2491" s="529" t="str">
        <f t="shared" si="396"/>
        <v/>
      </c>
      <c r="E2491" s="529"/>
      <c r="F2491" s="529"/>
      <c r="G2491" s="529"/>
      <c r="H2491" s="529"/>
      <c r="I2491" s="529"/>
      <c r="J2491" s="529"/>
      <c r="K2491" s="529"/>
      <c r="L2491" s="332"/>
      <c r="M2491" s="333"/>
      <c r="N2491" s="333"/>
      <c r="O2491" s="334"/>
      <c r="P2491" s="370"/>
      <c r="Q2491" s="370"/>
      <c r="R2491" s="230"/>
      <c r="S2491" s="230"/>
      <c r="T2491" s="332"/>
      <c r="U2491" s="334"/>
      <c r="V2491" s="332"/>
      <c r="W2491" s="334"/>
      <c r="X2491" s="332"/>
      <c r="Y2491" s="334"/>
      <c r="Z2491" s="230"/>
      <c r="AA2491" s="230"/>
      <c r="AB2491" s="230"/>
      <c r="AC2491" s="332"/>
      <c r="AD2491" s="334"/>
      <c r="AG2491" s="86">
        <f t="shared" si="397"/>
        <v>0</v>
      </c>
      <c r="AH2491" s="86">
        <f t="shared" si="398"/>
        <v>0</v>
      </c>
      <c r="AI2491" s="86">
        <f t="shared" si="399"/>
        <v>0</v>
      </c>
      <c r="AJ2491" s="86">
        <f t="shared" si="400"/>
        <v>0</v>
      </c>
      <c r="AL2491" s="86">
        <f t="shared" si="401"/>
        <v>15</v>
      </c>
      <c r="AM2491" s="124">
        <f t="shared" si="402"/>
        <v>0</v>
      </c>
      <c r="AN2491" s="86">
        <f t="shared" si="403"/>
        <v>0</v>
      </c>
      <c r="AO2491" s="86">
        <f t="shared" si="404"/>
        <v>0</v>
      </c>
      <c r="AP2491" s="86">
        <f t="shared" si="405"/>
        <v>0</v>
      </c>
      <c r="AQ2491" s="86">
        <f t="shared" si="406"/>
        <v>0</v>
      </c>
      <c r="AR2491" s="86">
        <f t="shared" si="407"/>
        <v>0</v>
      </c>
      <c r="AS2491" s="86">
        <f t="shared" si="408"/>
        <v>0</v>
      </c>
      <c r="AT2491" s="86">
        <f t="shared" si="409"/>
        <v>0</v>
      </c>
      <c r="AU2491" s="86">
        <f t="shared" si="410"/>
        <v>0</v>
      </c>
      <c r="AV2491" s="86">
        <f t="shared" si="411"/>
        <v>0</v>
      </c>
      <c r="AW2491" s="86">
        <f t="shared" si="412"/>
        <v>0</v>
      </c>
      <c r="AX2491" s="86">
        <f t="shared" si="413"/>
        <v>0</v>
      </c>
    </row>
    <row r="2492" spans="1:50" ht="15" customHeight="1">
      <c r="A2492" s="107"/>
      <c r="B2492" s="93"/>
      <c r="C2492" s="110" t="s">
        <v>168</v>
      </c>
      <c r="D2492" s="529" t="str">
        <f t="shared" si="396"/>
        <v/>
      </c>
      <c r="E2492" s="529"/>
      <c r="F2492" s="529"/>
      <c r="G2492" s="529"/>
      <c r="H2492" s="529"/>
      <c r="I2492" s="529"/>
      <c r="J2492" s="529"/>
      <c r="K2492" s="529"/>
      <c r="L2492" s="332"/>
      <c r="M2492" s="333"/>
      <c r="N2492" s="333"/>
      <c r="O2492" s="334"/>
      <c r="P2492" s="370"/>
      <c r="Q2492" s="370"/>
      <c r="R2492" s="230"/>
      <c r="S2492" s="230"/>
      <c r="T2492" s="332"/>
      <c r="U2492" s="334"/>
      <c r="V2492" s="332"/>
      <c r="W2492" s="334"/>
      <c r="X2492" s="332"/>
      <c r="Y2492" s="334"/>
      <c r="Z2492" s="230"/>
      <c r="AA2492" s="230"/>
      <c r="AB2492" s="230"/>
      <c r="AC2492" s="332"/>
      <c r="AD2492" s="334"/>
      <c r="AG2492" s="86">
        <f t="shared" si="397"/>
        <v>0</v>
      </c>
      <c r="AH2492" s="86">
        <f t="shared" si="398"/>
        <v>0</v>
      </c>
      <c r="AI2492" s="86">
        <f t="shared" si="399"/>
        <v>0</v>
      </c>
      <c r="AJ2492" s="86">
        <f t="shared" si="400"/>
        <v>0</v>
      </c>
      <c r="AL2492" s="86">
        <f t="shared" si="401"/>
        <v>15</v>
      </c>
      <c r="AM2492" s="124">
        <f t="shared" si="402"/>
        <v>0</v>
      </c>
      <c r="AN2492" s="86">
        <f t="shared" si="403"/>
        <v>0</v>
      </c>
      <c r="AO2492" s="86">
        <f t="shared" si="404"/>
        <v>0</v>
      </c>
      <c r="AP2492" s="86">
        <f t="shared" si="405"/>
        <v>0</v>
      </c>
      <c r="AQ2492" s="86">
        <f t="shared" si="406"/>
        <v>0</v>
      </c>
      <c r="AR2492" s="86">
        <f t="shared" si="407"/>
        <v>0</v>
      </c>
      <c r="AS2492" s="86">
        <f t="shared" si="408"/>
        <v>0</v>
      </c>
      <c r="AT2492" s="86">
        <f t="shared" si="409"/>
        <v>0</v>
      </c>
      <c r="AU2492" s="86">
        <f t="shared" si="410"/>
        <v>0</v>
      </c>
      <c r="AV2492" s="86">
        <f t="shared" si="411"/>
        <v>0</v>
      </c>
      <c r="AW2492" s="86">
        <f t="shared" si="412"/>
        <v>0</v>
      </c>
      <c r="AX2492" s="86">
        <f t="shared" si="413"/>
        <v>0</v>
      </c>
    </row>
    <row r="2493" spans="1:50" ht="15" customHeight="1">
      <c r="A2493" s="107"/>
      <c r="B2493" s="93"/>
      <c r="C2493" s="110" t="s">
        <v>169</v>
      </c>
      <c r="D2493" s="529" t="str">
        <f t="shared" si="396"/>
        <v/>
      </c>
      <c r="E2493" s="529"/>
      <c r="F2493" s="529"/>
      <c r="G2493" s="529"/>
      <c r="H2493" s="529"/>
      <c r="I2493" s="529"/>
      <c r="J2493" s="529"/>
      <c r="K2493" s="529"/>
      <c r="L2493" s="332"/>
      <c r="M2493" s="333"/>
      <c r="N2493" s="333"/>
      <c r="O2493" s="334"/>
      <c r="P2493" s="370"/>
      <c r="Q2493" s="370"/>
      <c r="R2493" s="230"/>
      <c r="S2493" s="230"/>
      <c r="T2493" s="332"/>
      <c r="U2493" s="334"/>
      <c r="V2493" s="332"/>
      <c r="W2493" s="334"/>
      <c r="X2493" s="332"/>
      <c r="Y2493" s="334"/>
      <c r="Z2493" s="230"/>
      <c r="AA2493" s="230"/>
      <c r="AB2493" s="230"/>
      <c r="AC2493" s="332"/>
      <c r="AD2493" s="334"/>
      <c r="AG2493" s="86">
        <f t="shared" si="397"/>
        <v>0</v>
      </c>
      <c r="AH2493" s="86">
        <f t="shared" si="398"/>
        <v>0</v>
      </c>
      <c r="AI2493" s="86">
        <f t="shared" si="399"/>
        <v>0</v>
      </c>
      <c r="AJ2493" s="86">
        <f t="shared" si="400"/>
        <v>0</v>
      </c>
      <c r="AL2493" s="86">
        <f t="shared" si="401"/>
        <v>15</v>
      </c>
      <c r="AM2493" s="124">
        <f t="shared" si="402"/>
        <v>0</v>
      </c>
      <c r="AN2493" s="86">
        <f t="shared" si="403"/>
        <v>0</v>
      </c>
      <c r="AO2493" s="86">
        <f t="shared" si="404"/>
        <v>0</v>
      </c>
      <c r="AP2493" s="86">
        <f t="shared" si="405"/>
        <v>0</v>
      </c>
      <c r="AQ2493" s="86">
        <f t="shared" si="406"/>
        <v>0</v>
      </c>
      <c r="AR2493" s="86">
        <f t="shared" si="407"/>
        <v>0</v>
      </c>
      <c r="AS2493" s="86">
        <f t="shared" si="408"/>
        <v>0</v>
      </c>
      <c r="AT2493" s="86">
        <f t="shared" si="409"/>
        <v>0</v>
      </c>
      <c r="AU2493" s="86">
        <f t="shared" si="410"/>
        <v>0</v>
      </c>
      <c r="AV2493" s="86">
        <f t="shared" si="411"/>
        <v>0</v>
      </c>
      <c r="AW2493" s="86">
        <f t="shared" si="412"/>
        <v>0</v>
      </c>
      <c r="AX2493" s="86">
        <f t="shared" si="413"/>
        <v>0</v>
      </c>
    </row>
    <row r="2494" spans="1:50" ht="15" customHeight="1">
      <c r="A2494" s="107"/>
      <c r="B2494" s="93"/>
      <c r="C2494" s="110" t="s">
        <v>170</v>
      </c>
      <c r="D2494" s="529" t="str">
        <f t="shared" si="396"/>
        <v/>
      </c>
      <c r="E2494" s="529"/>
      <c r="F2494" s="529"/>
      <c r="G2494" s="529"/>
      <c r="H2494" s="529"/>
      <c r="I2494" s="529"/>
      <c r="J2494" s="529"/>
      <c r="K2494" s="529"/>
      <c r="L2494" s="332"/>
      <c r="M2494" s="333"/>
      <c r="N2494" s="333"/>
      <c r="O2494" s="334"/>
      <c r="P2494" s="370"/>
      <c r="Q2494" s="370"/>
      <c r="R2494" s="230"/>
      <c r="S2494" s="230"/>
      <c r="T2494" s="332"/>
      <c r="U2494" s="334"/>
      <c r="V2494" s="332"/>
      <c r="W2494" s="334"/>
      <c r="X2494" s="332"/>
      <c r="Y2494" s="334"/>
      <c r="Z2494" s="230"/>
      <c r="AA2494" s="230"/>
      <c r="AB2494" s="230"/>
      <c r="AC2494" s="332"/>
      <c r="AD2494" s="334"/>
      <c r="AG2494" s="86">
        <f t="shared" si="397"/>
        <v>0</v>
      </c>
      <c r="AH2494" s="86">
        <f t="shared" si="398"/>
        <v>0</v>
      </c>
      <c r="AI2494" s="86">
        <f t="shared" si="399"/>
        <v>0</v>
      </c>
      <c r="AJ2494" s="86">
        <f t="shared" si="400"/>
        <v>0</v>
      </c>
      <c r="AL2494" s="86">
        <f t="shared" si="401"/>
        <v>15</v>
      </c>
      <c r="AM2494" s="124">
        <f t="shared" si="402"/>
        <v>0</v>
      </c>
      <c r="AN2494" s="86">
        <f t="shared" si="403"/>
        <v>0</v>
      </c>
      <c r="AO2494" s="86">
        <f t="shared" si="404"/>
        <v>0</v>
      </c>
      <c r="AP2494" s="86">
        <f t="shared" si="405"/>
        <v>0</v>
      </c>
      <c r="AQ2494" s="86">
        <f t="shared" si="406"/>
        <v>0</v>
      </c>
      <c r="AR2494" s="86">
        <f t="shared" si="407"/>
        <v>0</v>
      </c>
      <c r="AS2494" s="86">
        <f t="shared" si="408"/>
        <v>0</v>
      </c>
      <c r="AT2494" s="86">
        <f t="shared" si="409"/>
        <v>0</v>
      </c>
      <c r="AU2494" s="86">
        <f t="shared" si="410"/>
        <v>0</v>
      </c>
      <c r="AV2494" s="86">
        <f t="shared" si="411"/>
        <v>0</v>
      </c>
      <c r="AW2494" s="86">
        <f t="shared" si="412"/>
        <v>0</v>
      </c>
      <c r="AX2494" s="86">
        <f t="shared" si="413"/>
        <v>0</v>
      </c>
    </row>
    <row r="2495" spans="1:50" ht="15" customHeight="1">
      <c r="A2495" s="107"/>
      <c r="B2495" s="93"/>
      <c r="C2495" s="110" t="s">
        <v>171</v>
      </c>
      <c r="D2495" s="529" t="str">
        <f t="shared" si="396"/>
        <v/>
      </c>
      <c r="E2495" s="529"/>
      <c r="F2495" s="529"/>
      <c r="G2495" s="529"/>
      <c r="H2495" s="529"/>
      <c r="I2495" s="529"/>
      <c r="J2495" s="529"/>
      <c r="K2495" s="529"/>
      <c r="L2495" s="332"/>
      <c r="M2495" s="333"/>
      <c r="N2495" s="333"/>
      <c r="O2495" s="334"/>
      <c r="P2495" s="370"/>
      <c r="Q2495" s="370"/>
      <c r="R2495" s="230"/>
      <c r="S2495" s="230"/>
      <c r="T2495" s="332"/>
      <c r="U2495" s="334"/>
      <c r="V2495" s="332"/>
      <c r="W2495" s="334"/>
      <c r="X2495" s="332"/>
      <c r="Y2495" s="334"/>
      <c r="Z2495" s="230"/>
      <c r="AA2495" s="230"/>
      <c r="AB2495" s="230"/>
      <c r="AC2495" s="332"/>
      <c r="AD2495" s="334"/>
      <c r="AG2495" s="86">
        <f t="shared" si="397"/>
        <v>0</v>
      </c>
      <c r="AH2495" s="86">
        <f t="shared" si="398"/>
        <v>0</v>
      </c>
      <c r="AI2495" s="86">
        <f t="shared" si="399"/>
        <v>0</v>
      </c>
      <c r="AJ2495" s="86">
        <f t="shared" si="400"/>
        <v>0</v>
      </c>
      <c r="AL2495" s="86">
        <f t="shared" si="401"/>
        <v>15</v>
      </c>
      <c r="AM2495" s="124">
        <f t="shared" si="402"/>
        <v>0</v>
      </c>
      <c r="AN2495" s="86">
        <f t="shared" si="403"/>
        <v>0</v>
      </c>
      <c r="AO2495" s="86">
        <f t="shared" si="404"/>
        <v>0</v>
      </c>
      <c r="AP2495" s="86">
        <f t="shared" si="405"/>
        <v>0</v>
      </c>
      <c r="AQ2495" s="86">
        <f t="shared" si="406"/>
        <v>0</v>
      </c>
      <c r="AR2495" s="86">
        <f t="shared" si="407"/>
        <v>0</v>
      </c>
      <c r="AS2495" s="86">
        <f t="shared" si="408"/>
        <v>0</v>
      </c>
      <c r="AT2495" s="86">
        <f t="shared" si="409"/>
        <v>0</v>
      </c>
      <c r="AU2495" s="86">
        <f t="shared" si="410"/>
        <v>0</v>
      </c>
      <c r="AV2495" s="86">
        <f t="shared" si="411"/>
        <v>0</v>
      </c>
      <c r="AW2495" s="86">
        <f t="shared" si="412"/>
        <v>0</v>
      </c>
      <c r="AX2495" s="86">
        <f t="shared" si="413"/>
        <v>0</v>
      </c>
    </row>
    <row r="2496" spans="1:50" ht="15" customHeight="1">
      <c r="A2496" s="107"/>
      <c r="B2496" s="93"/>
      <c r="C2496" s="110" t="s">
        <v>172</v>
      </c>
      <c r="D2496" s="529" t="str">
        <f t="shared" si="396"/>
        <v/>
      </c>
      <c r="E2496" s="529"/>
      <c r="F2496" s="529"/>
      <c r="G2496" s="529"/>
      <c r="H2496" s="529"/>
      <c r="I2496" s="529"/>
      <c r="J2496" s="529"/>
      <c r="K2496" s="529"/>
      <c r="L2496" s="332"/>
      <c r="M2496" s="333"/>
      <c r="N2496" s="333"/>
      <c r="O2496" s="334"/>
      <c r="P2496" s="370"/>
      <c r="Q2496" s="370"/>
      <c r="R2496" s="230"/>
      <c r="S2496" s="230"/>
      <c r="T2496" s="332"/>
      <c r="U2496" s="334"/>
      <c r="V2496" s="332"/>
      <c r="W2496" s="334"/>
      <c r="X2496" s="332"/>
      <c r="Y2496" s="334"/>
      <c r="Z2496" s="230"/>
      <c r="AA2496" s="230"/>
      <c r="AB2496" s="230"/>
      <c r="AC2496" s="332"/>
      <c r="AD2496" s="334"/>
      <c r="AG2496" s="86">
        <f t="shared" si="397"/>
        <v>0</v>
      </c>
      <c r="AH2496" s="86">
        <f t="shared" si="398"/>
        <v>0</v>
      </c>
      <c r="AI2496" s="86">
        <f t="shared" si="399"/>
        <v>0</v>
      </c>
      <c r="AJ2496" s="86">
        <f t="shared" si="400"/>
        <v>0</v>
      </c>
      <c r="AL2496" s="86">
        <f t="shared" si="401"/>
        <v>15</v>
      </c>
      <c r="AM2496" s="124">
        <f t="shared" si="402"/>
        <v>0</v>
      </c>
      <c r="AN2496" s="86">
        <f t="shared" si="403"/>
        <v>0</v>
      </c>
      <c r="AO2496" s="86">
        <f t="shared" si="404"/>
        <v>0</v>
      </c>
      <c r="AP2496" s="86">
        <f t="shared" si="405"/>
        <v>0</v>
      </c>
      <c r="AQ2496" s="86">
        <f t="shared" si="406"/>
        <v>0</v>
      </c>
      <c r="AR2496" s="86">
        <f t="shared" si="407"/>
        <v>0</v>
      </c>
      <c r="AS2496" s="86">
        <f t="shared" si="408"/>
        <v>0</v>
      </c>
      <c r="AT2496" s="86">
        <f t="shared" si="409"/>
        <v>0</v>
      </c>
      <c r="AU2496" s="86">
        <f t="shared" si="410"/>
        <v>0</v>
      </c>
      <c r="AV2496" s="86">
        <f t="shared" si="411"/>
        <v>0</v>
      </c>
      <c r="AW2496" s="86">
        <f t="shared" si="412"/>
        <v>0</v>
      </c>
      <c r="AX2496" s="86">
        <f t="shared" si="413"/>
        <v>0</v>
      </c>
    </row>
    <row r="2497" spans="1:50" ht="15" customHeight="1">
      <c r="A2497" s="107"/>
      <c r="B2497" s="93"/>
      <c r="C2497" s="110" t="s">
        <v>173</v>
      </c>
      <c r="D2497" s="529" t="str">
        <f t="shared" si="396"/>
        <v/>
      </c>
      <c r="E2497" s="529"/>
      <c r="F2497" s="529"/>
      <c r="G2497" s="529"/>
      <c r="H2497" s="529"/>
      <c r="I2497" s="529"/>
      <c r="J2497" s="529"/>
      <c r="K2497" s="529"/>
      <c r="L2497" s="332"/>
      <c r="M2497" s="333"/>
      <c r="N2497" s="333"/>
      <c r="O2497" s="334"/>
      <c r="P2497" s="370"/>
      <c r="Q2497" s="370"/>
      <c r="R2497" s="230"/>
      <c r="S2497" s="230"/>
      <c r="T2497" s="332"/>
      <c r="U2497" s="334"/>
      <c r="V2497" s="332"/>
      <c r="W2497" s="334"/>
      <c r="X2497" s="332"/>
      <c r="Y2497" s="334"/>
      <c r="Z2497" s="230"/>
      <c r="AA2497" s="230"/>
      <c r="AB2497" s="230"/>
      <c r="AC2497" s="332"/>
      <c r="AD2497" s="334"/>
      <c r="AG2497" s="86">
        <f t="shared" si="397"/>
        <v>0</v>
      </c>
      <c r="AH2497" s="86">
        <f t="shared" si="398"/>
        <v>0</v>
      </c>
      <c r="AI2497" s="86">
        <f t="shared" si="399"/>
        <v>0</v>
      </c>
      <c r="AJ2497" s="86">
        <f t="shared" si="400"/>
        <v>0</v>
      </c>
      <c r="AL2497" s="86">
        <f t="shared" si="401"/>
        <v>15</v>
      </c>
      <c r="AM2497" s="124">
        <f t="shared" si="402"/>
        <v>0</v>
      </c>
      <c r="AN2497" s="86">
        <f t="shared" si="403"/>
        <v>0</v>
      </c>
      <c r="AO2497" s="86">
        <f t="shared" si="404"/>
        <v>0</v>
      </c>
      <c r="AP2497" s="86">
        <f t="shared" si="405"/>
        <v>0</v>
      </c>
      <c r="AQ2497" s="86">
        <f t="shared" si="406"/>
        <v>0</v>
      </c>
      <c r="AR2497" s="86">
        <f t="shared" si="407"/>
        <v>0</v>
      </c>
      <c r="AS2497" s="86">
        <f t="shared" si="408"/>
        <v>0</v>
      </c>
      <c r="AT2497" s="86">
        <f t="shared" si="409"/>
        <v>0</v>
      </c>
      <c r="AU2497" s="86">
        <f t="shared" si="410"/>
        <v>0</v>
      </c>
      <c r="AV2497" s="86">
        <f t="shared" si="411"/>
        <v>0</v>
      </c>
      <c r="AW2497" s="86">
        <f t="shared" si="412"/>
        <v>0</v>
      </c>
      <c r="AX2497" s="86">
        <f t="shared" si="413"/>
        <v>0</v>
      </c>
    </row>
    <row r="2498" spans="1:50" ht="15" customHeight="1">
      <c r="A2498" s="107"/>
      <c r="B2498" s="93"/>
      <c r="C2498" s="110" t="s">
        <v>174</v>
      </c>
      <c r="D2498" s="529" t="str">
        <f t="shared" si="396"/>
        <v/>
      </c>
      <c r="E2498" s="529"/>
      <c r="F2498" s="529"/>
      <c r="G2498" s="529"/>
      <c r="H2498" s="529"/>
      <c r="I2498" s="529"/>
      <c r="J2498" s="529"/>
      <c r="K2498" s="529"/>
      <c r="L2498" s="332"/>
      <c r="M2498" s="333"/>
      <c r="N2498" s="333"/>
      <c r="O2498" s="334"/>
      <c r="P2498" s="370"/>
      <c r="Q2498" s="370"/>
      <c r="R2498" s="230"/>
      <c r="S2498" s="230"/>
      <c r="T2498" s="332"/>
      <c r="U2498" s="334"/>
      <c r="V2498" s="332"/>
      <c r="W2498" s="334"/>
      <c r="X2498" s="332"/>
      <c r="Y2498" s="334"/>
      <c r="Z2498" s="230"/>
      <c r="AA2498" s="230"/>
      <c r="AB2498" s="230"/>
      <c r="AC2498" s="332"/>
      <c r="AD2498" s="334"/>
      <c r="AG2498" s="86">
        <f t="shared" si="397"/>
        <v>0</v>
      </c>
      <c r="AH2498" s="86">
        <f t="shared" si="398"/>
        <v>0</v>
      </c>
      <c r="AI2498" s="86">
        <f t="shared" si="399"/>
        <v>0</v>
      </c>
      <c r="AJ2498" s="86">
        <f t="shared" si="400"/>
        <v>0</v>
      </c>
      <c r="AL2498" s="86">
        <f t="shared" si="401"/>
        <v>15</v>
      </c>
      <c r="AM2498" s="124">
        <f t="shared" si="402"/>
        <v>0</v>
      </c>
      <c r="AN2498" s="86">
        <f t="shared" si="403"/>
        <v>0</v>
      </c>
      <c r="AO2498" s="86">
        <f t="shared" si="404"/>
        <v>0</v>
      </c>
      <c r="AP2498" s="86">
        <f t="shared" si="405"/>
        <v>0</v>
      </c>
      <c r="AQ2498" s="86">
        <f t="shared" si="406"/>
        <v>0</v>
      </c>
      <c r="AR2498" s="86">
        <f t="shared" si="407"/>
        <v>0</v>
      </c>
      <c r="AS2498" s="86">
        <f t="shared" si="408"/>
        <v>0</v>
      </c>
      <c r="AT2498" s="86">
        <f t="shared" si="409"/>
        <v>0</v>
      </c>
      <c r="AU2498" s="86">
        <f t="shared" si="410"/>
        <v>0</v>
      </c>
      <c r="AV2498" s="86">
        <f t="shared" si="411"/>
        <v>0</v>
      </c>
      <c r="AW2498" s="86">
        <f t="shared" si="412"/>
        <v>0</v>
      </c>
      <c r="AX2498" s="86">
        <f t="shared" si="413"/>
        <v>0</v>
      </c>
    </row>
    <row r="2499" spans="1:50" ht="15" customHeight="1">
      <c r="A2499" s="107"/>
      <c r="B2499" s="93"/>
      <c r="C2499" s="110" t="s">
        <v>175</v>
      </c>
      <c r="D2499" s="529" t="str">
        <f t="shared" si="396"/>
        <v/>
      </c>
      <c r="E2499" s="529"/>
      <c r="F2499" s="529"/>
      <c r="G2499" s="529"/>
      <c r="H2499" s="529"/>
      <c r="I2499" s="529"/>
      <c r="J2499" s="529"/>
      <c r="K2499" s="529"/>
      <c r="L2499" s="332"/>
      <c r="M2499" s="333"/>
      <c r="N2499" s="333"/>
      <c r="O2499" s="334"/>
      <c r="P2499" s="370"/>
      <c r="Q2499" s="370"/>
      <c r="R2499" s="230"/>
      <c r="S2499" s="230"/>
      <c r="T2499" s="332"/>
      <c r="U2499" s="334"/>
      <c r="V2499" s="332"/>
      <c r="W2499" s="334"/>
      <c r="X2499" s="332"/>
      <c r="Y2499" s="334"/>
      <c r="Z2499" s="230"/>
      <c r="AA2499" s="230"/>
      <c r="AB2499" s="230"/>
      <c r="AC2499" s="332"/>
      <c r="AD2499" s="334"/>
      <c r="AG2499" s="86">
        <f t="shared" si="397"/>
        <v>0</v>
      </c>
      <c r="AH2499" s="86">
        <f t="shared" si="398"/>
        <v>0</v>
      </c>
      <c r="AI2499" s="86">
        <f t="shared" si="399"/>
        <v>0</v>
      </c>
      <c r="AJ2499" s="86">
        <f t="shared" si="400"/>
        <v>0</v>
      </c>
      <c r="AL2499" s="86">
        <f t="shared" si="401"/>
        <v>15</v>
      </c>
      <c r="AM2499" s="124">
        <f t="shared" si="402"/>
        <v>0</v>
      </c>
      <c r="AN2499" s="86">
        <f t="shared" si="403"/>
        <v>0</v>
      </c>
      <c r="AO2499" s="86">
        <f t="shared" si="404"/>
        <v>0</v>
      </c>
      <c r="AP2499" s="86">
        <f t="shared" si="405"/>
        <v>0</v>
      </c>
      <c r="AQ2499" s="86">
        <f t="shared" si="406"/>
        <v>0</v>
      </c>
      <c r="AR2499" s="86">
        <f t="shared" si="407"/>
        <v>0</v>
      </c>
      <c r="AS2499" s="86">
        <f t="shared" si="408"/>
        <v>0</v>
      </c>
      <c r="AT2499" s="86">
        <f t="shared" si="409"/>
        <v>0</v>
      </c>
      <c r="AU2499" s="86">
        <f t="shared" si="410"/>
        <v>0</v>
      </c>
      <c r="AV2499" s="86">
        <f t="shared" si="411"/>
        <v>0</v>
      </c>
      <c r="AW2499" s="86">
        <f t="shared" si="412"/>
        <v>0</v>
      </c>
      <c r="AX2499" s="86">
        <f t="shared" si="413"/>
        <v>0</v>
      </c>
    </row>
    <row r="2500" spans="1:50" ht="15" customHeight="1">
      <c r="A2500" s="107"/>
      <c r="B2500" s="93"/>
      <c r="C2500" s="110" t="s">
        <v>176</v>
      </c>
      <c r="D2500" s="529" t="str">
        <f t="shared" si="396"/>
        <v/>
      </c>
      <c r="E2500" s="529"/>
      <c r="F2500" s="529"/>
      <c r="G2500" s="529"/>
      <c r="H2500" s="529"/>
      <c r="I2500" s="529"/>
      <c r="J2500" s="529"/>
      <c r="K2500" s="529"/>
      <c r="L2500" s="332"/>
      <c r="M2500" s="333"/>
      <c r="N2500" s="333"/>
      <c r="O2500" s="334"/>
      <c r="P2500" s="370"/>
      <c r="Q2500" s="370"/>
      <c r="R2500" s="230"/>
      <c r="S2500" s="230"/>
      <c r="T2500" s="332"/>
      <c r="U2500" s="334"/>
      <c r="V2500" s="332"/>
      <c r="W2500" s="334"/>
      <c r="X2500" s="332"/>
      <c r="Y2500" s="334"/>
      <c r="Z2500" s="230"/>
      <c r="AA2500" s="230"/>
      <c r="AB2500" s="230"/>
      <c r="AC2500" s="332"/>
      <c r="AD2500" s="334"/>
      <c r="AG2500" s="86">
        <f t="shared" si="397"/>
        <v>0</v>
      </c>
      <c r="AH2500" s="86">
        <f t="shared" si="398"/>
        <v>0</v>
      </c>
      <c r="AI2500" s="86">
        <f t="shared" si="399"/>
        <v>0</v>
      </c>
      <c r="AJ2500" s="86">
        <f t="shared" si="400"/>
        <v>0</v>
      </c>
      <c r="AL2500" s="86">
        <f t="shared" si="401"/>
        <v>15</v>
      </c>
      <c r="AM2500" s="124">
        <f t="shared" si="402"/>
        <v>0</v>
      </c>
      <c r="AN2500" s="86">
        <f t="shared" si="403"/>
        <v>0</v>
      </c>
      <c r="AO2500" s="86">
        <f t="shared" si="404"/>
        <v>0</v>
      </c>
      <c r="AP2500" s="86">
        <f t="shared" si="405"/>
        <v>0</v>
      </c>
      <c r="AQ2500" s="86">
        <f t="shared" si="406"/>
        <v>0</v>
      </c>
      <c r="AR2500" s="86">
        <f t="shared" si="407"/>
        <v>0</v>
      </c>
      <c r="AS2500" s="86">
        <f t="shared" si="408"/>
        <v>0</v>
      </c>
      <c r="AT2500" s="86">
        <f t="shared" si="409"/>
        <v>0</v>
      </c>
      <c r="AU2500" s="86">
        <f t="shared" si="410"/>
        <v>0</v>
      </c>
      <c r="AV2500" s="86">
        <f t="shared" si="411"/>
        <v>0</v>
      </c>
      <c r="AW2500" s="86">
        <f t="shared" si="412"/>
        <v>0</v>
      </c>
      <c r="AX2500" s="86">
        <f t="shared" si="413"/>
        <v>0</v>
      </c>
    </row>
    <row r="2501" spans="1:50" ht="15" customHeight="1">
      <c r="A2501" s="107"/>
      <c r="B2501" s="93"/>
      <c r="C2501" s="110" t="s">
        <v>177</v>
      </c>
      <c r="D2501" s="529" t="str">
        <f t="shared" si="396"/>
        <v/>
      </c>
      <c r="E2501" s="529"/>
      <c r="F2501" s="529"/>
      <c r="G2501" s="529"/>
      <c r="H2501" s="529"/>
      <c r="I2501" s="529"/>
      <c r="J2501" s="529"/>
      <c r="K2501" s="529"/>
      <c r="L2501" s="332"/>
      <c r="M2501" s="333"/>
      <c r="N2501" s="333"/>
      <c r="O2501" s="334"/>
      <c r="P2501" s="370"/>
      <c r="Q2501" s="370"/>
      <c r="R2501" s="230"/>
      <c r="S2501" s="230"/>
      <c r="T2501" s="332"/>
      <c r="U2501" s="334"/>
      <c r="V2501" s="332"/>
      <c r="W2501" s="334"/>
      <c r="X2501" s="332"/>
      <c r="Y2501" s="334"/>
      <c r="Z2501" s="230"/>
      <c r="AA2501" s="230"/>
      <c r="AB2501" s="230"/>
      <c r="AC2501" s="332"/>
      <c r="AD2501" s="334"/>
      <c r="AG2501" s="86">
        <f t="shared" si="397"/>
        <v>0</v>
      </c>
      <c r="AH2501" s="86">
        <f t="shared" si="398"/>
        <v>0</v>
      </c>
      <c r="AI2501" s="86">
        <f t="shared" si="399"/>
        <v>0</v>
      </c>
      <c r="AJ2501" s="86">
        <f t="shared" si="400"/>
        <v>0</v>
      </c>
      <c r="AL2501" s="86">
        <f t="shared" si="401"/>
        <v>15</v>
      </c>
      <c r="AM2501" s="124">
        <f t="shared" si="402"/>
        <v>0</v>
      </c>
      <c r="AN2501" s="86">
        <f t="shared" si="403"/>
        <v>0</v>
      </c>
      <c r="AO2501" s="86">
        <f t="shared" si="404"/>
        <v>0</v>
      </c>
      <c r="AP2501" s="86">
        <f t="shared" si="405"/>
        <v>0</v>
      </c>
      <c r="AQ2501" s="86">
        <f t="shared" si="406"/>
        <v>0</v>
      </c>
      <c r="AR2501" s="86">
        <f t="shared" si="407"/>
        <v>0</v>
      </c>
      <c r="AS2501" s="86">
        <f t="shared" si="408"/>
        <v>0</v>
      </c>
      <c r="AT2501" s="86">
        <f t="shared" si="409"/>
        <v>0</v>
      </c>
      <c r="AU2501" s="86">
        <f t="shared" si="410"/>
        <v>0</v>
      </c>
      <c r="AV2501" s="86">
        <f t="shared" si="411"/>
        <v>0</v>
      </c>
      <c r="AW2501" s="86">
        <f t="shared" si="412"/>
        <v>0</v>
      </c>
      <c r="AX2501" s="86">
        <f t="shared" si="413"/>
        <v>0</v>
      </c>
    </row>
    <row r="2502" spans="1:50" ht="15" customHeight="1">
      <c r="A2502" s="107"/>
      <c r="B2502" s="93"/>
      <c r="C2502" s="110" t="s">
        <v>178</v>
      </c>
      <c r="D2502" s="529" t="str">
        <f t="shared" si="396"/>
        <v/>
      </c>
      <c r="E2502" s="529"/>
      <c r="F2502" s="529"/>
      <c r="G2502" s="529"/>
      <c r="H2502" s="529"/>
      <c r="I2502" s="529"/>
      <c r="J2502" s="529"/>
      <c r="K2502" s="529"/>
      <c r="L2502" s="332"/>
      <c r="M2502" s="333"/>
      <c r="N2502" s="333"/>
      <c r="O2502" s="334"/>
      <c r="P2502" s="370"/>
      <c r="Q2502" s="370"/>
      <c r="R2502" s="230"/>
      <c r="S2502" s="230"/>
      <c r="T2502" s="332"/>
      <c r="U2502" s="334"/>
      <c r="V2502" s="332"/>
      <c r="W2502" s="334"/>
      <c r="X2502" s="332"/>
      <c r="Y2502" s="334"/>
      <c r="Z2502" s="230"/>
      <c r="AA2502" s="230"/>
      <c r="AB2502" s="230"/>
      <c r="AC2502" s="332"/>
      <c r="AD2502" s="334"/>
      <c r="AG2502" s="86">
        <f t="shared" si="397"/>
        <v>0</v>
      </c>
      <c r="AH2502" s="86">
        <f t="shared" si="398"/>
        <v>0</v>
      </c>
      <c r="AI2502" s="86">
        <f t="shared" si="399"/>
        <v>0</v>
      </c>
      <c r="AJ2502" s="86">
        <f t="shared" si="400"/>
        <v>0</v>
      </c>
      <c r="AL2502" s="86">
        <f t="shared" si="401"/>
        <v>15</v>
      </c>
      <c r="AM2502" s="124">
        <f t="shared" si="402"/>
        <v>0</v>
      </c>
      <c r="AN2502" s="86">
        <f t="shared" si="403"/>
        <v>0</v>
      </c>
      <c r="AO2502" s="86">
        <f t="shared" si="404"/>
        <v>0</v>
      </c>
      <c r="AP2502" s="86">
        <f t="shared" si="405"/>
        <v>0</v>
      </c>
      <c r="AQ2502" s="86">
        <f t="shared" si="406"/>
        <v>0</v>
      </c>
      <c r="AR2502" s="86">
        <f t="shared" si="407"/>
        <v>0</v>
      </c>
      <c r="AS2502" s="86">
        <f t="shared" si="408"/>
        <v>0</v>
      </c>
      <c r="AT2502" s="86">
        <f t="shared" si="409"/>
        <v>0</v>
      </c>
      <c r="AU2502" s="86">
        <f t="shared" si="410"/>
        <v>0</v>
      </c>
      <c r="AV2502" s="86">
        <f t="shared" si="411"/>
        <v>0</v>
      </c>
      <c r="AW2502" s="86">
        <f t="shared" si="412"/>
        <v>0</v>
      </c>
      <c r="AX2502" s="86">
        <f t="shared" si="413"/>
        <v>0</v>
      </c>
    </row>
    <row r="2503" spans="1:50" ht="15" customHeight="1">
      <c r="A2503" s="107"/>
      <c r="B2503" s="93"/>
      <c r="C2503" s="110" t="s">
        <v>179</v>
      </c>
      <c r="D2503" s="529" t="str">
        <f t="shared" si="396"/>
        <v/>
      </c>
      <c r="E2503" s="529"/>
      <c r="F2503" s="529"/>
      <c r="G2503" s="529"/>
      <c r="H2503" s="529"/>
      <c r="I2503" s="529"/>
      <c r="J2503" s="529"/>
      <c r="K2503" s="529"/>
      <c r="L2503" s="332"/>
      <c r="M2503" s="333"/>
      <c r="N2503" s="333"/>
      <c r="O2503" s="334"/>
      <c r="P2503" s="370"/>
      <c r="Q2503" s="370"/>
      <c r="R2503" s="230"/>
      <c r="S2503" s="230"/>
      <c r="T2503" s="332"/>
      <c r="U2503" s="334"/>
      <c r="V2503" s="332"/>
      <c r="W2503" s="334"/>
      <c r="X2503" s="332"/>
      <c r="Y2503" s="334"/>
      <c r="Z2503" s="230"/>
      <c r="AA2503" s="230"/>
      <c r="AB2503" s="230"/>
      <c r="AC2503" s="332"/>
      <c r="AD2503" s="334"/>
      <c r="AG2503" s="86">
        <f t="shared" si="397"/>
        <v>0</v>
      </c>
      <c r="AH2503" s="86">
        <f t="shared" si="398"/>
        <v>0</v>
      </c>
      <c r="AI2503" s="86">
        <f t="shared" si="399"/>
        <v>0</v>
      </c>
      <c r="AJ2503" s="86">
        <f t="shared" si="400"/>
        <v>0</v>
      </c>
      <c r="AL2503" s="86">
        <f t="shared" si="401"/>
        <v>15</v>
      </c>
      <c r="AM2503" s="124">
        <f t="shared" si="402"/>
        <v>0</v>
      </c>
      <c r="AN2503" s="86">
        <f t="shared" si="403"/>
        <v>0</v>
      </c>
      <c r="AO2503" s="86">
        <f t="shared" si="404"/>
        <v>0</v>
      </c>
      <c r="AP2503" s="86">
        <f t="shared" si="405"/>
        <v>0</v>
      </c>
      <c r="AQ2503" s="86">
        <f t="shared" si="406"/>
        <v>0</v>
      </c>
      <c r="AR2503" s="86">
        <f t="shared" si="407"/>
        <v>0</v>
      </c>
      <c r="AS2503" s="86">
        <f t="shared" si="408"/>
        <v>0</v>
      </c>
      <c r="AT2503" s="86">
        <f t="shared" si="409"/>
        <v>0</v>
      </c>
      <c r="AU2503" s="86">
        <f t="shared" si="410"/>
        <v>0</v>
      </c>
      <c r="AV2503" s="86">
        <f t="shared" si="411"/>
        <v>0</v>
      </c>
      <c r="AW2503" s="86">
        <f t="shared" si="412"/>
        <v>0</v>
      </c>
      <c r="AX2503" s="86">
        <f t="shared" si="413"/>
        <v>0</v>
      </c>
    </row>
    <row r="2504" spans="1:50" ht="15" customHeight="1">
      <c r="A2504" s="107"/>
      <c r="B2504" s="93"/>
      <c r="C2504" s="110" t="s">
        <v>180</v>
      </c>
      <c r="D2504" s="529" t="str">
        <f t="shared" si="396"/>
        <v/>
      </c>
      <c r="E2504" s="529"/>
      <c r="F2504" s="529"/>
      <c r="G2504" s="529"/>
      <c r="H2504" s="529"/>
      <c r="I2504" s="529"/>
      <c r="J2504" s="529"/>
      <c r="K2504" s="529"/>
      <c r="L2504" s="332"/>
      <c r="M2504" s="333"/>
      <c r="N2504" s="333"/>
      <c r="O2504" s="334"/>
      <c r="P2504" s="370"/>
      <c r="Q2504" s="370"/>
      <c r="R2504" s="230"/>
      <c r="S2504" s="230"/>
      <c r="T2504" s="332"/>
      <c r="U2504" s="334"/>
      <c r="V2504" s="332"/>
      <c r="W2504" s="334"/>
      <c r="X2504" s="332"/>
      <c r="Y2504" s="334"/>
      <c r="Z2504" s="230"/>
      <c r="AA2504" s="230"/>
      <c r="AB2504" s="230"/>
      <c r="AC2504" s="332"/>
      <c r="AD2504" s="334"/>
      <c r="AG2504" s="86">
        <f t="shared" si="397"/>
        <v>0</v>
      </c>
      <c r="AH2504" s="86">
        <f t="shared" si="398"/>
        <v>0</v>
      </c>
      <c r="AI2504" s="86">
        <f t="shared" si="399"/>
        <v>0</v>
      </c>
      <c r="AJ2504" s="86">
        <f t="shared" si="400"/>
        <v>0</v>
      </c>
      <c r="AL2504" s="86">
        <f t="shared" si="401"/>
        <v>15</v>
      </c>
      <c r="AM2504" s="124">
        <f t="shared" si="402"/>
        <v>0</v>
      </c>
      <c r="AN2504" s="86">
        <f t="shared" si="403"/>
        <v>0</v>
      </c>
      <c r="AO2504" s="86">
        <f t="shared" si="404"/>
        <v>0</v>
      </c>
      <c r="AP2504" s="86">
        <f t="shared" si="405"/>
        <v>0</v>
      </c>
      <c r="AQ2504" s="86">
        <f t="shared" si="406"/>
        <v>0</v>
      </c>
      <c r="AR2504" s="86">
        <f t="shared" si="407"/>
        <v>0</v>
      </c>
      <c r="AS2504" s="86">
        <f t="shared" si="408"/>
        <v>0</v>
      </c>
      <c r="AT2504" s="86">
        <f t="shared" si="409"/>
        <v>0</v>
      </c>
      <c r="AU2504" s="86">
        <f t="shared" si="410"/>
        <v>0</v>
      </c>
      <c r="AV2504" s="86">
        <f t="shared" si="411"/>
        <v>0</v>
      </c>
      <c r="AW2504" s="86">
        <f t="shared" si="412"/>
        <v>0</v>
      </c>
      <c r="AX2504" s="86">
        <f t="shared" si="413"/>
        <v>0</v>
      </c>
    </row>
    <row r="2505" spans="1:50" ht="15" customHeight="1">
      <c r="A2505" s="107"/>
      <c r="B2505" s="93"/>
      <c r="C2505" s="110" t="s">
        <v>181</v>
      </c>
      <c r="D2505" s="529" t="str">
        <f t="shared" si="396"/>
        <v/>
      </c>
      <c r="E2505" s="529"/>
      <c r="F2505" s="529"/>
      <c r="G2505" s="529"/>
      <c r="H2505" s="529"/>
      <c r="I2505" s="529"/>
      <c r="J2505" s="529"/>
      <c r="K2505" s="529"/>
      <c r="L2505" s="332"/>
      <c r="M2505" s="333"/>
      <c r="N2505" s="333"/>
      <c r="O2505" s="334"/>
      <c r="P2505" s="370"/>
      <c r="Q2505" s="370"/>
      <c r="R2505" s="230"/>
      <c r="S2505" s="230"/>
      <c r="T2505" s="332"/>
      <c r="U2505" s="334"/>
      <c r="V2505" s="332"/>
      <c r="W2505" s="334"/>
      <c r="X2505" s="332"/>
      <c r="Y2505" s="334"/>
      <c r="Z2505" s="230"/>
      <c r="AA2505" s="230"/>
      <c r="AB2505" s="230"/>
      <c r="AC2505" s="332"/>
      <c r="AD2505" s="334"/>
      <c r="AG2505" s="86">
        <f t="shared" si="397"/>
        <v>0</v>
      </c>
      <c r="AH2505" s="86">
        <f t="shared" si="398"/>
        <v>0</v>
      </c>
      <c r="AI2505" s="86">
        <f t="shared" si="399"/>
        <v>0</v>
      </c>
      <c r="AJ2505" s="86">
        <f t="shared" si="400"/>
        <v>0</v>
      </c>
      <c r="AL2505" s="86">
        <f t="shared" si="401"/>
        <v>15</v>
      </c>
      <c r="AM2505" s="124">
        <f t="shared" si="402"/>
        <v>0</v>
      </c>
      <c r="AN2505" s="86">
        <f t="shared" si="403"/>
        <v>0</v>
      </c>
      <c r="AO2505" s="86">
        <f t="shared" si="404"/>
        <v>0</v>
      </c>
      <c r="AP2505" s="86">
        <f t="shared" si="405"/>
        <v>0</v>
      </c>
      <c r="AQ2505" s="86">
        <f t="shared" si="406"/>
        <v>0</v>
      </c>
      <c r="AR2505" s="86">
        <f t="shared" si="407"/>
        <v>0</v>
      </c>
      <c r="AS2505" s="86">
        <f t="shared" si="408"/>
        <v>0</v>
      </c>
      <c r="AT2505" s="86">
        <f t="shared" si="409"/>
        <v>0</v>
      </c>
      <c r="AU2505" s="86">
        <f t="shared" si="410"/>
        <v>0</v>
      </c>
      <c r="AV2505" s="86">
        <f t="shared" si="411"/>
        <v>0</v>
      </c>
      <c r="AW2505" s="86">
        <f t="shared" si="412"/>
        <v>0</v>
      </c>
      <c r="AX2505" s="86">
        <f t="shared" si="413"/>
        <v>0</v>
      </c>
    </row>
    <row r="2506" spans="1:50" ht="15" customHeight="1">
      <c r="A2506" s="107"/>
      <c r="B2506" s="93"/>
      <c r="C2506" s="110" t="s">
        <v>182</v>
      </c>
      <c r="D2506" s="529" t="str">
        <f t="shared" si="396"/>
        <v/>
      </c>
      <c r="E2506" s="529"/>
      <c r="F2506" s="529"/>
      <c r="G2506" s="529"/>
      <c r="H2506" s="529"/>
      <c r="I2506" s="529"/>
      <c r="J2506" s="529"/>
      <c r="K2506" s="529"/>
      <c r="L2506" s="332"/>
      <c r="M2506" s="333"/>
      <c r="N2506" s="333"/>
      <c r="O2506" s="334"/>
      <c r="P2506" s="370"/>
      <c r="Q2506" s="370"/>
      <c r="R2506" s="230"/>
      <c r="S2506" s="230"/>
      <c r="T2506" s="332"/>
      <c r="U2506" s="334"/>
      <c r="V2506" s="332"/>
      <c r="W2506" s="334"/>
      <c r="X2506" s="332"/>
      <c r="Y2506" s="334"/>
      <c r="Z2506" s="230"/>
      <c r="AA2506" s="230"/>
      <c r="AB2506" s="230"/>
      <c r="AC2506" s="332"/>
      <c r="AD2506" s="334"/>
      <c r="AG2506" s="86">
        <f t="shared" si="397"/>
        <v>0</v>
      </c>
      <c r="AH2506" s="86">
        <f t="shared" si="398"/>
        <v>0</v>
      </c>
      <c r="AI2506" s="86">
        <f t="shared" si="399"/>
        <v>0</v>
      </c>
      <c r="AJ2506" s="86">
        <f t="shared" si="400"/>
        <v>0</v>
      </c>
      <c r="AL2506" s="86">
        <f t="shared" si="401"/>
        <v>15</v>
      </c>
      <c r="AM2506" s="124">
        <f t="shared" si="402"/>
        <v>0</v>
      </c>
      <c r="AN2506" s="86">
        <f t="shared" si="403"/>
        <v>0</v>
      </c>
      <c r="AO2506" s="86">
        <f t="shared" si="404"/>
        <v>0</v>
      </c>
      <c r="AP2506" s="86">
        <f t="shared" si="405"/>
        <v>0</v>
      </c>
      <c r="AQ2506" s="86">
        <f t="shared" si="406"/>
        <v>0</v>
      </c>
      <c r="AR2506" s="86">
        <f t="shared" si="407"/>
        <v>0</v>
      </c>
      <c r="AS2506" s="86">
        <f t="shared" si="408"/>
        <v>0</v>
      </c>
      <c r="AT2506" s="86">
        <f t="shared" si="409"/>
        <v>0</v>
      </c>
      <c r="AU2506" s="86">
        <f t="shared" si="410"/>
        <v>0</v>
      </c>
      <c r="AV2506" s="86">
        <f t="shared" si="411"/>
        <v>0</v>
      </c>
      <c r="AW2506" s="86">
        <f t="shared" si="412"/>
        <v>0</v>
      </c>
      <c r="AX2506" s="86">
        <f t="shared" si="413"/>
        <v>0</v>
      </c>
    </row>
    <row r="2507" spans="1:50" ht="15" customHeight="1">
      <c r="A2507" s="107"/>
      <c r="B2507" s="93"/>
      <c r="C2507" s="110" t="s">
        <v>183</v>
      </c>
      <c r="D2507" s="529" t="str">
        <f t="shared" si="396"/>
        <v/>
      </c>
      <c r="E2507" s="529"/>
      <c r="F2507" s="529"/>
      <c r="G2507" s="529"/>
      <c r="H2507" s="529"/>
      <c r="I2507" s="529"/>
      <c r="J2507" s="529"/>
      <c r="K2507" s="529"/>
      <c r="L2507" s="332"/>
      <c r="M2507" s="333"/>
      <c r="N2507" s="333"/>
      <c r="O2507" s="334"/>
      <c r="P2507" s="370"/>
      <c r="Q2507" s="370"/>
      <c r="R2507" s="230"/>
      <c r="S2507" s="230"/>
      <c r="T2507" s="332"/>
      <c r="U2507" s="334"/>
      <c r="V2507" s="332"/>
      <c r="W2507" s="334"/>
      <c r="X2507" s="332"/>
      <c r="Y2507" s="334"/>
      <c r="Z2507" s="230"/>
      <c r="AA2507" s="230"/>
      <c r="AB2507" s="230"/>
      <c r="AC2507" s="332"/>
      <c r="AD2507" s="334"/>
      <c r="AG2507" s="86">
        <f t="shared" si="397"/>
        <v>0</v>
      </c>
      <c r="AH2507" s="86">
        <f t="shared" si="398"/>
        <v>0</v>
      </c>
      <c r="AI2507" s="86">
        <f t="shared" si="399"/>
        <v>0</v>
      </c>
      <c r="AJ2507" s="86">
        <f t="shared" si="400"/>
        <v>0</v>
      </c>
      <c r="AL2507" s="86">
        <f t="shared" si="401"/>
        <v>15</v>
      </c>
      <c r="AM2507" s="124">
        <f t="shared" si="402"/>
        <v>0</v>
      </c>
      <c r="AN2507" s="86">
        <f t="shared" si="403"/>
        <v>0</v>
      </c>
      <c r="AO2507" s="86">
        <f t="shared" si="404"/>
        <v>0</v>
      </c>
      <c r="AP2507" s="86">
        <f t="shared" si="405"/>
        <v>0</v>
      </c>
      <c r="AQ2507" s="86">
        <f t="shared" si="406"/>
        <v>0</v>
      </c>
      <c r="AR2507" s="86">
        <f t="shared" si="407"/>
        <v>0</v>
      </c>
      <c r="AS2507" s="86">
        <f t="shared" si="408"/>
        <v>0</v>
      </c>
      <c r="AT2507" s="86">
        <f t="shared" si="409"/>
        <v>0</v>
      </c>
      <c r="AU2507" s="86">
        <f t="shared" si="410"/>
        <v>0</v>
      </c>
      <c r="AV2507" s="86">
        <f t="shared" si="411"/>
        <v>0</v>
      </c>
      <c r="AW2507" s="86">
        <f t="shared" si="412"/>
        <v>0</v>
      </c>
      <c r="AX2507" s="86">
        <f t="shared" si="413"/>
        <v>0</v>
      </c>
    </row>
    <row r="2508" spans="1:50" ht="15" customHeight="1">
      <c r="A2508" s="107"/>
      <c r="B2508" s="93"/>
      <c r="C2508" s="110" t="s">
        <v>184</v>
      </c>
      <c r="D2508" s="529" t="str">
        <f t="shared" si="396"/>
        <v/>
      </c>
      <c r="E2508" s="529"/>
      <c r="F2508" s="529"/>
      <c r="G2508" s="529"/>
      <c r="H2508" s="529"/>
      <c r="I2508" s="529"/>
      <c r="J2508" s="529"/>
      <c r="K2508" s="529"/>
      <c r="L2508" s="332"/>
      <c r="M2508" s="333"/>
      <c r="N2508" s="333"/>
      <c r="O2508" s="334"/>
      <c r="P2508" s="370"/>
      <c r="Q2508" s="370"/>
      <c r="R2508" s="230"/>
      <c r="S2508" s="230"/>
      <c r="T2508" s="332"/>
      <c r="U2508" s="334"/>
      <c r="V2508" s="332"/>
      <c r="W2508" s="334"/>
      <c r="X2508" s="332"/>
      <c r="Y2508" s="334"/>
      <c r="Z2508" s="230"/>
      <c r="AA2508" s="230"/>
      <c r="AB2508" s="230"/>
      <c r="AC2508" s="332"/>
      <c r="AD2508" s="334"/>
      <c r="AG2508" s="86">
        <f t="shared" si="397"/>
        <v>0</v>
      </c>
      <c r="AH2508" s="86">
        <f t="shared" si="398"/>
        <v>0</v>
      </c>
      <c r="AI2508" s="86">
        <f t="shared" si="399"/>
        <v>0</v>
      </c>
      <c r="AJ2508" s="86">
        <f t="shared" si="400"/>
        <v>0</v>
      </c>
      <c r="AL2508" s="86">
        <f t="shared" si="401"/>
        <v>15</v>
      </c>
      <c r="AM2508" s="124">
        <f t="shared" si="402"/>
        <v>0</v>
      </c>
      <c r="AN2508" s="86">
        <f t="shared" si="403"/>
        <v>0</v>
      </c>
      <c r="AO2508" s="86">
        <f t="shared" si="404"/>
        <v>0</v>
      </c>
      <c r="AP2508" s="86">
        <f t="shared" si="405"/>
        <v>0</v>
      </c>
      <c r="AQ2508" s="86">
        <f t="shared" si="406"/>
        <v>0</v>
      </c>
      <c r="AR2508" s="86">
        <f t="shared" si="407"/>
        <v>0</v>
      </c>
      <c r="AS2508" s="86">
        <f t="shared" si="408"/>
        <v>0</v>
      </c>
      <c r="AT2508" s="86">
        <f t="shared" si="409"/>
        <v>0</v>
      </c>
      <c r="AU2508" s="86">
        <f t="shared" si="410"/>
        <v>0</v>
      </c>
      <c r="AV2508" s="86">
        <f t="shared" si="411"/>
        <v>0</v>
      </c>
      <c r="AW2508" s="86">
        <f t="shared" si="412"/>
        <v>0</v>
      </c>
      <c r="AX2508" s="86">
        <f t="shared" si="413"/>
        <v>0</v>
      </c>
    </row>
    <row r="2509" spans="1:50" ht="15" customHeight="1">
      <c r="A2509" s="107"/>
      <c r="B2509" s="93"/>
      <c r="C2509" s="110" t="s">
        <v>185</v>
      </c>
      <c r="D2509" s="529" t="str">
        <f t="shared" si="396"/>
        <v/>
      </c>
      <c r="E2509" s="529"/>
      <c r="F2509" s="529"/>
      <c r="G2509" s="529"/>
      <c r="H2509" s="529"/>
      <c r="I2509" s="529"/>
      <c r="J2509" s="529"/>
      <c r="K2509" s="529"/>
      <c r="L2509" s="332"/>
      <c r="M2509" s="333"/>
      <c r="N2509" s="333"/>
      <c r="O2509" s="334"/>
      <c r="P2509" s="370"/>
      <c r="Q2509" s="370"/>
      <c r="R2509" s="230"/>
      <c r="S2509" s="230"/>
      <c r="T2509" s="332"/>
      <c r="U2509" s="334"/>
      <c r="V2509" s="332"/>
      <c r="W2509" s="334"/>
      <c r="X2509" s="332"/>
      <c r="Y2509" s="334"/>
      <c r="Z2509" s="230"/>
      <c r="AA2509" s="230"/>
      <c r="AB2509" s="230"/>
      <c r="AC2509" s="332"/>
      <c r="AD2509" s="334"/>
      <c r="AG2509" s="86">
        <f t="shared" si="397"/>
        <v>0</v>
      </c>
      <c r="AH2509" s="86">
        <f t="shared" si="398"/>
        <v>0</v>
      </c>
      <c r="AI2509" s="86">
        <f t="shared" si="399"/>
        <v>0</v>
      </c>
      <c r="AJ2509" s="86">
        <f t="shared" si="400"/>
        <v>0</v>
      </c>
      <c r="AL2509" s="86">
        <f t="shared" si="401"/>
        <v>15</v>
      </c>
      <c r="AM2509" s="124">
        <f t="shared" si="402"/>
        <v>0</v>
      </c>
      <c r="AN2509" s="86">
        <f t="shared" si="403"/>
        <v>0</v>
      </c>
      <c r="AO2509" s="86">
        <f t="shared" si="404"/>
        <v>0</v>
      </c>
      <c r="AP2509" s="86">
        <f t="shared" si="405"/>
        <v>0</v>
      </c>
      <c r="AQ2509" s="86">
        <f t="shared" si="406"/>
        <v>0</v>
      </c>
      <c r="AR2509" s="86">
        <f t="shared" si="407"/>
        <v>0</v>
      </c>
      <c r="AS2509" s="86">
        <f t="shared" si="408"/>
        <v>0</v>
      </c>
      <c r="AT2509" s="86">
        <f t="shared" si="409"/>
        <v>0</v>
      </c>
      <c r="AU2509" s="86">
        <f t="shared" si="410"/>
        <v>0</v>
      </c>
      <c r="AV2509" s="86">
        <f t="shared" si="411"/>
        <v>0</v>
      </c>
      <c r="AW2509" s="86">
        <f t="shared" si="412"/>
        <v>0</v>
      </c>
      <c r="AX2509" s="86">
        <f t="shared" si="413"/>
        <v>0</v>
      </c>
    </row>
    <row r="2510" spans="1:50" ht="15" customHeight="1">
      <c r="A2510" s="107"/>
      <c r="B2510" s="93"/>
      <c r="C2510" s="110" t="s">
        <v>186</v>
      </c>
      <c r="D2510" s="529" t="str">
        <f t="shared" si="396"/>
        <v/>
      </c>
      <c r="E2510" s="529"/>
      <c r="F2510" s="529"/>
      <c r="G2510" s="529"/>
      <c r="H2510" s="529"/>
      <c r="I2510" s="529"/>
      <c r="J2510" s="529"/>
      <c r="K2510" s="529"/>
      <c r="L2510" s="332"/>
      <c r="M2510" s="333"/>
      <c r="N2510" s="333"/>
      <c r="O2510" s="334"/>
      <c r="P2510" s="370"/>
      <c r="Q2510" s="370"/>
      <c r="R2510" s="230"/>
      <c r="S2510" s="230"/>
      <c r="T2510" s="332"/>
      <c r="U2510" s="334"/>
      <c r="V2510" s="332"/>
      <c r="W2510" s="334"/>
      <c r="X2510" s="332"/>
      <c r="Y2510" s="334"/>
      <c r="Z2510" s="230"/>
      <c r="AA2510" s="230"/>
      <c r="AB2510" s="230"/>
      <c r="AC2510" s="332"/>
      <c r="AD2510" s="334"/>
      <c r="AG2510" s="86">
        <f t="shared" si="397"/>
        <v>0</v>
      </c>
      <c r="AH2510" s="86">
        <f t="shared" si="398"/>
        <v>0</v>
      </c>
      <c r="AI2510" s="86">
        <f t="shared" si="399"/>
        <v>0</v>
      </c>
      <c r="AJ2510" s="86">
        <f t="shared" si="400"/>
        <v>0</v>
      </c>
      <c r="AL2510" s="86">
        <f t="shared" si="401"/>
        <v>15</v>
      </c>
      <c r="AM2510" s="124">
        <f t="shared" si="402"/>
        <v>0</v>
      </c>
      <c r="AN2510" s="86">
        <f t="shared" si="403"/>
        <v>0</v>
      </c>
      <c r="AO2510" s="86">
        <f t="shared" si="404"/>
        <v>0</v>
      </c>
      <c r="AP2510" s="86">
        <f t="shared" si="405"/>
        <v>0</v>
      </c>
      <c r="AQ2510" s="86">
        <f t="shared" si="406"/>
        <v>0</v>
      </c>
      <c r="AR2510" s="86">
        <f t="shared" si="407"/>
        <v>0</v>
      </c>
      <c r="AS2510" s="86">
        <f t="shared" si="408"/>
        <v>0</v>
      </c>
      <c r="AT2510" s="86">
        <f t="shared" si="409"/>
        <v>0</v>
      </c>
      <c r="AU2510" s="86">
        <f t="shared" si="410"/>
        <v>0</v>
      </c>
      <c r="AV2510" s="86">
        <f t="shared" si="411"/>
        <v>0</v>
      </c>
      <c r="AW2510" s="86">
        <f t="shared" si="412"/>
        <v>0</v>
      </c>
      <c r="AX2510" s="86">
        <f t="shared" si="413"/>
        <v>0</v>
      </c>
    </row>
    <row r="2511" spans="1:50" ht="15" customHeight="1">
      <c r="A2511" s="107"/>
      <c r="B2511" s="93"/>
      <c r="C2511" s="110" t="s">
        <v>187</v>
      </c>
      <c r="D2511" s="529" t="str">
        <f t="shared" si="396"/>
        <v/>
      </c>
      <c r="E2511" s="529"/>
      <c r="F2511" s="529"/>
      <c r="G2511" s="529"/>
      <c r="H2511" s="529"/>
      <c r="I2511" s="529"/>
      <c r="J2511" s="529"/>
      <c r="K2511" s="529"/>
      <c r="L2511" s="332"/>
      <c r="M2511" s="333"/>
      <c r="N2511" s="333"/>
      <c r="O2511" s="334"/>
      <c r="P2511" s="370"/>
      <c r="Q2511" s="370"/>
      <c r="R2511" s="230"/>
      <c r="S2511" s="230"/>
      <c r="T2511" s="332"/>
      <c r="U2511" s="334"/>
      <c r="V2511" s="332"/>
      <c r="W2511" s="334"/>
      <c r="X2511" s="332"/>
      <c r="Y2511" s="334"/>
      <c r="Z2511" s="230"/>
      <c r="AA2511" s="230"/>
      <c r="AB2511" s="230"/>
      <c r="AC2511" s="332"/>
      <c r="AD2511" s="334"/>
      <c r="AG2511" s="86">
        <f t="shared" si="397"/>
        <v>0</v>
      </c>
      <c r="AH2511" s="86">
        <f t="shared" si="398"/>
        <v>0</v>
      </c>
      <c r="AI2511" s="86">
        <f t="shared" si="399"/>
        <v>0</v>
      </c>
      <c r="AJ2511" s="86">
        <f t="shared" si="400"/>
        <v>0</v>
      </c>
      <c r="AL2511" s="86">
        <f t="shared" si="401"/>
        <v>15</v>
      </c>
      <c r="AM2511" s="124">
        <f t="shared" si="402"/>
        <v>0</v>
      </c>
      <c r="AN2511" s="86">
        <f t="shared" si="403"/>
        <v>0</v>
      </c>
      <c r="AO2511" s="86">
        <f t="shared" si="404"/>
        <v>0</v>
      </c>
      <c r="AP2511" s="86">
        <f t="shared" si="405"/>
        <v>0</v>
      </c>
      <c r="AQ2511" s="86">
        <f t="shared" si="406"/>
        <v>0</v>
      </c>
      <c r="AR2511" s="86">
        <f t="shared" si="407"/>
        <v>0</v>
      </c>
      <c r="AS2511" s="86">
        <f t="shared" si="408"/>
        <v>0</v>
      </c>
      <c r="AT2511" s="86">
        <f t="shared" si="409"/>
        <v>0</v>
      </c>
      <c r="AU2511" s="86">
        <f t="shared" si="410"/>
        <v>0</v>
      </c>
      <c r="AV2511" s="86">
        <f t="shared" si="411"/>
        <v>0</v>
      </c>
      <c r="AW2511" s="86">
        <f t="shared" si="412"/>
        <v>0</v>
      </c>
      <c r="AX2511" s="86">
        <f t="shared" si="413"/>
        <v>0</v>
      </c>
    </row>
    <row r="2512" spans="1:50" ht="15" customHeight="1">
      <c r="A2512" s="107"/>
      <c r="B2512" s="93"/>
      <c r="C2512" s="110" t="s">
        <v>188</v>
      </c>
      <c r="D2512" s="529" t="str">
        <f t="shared" si="396"/>
        <v/>
      </c>
      <c r="E2512" s="529"/>
      <c r="F2512" s="529"/>
      <c r="G2512" s="529"/>
      <c r="H2512" s="529"/>
      <c r="I2512" s="529"/>
      <c r="J2512" s="529"/>
      <c r="K2512" s="529"/>
      <c r="L2512" s="332"/>
      <c r="M2512" s="333"/>
      <c r="N2512" s="333"/>
      <c r="O2512" s="334"/>
      <c r="P2512" s="370"/>
      <c r="Q2512" s="370"/>
      <c r="R2512" s="230"/>
      <c r="S2512" s="230"/>
      <c r="T2512" s="332"/>
      <c r="U2512" s="334"/>
      <c r="V2512" s="332"/>
      <c r="W2512" s="334"/>
      <c r="X2512" s="332"/>
      <c r="Y2512" s="334"/>
      <c r="Z2512" s="230"/>
      <c r="AA2512" s="230"/>
      <c r="AB2512" s="230"/>
      <c r="AC2512" s="332"/>
      <c r="AD2512" s="334"/>
      <c r="AG2512" s="86">
        <f t="shared" si="397"/>
        <v>0</v>
      </c>
      <c r="AH2512" s="86">
        <f t="shared" si="398"/>
        <v>0</v>
      </c>
      <c r="AI2512" s="86">
        <f t="shared" si="399"/>
        <v>0</v>
      </c>
      <c r="AJ2512" s="86">
        <f t="shared" si="400"/>
        <v>0</v>
      </c>
      <c r="AL2512" s="86">
        <f t="shared" si="401"/>
        <v>15</v>
      </c>
      <c r="AM2512" s="124">
        <f t="shared" si="402"/>
        <v>0</v>
      </c>
      <c r="AN2512" s="86">
        <f t="shared" si="403"/>
        <v>0</v>
      </c>
      <c r="AO2512" s="86">
        <f t="shared" si="404"/>
        <v>0</v>
      </c>
      <c r="AP2512" s="86">
        <f t="shared" si="405"/>
        <v>0</v>
      </c>
      <c r="AQ2512" s="86">
        <f t="shared" si="406"/>
        <v>0</v>
      </c>
      <c r="AR2512" s="86">
        <f t="shared" si="407"/>
        <v>0</v>
      </c>
      <c r="AS2512" s="86">
        <f t="shared" si="408"/>
        <v>0</v>
      </c>
      <c r="AT2512" s="86">
        <f t="shared" si="409"/>
        <v>0</v>
      </c>
      <c r="AU2512" s="86">
        <f t="shared" si="410"/>
        <v>0</v>
      </c>
      <c r="AV2512" s="86">
        <f t="shared" si="411"/>
        <v>0</v>
      </c>
      <c r="AW2512" s="86">
        <f t="shared" si="412"/>
        <v>0</v>
      </c>
      <c r="AX2512" s="86">
        <f t="shared" si="413"/>
        <v>0</v>
      </c>
    </row>
    <row r="2513" spans="1:50" ht="15" customHeight="1">
      <c r="A2513" s="107"/>
      <c r="B2513" s="93"/>
      <c r="C2513" s="110" t="s">
        <v>189</v>
      </c>
      <c r="D2513" s="529" t="str">
        <f t="shared" si="396"/>
        <v/>
      </c>
      <c r="E2513" s="529"/>
      <c r="F2513" s="529"/>
      <c r="G2513" s="529"/>
      <c r="H2513" s="529"/>
      <c r="I2513" s="529"/>
      <c r="J2513" s="529"/>
      <c r="K2513" s="529"/>
      <c r="L2513" s="332"/>
      <c r="M2513" s="333"/>
      <c r="N2513" s="333"/>
      <c r="O2513" s="334"/>
      <c r="P2513" s="370"/>
      <c r="Q2513" s="370"/>
      <c r="R2513" s="230"/>
      <c r="S2513" s="230"/>
      <c r="T2513" s="332"/>
      <c r="U2513" s="334"/>
      <c r="V2513" s="332"/>
      <c r="W2513" s="334"/>
      <c r="X2513" s="332"/>
      <c r="Y2513" s="334"/>
      <c r="Z2513" s="230"/>
      <c r="AA2513" s="230"/>
      <c r="AB2513" s="230"/>
      <c r="AC2513" s="332"/>
      <c r="AD2513" s="334"/>
      <c r="AG2513" s="86">
        <f t="shared" si="397"/>
        <v>0</v>
      </c>
      <c r="AH2513" s="86">
        <f t="shared" si="398"/>
        <v>0</v>
      </c>
      <c r="AI2513" s="86">
        <f t="shared" si="399"/>
        <v>0</v>
      </c>
      <c r="AJ2513" s="86">
        <f t="shared" si="400"/>
        <v>0</v>
      </c>
      <c r="AL2513" s="86">
        <f t="shared" si="401"/>
        <v>15</v>
      </c>
      <c r="AM2513" s="124">
        <f t="shared" si="402"/>
        <v>0</v>
      </c>
      <c r="AN2513" s="86">
        <f t="shared" si="403"/>
        <v>0</v>
      </c>
      <c r="AO2513" s="86">
        <f t="shared" si="404"/>
        <v>0</v>
      </c>
      <c r="AP2513" s="86">
        <f t="shared" si="405"/>
        <v>0</v>
      </c>
      <c r="AQ2513" s="86">
        <f t="shared" si="406"/>
        <v>0</v>
      </c>
      <c r="AR2513" s="86">
        <f t="shared" si="407"/>
        <v>0</v>
      </c>
      <c r="AS2513" s="86">
        <f t="shared" si="408"/>
        <v>0</v>
      </c>
      <c r="AT2513" s="86">
        <f t="shared" si="409"/>
        <v>0</v>
      </c>
      <c r="AU2513" s="86">
        <f t="shared" si="410"/>
        <v>0</v>
      </c>
      <c r="AV2513" s="86">
        <f t="shared" si="411"/>
        <v>0</v>
      </c>
      <c r="AW2513" s="86">
        <f t="shared" si="412"/>
        <v>0</v>
      </c>
      <c r="AX2513" s="86">
        <f t="shared" si="413"/>
        <v>0</v>
      </c>
    </row>
    <row r="2514" spans="1:50" ht="15" customHeight="1">
      <c r="A2514" s="107"/>
      <c r="B2514" s="93"/>
      <c r="C2514" s="110" t="s">
        <v>190</v>
      </c>
      <c r="D2514" s="529" t="str">
        <f t="shared" si="396"/>
        <v/>
      </c>
      <c r="E2514" s="529"/>
      <c r="F2514" s="529"/>
      <c r="G2514" s="529"/>
      <c r="H2514" s="529"/>
      <c r="I2514" s="529"/>
      <c r="J2514" s="529"/>
      <c r="K2514" s="529"/>
      <c r="L2514" s="332"/>
      <c r="M2514" s="333"/>
      <c r="N2514" s="333"/>
      <c r="O2514" s="334"/>
      <c r="P2514" s="370"/>
      <c r="Q2514" s="370"/>
      <c r="R2514" s="230"/>
      <c r="S2514" s="230"/>
      <c r="T2514" s="332"/>
      <c r="U2514" s="334"/>
      <c r="V2514" s="332"/>
      <c r="W2514" s="334"/>
      <c r="X2514" s="332"/>
      <c r="Y2514" s="334"/>
      <c r="Z2514" s="230"/>
      <c r="AA2514" s="230"/>
      <c r="AB2514" s="230"/>
      <c r="AC2514" s="332"/>
      <c r="AD2514" s="334"/>
      <c r="AG2514" s="86">
        <f t="shared" si="397"/>
        <v>0</v>
      </c>
      <c r="AH2514" s="86">
        <f t="shared" si="398"/>
        <v>0</v>
      </c>
      <c r="AI2514" s="86">
        <f t="shared" si="399"/>
        <v>0</v>
      </c>
      <c r="AJ2514" s="86">
        <f t="shared" si="400"/>
        <v>0</v>
      </c>
      <c r="AL2514" s="86">
        <f t="shared" si="401"/>
        <v>15</v>
      </c>
      <c r="AM2514" s="124">
        <f t="shared" si="402"/>
        <v>0</v>
      </c>
      <c r="AN2514" s="86">
        <f t="shared" si="403"/>
        <v>0</v>
      </c>
      <c r="AO2514" s="86">
        <f t="shared" si="404"/>
        <v>0</v>
      </c>
      <c r="AP2514" s="86">
        <f t="shared" si="405"/>
        <v>0</v>
      </c>
      <c r="AQ2514" s="86">
        <f t="shared" si="406"/>
        <v>0</v>
      </c>
      <c r="AR2514" s="86">
        <f t="shared" si="407"/>
        <v>0</v>
      </c>
      <c r="AS2514" s="86">
        <f t="shared" si="408"/>
        <v>0</v>
      </c>
      <c r="AT2514" s="86">
        <f t="shared" si="409"/>
        <v>0</v>
      </c>
      <c r="AU2514" s="86">
        <f t="shared" si="410"/>
        <v>0</v>
      </c>
      <c r="AV2514" s="86">
        <f t="shared" si="411"/>
        <v>0</v>
      </c>
      <c r="AW2514" s="86">
        <f t="shared" si="412"/>
        <v>0</v>
      </c>
      <c r="AX2514" s="86">
        <f t="shared" si="413"/>
        <v>0</v>
      </c>
    </row>
    <row r="2515" spans="1:50" ht="15" customHeight="1">
      <c r="A2515" s="107"/>
      <c r="B2515" s="93"/>
      <c r="C2515" s="110" t="s">
        <v>191</v>
      </c>
      <c r="D2515" s="529" t="str">
        <f t="shared" si="396"/>
        <v/>
      </c>
      <c r="E2515" s="529"/>
      <c r="F2515" s="529"/>
      <c r="G2515" s="529"/>
      <c r="H2515" s="529"/>
      <c r="I2515" s="529"/>
      <c r="J2515" s="529"/>
      <c r="K2515" s="529"/>
      <c r="L2515" s="332"/>
      <c r="M2515" s="333"/>
      <c r="N2515" s="333"/>
      <c r="O2515" s="334"/>
      <c r="P2515" s="370"/>
      <c r="Q2515" s="370"/>
      <c r="R2515" s="230"/>
      <c r="S2515" s="230"/>
      <c r="T2515" s="332"/>
      <c r="U2515" s="334"/>
      <c r="V2515" s="332"/>
      <c r="W2515" s="334"/>
      <c r="X2515" s="332"/>
      <c r="Y2515" s="334"/>
      <c r="Z2515" s="230"/>
      <c r="AA2515" s="230"/>
      <c r="AB2515" s="230"/>
      <c r="AC2515" s="332"/>
      <c r="AD2515" s="334"/>
      <c r="AG2515" s="86">
        <f t="shared" si="397"/>
        <v>0</v>
      </c>
      <c r="AH2515" s="86">
        <f t="shared" si="398"/>
        <v>0</v>
      </c>
      <c r="AI2515" s="86">
        <f t="shared" si="399"/>
        <v>0</v>
      </c>
      <c r="AJ2515" s="86">
        <f t="shared" si="400"/>
        <v>0</v>
      </c>
      <c r="AL2515" s="86">
        <f t="shared" si="401"/>
        <v>15</v>
      </c>
      <c r="AM2515" s="124">
        <f t="shared" si="402"/>
        <v>0</v>
      </c>
      <c r="AN2515" s="86">
        <f t="shared" si="403"/>
        <v>0</v>
      </c>
      <c r="AO2515" s="86">
        <f t="shared" si="404"/>
        <v>0</v>
      </c>
      <c r="AP2515" s="86">
        <f t="shared" si="405"/>
        <v>0</v>
      </c>
      <c r="AQ2515" s="86">
        <f t="shared" si="406"/>
        <v>0</v>
      </c>
      <c r="AR2515" s="86">
        <f t="shared" si="407"/>
        <v>0</v>
      </c>
      <c r="AS2515" s="86">
        <f t="shared" si="408"/>
        <v>0</v>
      </c>
      <c r="AT2515" s="86">
        <f t="shared" si="409"/>
        <v>0</v>
      </c>
      <c r="AU2515" s="86">
        <f t="shared" si="410"/>
        <v>0</v>
      </c>
      <c r="AV2515" s="86">
        <f t="shared" si="411"/>
        <v>0</v>
      </c>
      <c r="AW2515" s="86">
        <f t="shared" si="412"/>
        <v>0</v>
      </c>
      <c r="AX2515" s="86">
        <f t="shared" si="413"/>
        <v>0</v>
      </c>
    </row>
    <row r="2516" spans="1:50" ht="15" customHeight="1">
      <c r="A2516" s="107"/>
      <c r="B2516" s="93"/>
      <c r="C2516" s="110" t="s">
        <v>192</v>
      </c>
      <c r="D2516" s="529" t="str">
        <f t="shared" si="396"/>
        <v/>
      </c>
      <c r="E2516" s="529"/>
      <c r="F2516" s="529"/>
      <c r="G2516" s="529"/>
      <c r="H2516" s="529"/>
      <c r="I2516" s="529"/>
      <c r="J2516" s="529"/>
      <c r="K2516" s="529"/>
      <c r="L2516" s="332"/>
      <c r="M2516" s="333"/>
      <c r="N2516" s="333"/>
      <c r="O2516" s="334"/>
      <c r="P2516" s="370"/>
      <c r="Q2516" s="370"/>
      <c r="R2516" s="230"/>
      <c r="S2516" s="230"/>
      <c r="T2516" s="332"/>
      <c r="U2516" s="334"/>
      <c r="V2516" s="332"/>
      <c r="W2516" s="334"/>
      <c r="X2516" s="332"/>
      <c r="Y2516" s="334"/>
      <c r="Z2516" s="230"/>
      <c r="AA2516" s="230"/>
      <c r="AB2516" s="230"/>
      <c r="AC2516" s="332"/>
      <c r="AD2516" s="334"/>
      <c r="AG2516" s="86">
        <f t="shared" si="397"/>
        <v>0</v>
      </c>
      <c r="AH2516" s="86">
        <f t="shared" si="398"/>
        <v>0</v>
      </c>
      <c r="AI2516" s="86">
        <f t="shared" si="399"/>
        <v>0</v>
      </c>
      <c r="AJ2516" s="86">
        <f t="shared" si="400"/>
        <v>0</v>
      </c>
      <c r="AL2516" s="86">
        <f t="shared" si="401"/>
        <v>15</v>
      </c>
      <c r="AM2516" s="124">
        <f t="shared" si="402"/>
        <v>0</v>
      </c>
      <c r="AN2516" s="86">
        <f t="shared" si="403"/>
        <v>0</v>
      </c>
      <c r="AO2516" s="86">
        <f t="shared" si="404"/>
        <v>0</v>
      </c>
      <c r="AP2516" s="86">
        <f t="shared" si="405"/>
        <v>0</v>
      </c>
      <c r="AQ2516" s="86">
        <f t="shared" si="406"/>
        <v>0</v>
      </c>
      <c r="AR2516" s="86">
        <f t="shared" si="407"/>
        <v>0</v>
      </c>
      <c r="AS2516" s="86">
        <f t="shared" si="408"/>
        <v>0</v>
      </c>
      <c r="AT2516" s="86">
        <f t="shared" si="409"/>
        <v>0</v>
      </c>
      <c r="AU2516" s="86">
        <f t="shared" si="410"/>
        <v>0</v>
      </c>
      <c r="AV2516" s="86">
        <f t="shared" si="411"/>
        <v>0</v>
      </c>
      <c r="AW2516" s="86">
        <f t="shared" si="412"/>
        <v>0</v>
      </c>
      <c r="AX2516" s="86">
        <f t="shared" si="413"/>
        <v>0</v>
      </c>
    </row>
    <row r="2517" spans="1:50" ht="15" customHeight="1">
      <c r="A2517" s="107"/>
      <c r="B2517" s="93"/>
      <c r="C2517" s="110" t="s">
        <v>193</v>
      </c>
      <c r="D2517" s="529" t="str">
        <f t="shared" si="396"/>
        <v/>
      </c>
      <c r="E2517" s="529"/>
      <c r="F2517" s="529"/>
      <c r="G2517" s="529"/>
      <c r="H2517" s="529"/>
      <c r="I2517" s="529"/>
      <c r="J2517" s="529"/>
      <c r="K2517" s="529"/>
      <c r="L2517" s="332"/>
      <c r="M2517" s="333"/>
      <c r="N2517" s="333"/>
      <c r="O2517" s="334"/>
      <c r="P2517" s="370"/>
      <c r="Q2517" s="370"/>
      <c r="R2517" s="230"/>
      <c r="S2517" s="230"/>
      <c r="T2517" s="332"/>
      <c r="U2517" s="334"/>
      <c r="V2517" s="332"/>
      <c r="W2517" s="334"/>
      <c r="X2517" s="332"/>
      <c r="Y2517" s="334"/>
      <c r="Z2517" s="230"/>
      <c r="AA2517" s="230"/>
      <c r="AB2517" s="230"/>
      <c r="AC2517" s="332"/>
      <c r="AD2517" s="334"/>
      <c r="AG2517" s="86">
        <f t="shared" si="397"/>
        <v>0</v>
      </c>
      <c r="AH2517" s="86">
        <f t="shared" si="398"/>
        <v>0</v>
      </c>
      <c r="AI2517" s="86">
        <f t="shared" si="399"/>
        <v>0</v>
      </c>
      <c r="AJ2517" s="86">
        <f t="shared" si="400"/>
        <v>0</v>
      </c>
      <c r="AL2517" s="86">
        <f t="shared" si="401"/>
        <v>15</v>
      </c>
      <c r="AM2517" s="124">
        <f t="shared" si="402"/>
        <v>0</v>
      </c>
      <c r="AN2517" s="86">
        <f t="shared" si="403"/>
        <v>0</v>
      </c>
      <c r="AO2517" s="86">
        <f t="shared" si="404"/>
        <v>0</v>
      </c>
      <c r="AP2517" s="86">
        <f t="shared" si="405"/>
        <v>0</v>
      </c>
      <c r="AQ2517" s="86">
        <f t="shared" si="406"/>
        <v>0</v>
      </c>
      <c r="AR2517" s="86">
        <f t="shared" si="407"/>
        <v>0</v>
      </c>
      <c r="AS2517" s="86">
        <f t="shared" si="408"/>
        <v>0</v>
      </c>
      <c r="AT2517" s="86">
        <f t="shared" si="409"/>
        <v>0</v>
      </c>
      <c r="AU2517" s="86">
        <f t="shared" si="410"/>
        <v>0</v>
      </c>
      <c r="AV2517" s="86">
        <f t="shared" si="411"/>
        <v>0</v>
      </c>
      <c r="AW2517" s="86">
        <f t="shared" si="412"/>
        <v>0</v>
      </c>
      <c r="AX2517" s="86">
        <f t="shared" si="413"/>
        <v>0</v>
      </c>
    </row>
    <row r="2518" spans="1:50" ht="15" customHeight="1">
      <c r="A2518" s="107"/>
      <c r="B2518" s="93"/>
      <c r="C2518" s="110" t="s">
        <v>194</v>
      </c>
      <c r="D2518" s="529" t="str">
        <f t="shared" si="396"/>
        <v/>
      </c>
      <c r="E2518" s="529"/>
      <c r="F2518" s="529"/>
      <c r="G2518" s="529"/>
      <c r="H2518" s="529"/>
      <c r="I2518" s="529"/>
      <c r="J2518" s="529"/>
      <c r="K2518" s="529"/>
      <c r="L2518" s="332"/>
      <c r="M2518" s="333"/>
      <c r="N2518" s="333"/>
      <c r="O2518" s="334"/>
      <c r="P2518" s="370"/>
      <c r="Q2518" s="370"/>
      <c r="R2518" s="230"/>
      <c r="S2518" s="230"/>
      <c r="T2518" s="332"/>
      <c r="U2518" s="334"/>
      <c r="V2518" s="332"/>
      <c r="W2518" s="334"/>
      <c r="X2518" s="332"/>
      <c r="Y2518" s="334"/>
      <c r="Z2518" s="230"/>
      <c r="AA2518" s="230"/>
      <c r="AB2518" s="230"/>
      <c r="AC2518" s="332"/>
      <c r="AD2518" s="334"/>
      <c r="AG2518" s="86">
        <f t="shared" si="397"/>
        <v>0</v>
      </c>
      <c r="AH2518" s="86">
        <f t="shared" si="398"/>
        <v>0</v>
      </c>
      <c r="AI2518" s="86">
        <f t="shared" si="399"/>
        <v>0</v>
      </c>
      <c r="AJ2518" s="86">
        <f t="shared" si="400"/>
        <v>0</v>
      </c>
      <c r="AL2518" s="86">
        <f t="shared" si="401"/>
        <v>15</v>
      </c>
      <c r="AM2518" s="124">
        <f t="shared" si="402"/>
        <v>0</v>
      </c>
      <c r="AN2518" s="86">
        <f t="shared" si="403"/>
        <v>0</v>
      </c>
      <c r="AO2518" s="86">
        <f t="shared" si="404"/>
        <v>0</v>
      </c>
      <c r="AP2518" s="86">
        <f t="shared" si="405"/>
        <v>0</v>
      </c>
      <c r="AQ2518" s="86">
        <f t="shared" si="406"/>
        <v>0</v>
      </c>
      <c r="AR2518" s="86">
        <f t="shared" si="407"/>
        <v>0</v>
      </c>
      <c r="AS2518" s="86">
        <f t="shared" si="408"/>
        <v>0</v>
      </c>
      <c r="AT2518" s="86">
        <f t="shared" si="409"/>
        <v>0</v>
      </c>
      <c r="AU2518" s="86">
        <f t="shared" si="410"/>
        <v>0</v>
      </c>
      <c r="AV2518" s="86">
        <f t="shared" si="411"/>
        <v>0</v>
      </c>
      <c r="AW2518" s="86">
        <f t="shared" si="412"/>
        <v>0</v>
      </c>
      <c r="AX2518" s="86">
        <f t="shared" si="413"/>
        <v>0</v>
      </c>
    </row>
    <row r="2519" spans="1:50" ht="15" customHeight="1">
      <c r="A2519" s="107"/>
      <c r="B2519" s="93"/>
      <c r="C2519" s="110" t="s">
        <v>195</v>
      </c>
      <c r="D2519" s="529" t="str">
        <f t="shared" si="396"/>
        <v/>
      </c>
      <c r="E2519" s="529"/>
      <c r="F2519" s="529"/>
      <c r="G2519" s="529"/>
      <c r="H2519" s="529"/>
      <c r="I2519" s="529"/>
      <c r="J2519" s="529"/>
      <c r="K2519" s="529"/>
      <c r="L2519" s="332"/>
      <c r="M2519" s="333"/>
      <c r="N2519" s="333"/>
      <c r="O2519" s="334"/>
      <c r="P2519" s="370"/>
      <c r="Q2519" s="370"/>
      <c r="R2519" s="230"/>
      <c r="S2519" s="230"/>
      <c r="T2519" s="332"/>
      <c r="U2519" s="334"/>
      <c r="V2519" s="332"/>
      <c r="W2519" s="334"/>
      <c r="X2519" s="332"/>
      <c r="Y2519" s="334"/>
      <c r="Z2519" s="230"/>
      <c r="AA2519" s="230"/>
      <c r="AB2519" s="230"/>
      <c r="AC2519" s="332"/>
      <c r="AD2519" s="334"/>
      <c r="AG2519" s="86">
        <f t="shared" si="397"/>
        <v>0</v>
      </c>
      <c r="AH2519" s="86">
        <f t="shared" si="398"/>
        <v>0</v>
      </c>
      <c r="AI2519" s="86">
        <f t="shared" si="399"/>
        <v>0</v>
      </c>
      <c r="AJ2519" s="86">
        <f t="shared" si="400"/>
        <v>0</v>
      </c>
      <c r="AL2519" s="86">
        <f t="shared" si="401"/>
        <v>15</v>
      </c>
      <c r="AM2519" s="124">
        <f t="shared" si="402"/>
        <v>0</v>
      </c>
      <c r="AN2519" s="86">
        <f t="shared" si="403"/>
        <v>0</v>
      </c>
      <c r="AO2519" s="86">
        <f t="shared" si="404"/>
        <v>0</v>
      </c>
      <c r="AP2519" s="86">
        <f t="shared" si="405"/>
        <v>0</v>
      </c>
      <c r="AQ2519" s="86">
        <f t="shared" si="406"/>
        <v>0</v>
      </c>
      <c r="AR2519" s="86">
        <f t="shared" si="407"/>
        <v>0</v>
      </c>
      <c r="AS2519" s="86">
        <f t="shared" si="408"/>
        <v>0</v>
      </c>
      <c r="AT2519" s="86">
        <f t="shared" si="409"/>
        <v>0</v>
      </c>
      <c r="AU2519" s="86">
        <f t="shared" si="410"/>
        <v>0</v>
      </c>
      <c r="AV2519" s="86">
        <f t="shared" si="411"/>
        <v>0</v>
      </c>
      <c r="AW2519" s="86">
        <f t="shared" si="412"/>
        <v>0</v>
      </c>
      <c r="AX2519" s="86">
        <f t="shared" si="413"/>
        <v>0</v>
      </c>
    </row>
    <row r="2520" spans="1:50" ht="15" customHeight="1">
      <c r="A2520" s="107"/>
      <c r="B2520" s="93"/>
      <c r="C2520" s="110" t="s">
        <v>196</v>
      </c>
      <c r="D2520" s="529" t="str">
        <f t="shared" si="396"/>
        <v/>
      </c>
      <c r="E2520" s="529"/>
      <c r="F2520" s="529"/>
      <c r="G2520" s="529"/>
      <c r="H2520" s="529"/>
      <c r="I2520" s="529"/>
      <c r="J2520" s="529"/>
      <c r="K2520" s="529"/>
      <c r="L2520" s="332"/>
      <c r="M2520" s="333"/>
      <c r="N2520" s="333"/>
      <c r="O2520" s="334"/>
      <c r="P2520" s="370"/>
      <c r="Q2520" s="370"/>
      <c r="R2520" s="230"/>
      <c r="S2520" s="230"/>
      <c r="T2520" s="332"/>
      <c r="U2520" s="334"/>
      <c r="V2520" s="332"/>
      <c r="W2520" s="334"/>
      <c r="X2520" s="332"/>
      <c r="Y2520" s="334"/>
      <c r="Z2520" s="230"/>
      <c r="AA2520" s="230"/>
      <c r="AB2520" s="230"/>
      <c r="AC2520" s="332"/>
      <c r="AD2520" s="334"/>
      <c r="AG2520" s="86">
        <f t="shared" si="397"/>
        <v>0</v>
      </c>
      <c r="AH2520" s="86">
        <f t="shared" si="398"/>
        <v>0</v>
      </c>
      <c r="AI2520" s="86">
        <f t="shared" si="399"/>
        <v>0</v>
      </c>
      <c r="AJ2520" s="86">
        <f t="shared" si="400"/>
        <v>0</v>
      </c>
      <c r="AL2520" s="86">
        <f t="shared" si="401"/>
        <v>15</v>
      </c>
      <c r="AM2520" s="124">
        <f t="shared" si="402"/>
        <v>0</v>
      </c>
      <c r="AN2520" s="86">
        <f t="shared" si="403"/>
        <v>0</v>
      </c>
      <c r="AO2520" s="86">
        <f t="shared" si="404"/>
        <v>0</v>
      </c>
      <c r="AP2520" s="86">
        <f t="shared" si="405"/>
        <v>0</v>
      </c>
      <c r="AQ2520" s="86">
        <f t="shared" si="406"/>
        <v>0</v>
      </c>
      <c r="AR2520" s="86">
        <f t="shared" si="407"/>
        <v>0</v>
      </c>
      <c r="AS2520" s="86">
        <f t="shared" si="408"/>
        <v>0</v>
      </c>
      <c r="AT2520" s="86">
        <f t="shared" si="409"/>
        <v>0</v>
      </c>
      <c r="AU2520" s="86">
        <f t="shared" si="410"/>
        <v>0</v>
      </c>
      <c r="AV2520" s="86">
        <f t="shared" si="411"/>
        <v>0</v>
      </c>
      <c r="AW2520" s="86">
        <f t="shared" si="412"/>
        <v>0</v>
      </c>
      <c r="AX2520" s="86">
        <f t="shared" si="413"/>
        <v>0</v>
      </c>
    </row>
    <row r="2521" spans="1:50" ht="15" customHeight="1">
      <c r="A2521" s="107"/>
      <c r="B2521" s="93"/>
      <c r="C2521" s="110" t="s">
        <v>197</v>
      </c>
      <c r="D2521" s="529" t="str">
        <f t="shared" si="396"/>
        <v/>
      </c>
      <c r="E2521" s="529"/>
      <c r="F2521" s="529"/>
      <c r="G2521" s="529"/>
      <c r="H2521" s="529"/>
      <c r="I2521" s="529"/>
      <c r="J2521" s="529"/>
      <c r="K2521" s="529"/>
      <c r="L2521" s="332"/>
      <c r="M2521" s="333"/>
      <c r="N2521" s="333"/>
      <c r="O2521" s="334"/>
      <c r="P2521" s="370"/>
      <c r="Q2521" s="370"/>
      <c r="R2521" s="230"/>
      <c r="S2521" s="230"/>
      <c r="T2521" s="332"/>
      <c r="U2521" s="334"/>
      <c r="V2521" s="332"/>
      <c r="W2521" s="334"/>
      <c r="X2521" s="332"/>
      <c r="Y2521" s="334"/>
      <c r="Z2521" s="230"/>
      <c r="AA2521" s="230"/>
      <c r="AB2521" s="230"/>
      <c r="AC2521" s="332"/>
      <c r="AD2521" s="334"/>
      <c r="AG2521" s="86">
        <f t="shared" si="397"/>
        <v>0</v>
      </c>
      <c r="AH2521" s="86">
        <f t="shared" si="398"/>
        <v>0</v>
      </c>
      <c r="AI2521" s="86">
        <f t="shared" si="399"/>
        <v>0</v>
      </c>
      <c r="AJ2521" s="86">
        <f t="shared" si="400"/>
        <v>0</v>
      </c>
      <c r="AL2521" s="86">
        <f t="shared" si="401"/>
        <v>15</v>
      </c>
      <c r="AM2521" s="124">
        <f t="shared" si="402"/>
        <v>0</v>
      </c>
      <c r="AN2521" s="86">
        <f t="shared" si="403"/>
        <v>0</v>
      </c>
      <c r="AO2521" s="86">
        <f t="shared" si="404"/>
        <v>0</v>
      </c>
      <c r="AP2521" s="86">
        <f t="shared" si="405"/>
        <v>0</v>
      </c>
      <c r="AQ2521" s="86">
        <f t="shared" si="406"/>
        <v>0</v>
      </c>
      <c r="AR2521" s="86">
        <f t="shared" si="407"/>
        <v>0</v>
      </c>
      <c r="AS2521" s="86">
        <f t="shared" si="408"/>
        <v>0</v>
      </c>
      <c r="AT2521" s="86">
        <f t="shared" si="409"/>
        <v>0</v>
      </c>
      <c r="AU2521" s="86">
        <f t="shared" si="410"/>
        <v>0</v>
      </c>
      <c r="AV2521" s="86">
        <f t="shared" si="411"/>
        <v>0</v>
      </c>
      <c r="AW2521" s="86">
        <f t="shared" si="412"/>
        <v>0</v>
      </c>
      <c r="AX2521" s="86">
        <f t="shared" si="413"/>
        <v>0</v>
      </c>
    </row>
    <row r="2522" spans="1:50" ht="15" customHeight="1">
      <c r="A2522" s="107"/>
      <c r="B2522" s="93"/>
      <c r="C2522" s="110" t="s">
        <v>198</v>
      </c>
      <c r="D2522" s="529" t="str">
        <f t="shared" ref="D2522:D2576" si="414">IF( D103="","",D103)</f>
        <v/>
      </c>
      <c r="E2522" s="529"/>
      <c r="F2522" s="529"/>
      <c r="G2522" s="529"/>
      <c r="H2522" s="529"/>
      <c r="I2522" s="529"/>
      <c r="J2522" s="529"/>
      <c r="K2522" s="529"/>
      <c r="L2522" s="332"/>
      <c r="M2522" s="333"/>
      <c r="N2522" s="333"/>
      <c r="O2522" s="334"/>
      <c r="P2522" s="370"/>
      <c r="Q2522" s="370"/>
      <c r="R2522" s="230"/>
      <c r="S2522" s="230"/>
      <c r="T2522" s="332"/>
      <c r="U2522" s="334"/>
      <c r="V2522" s="332"/>
      <c r="W2522" s="334"/>
      <c r="X2522" s="332"/>
      <c r="Y2522" s="334"/>
      <c r="Z2522" s="230"/>
      <c r="AA2522" s="230"/>
      <c r="AB2522" s="230"/>
      <c r="AC2522" s="332"/>
      <c r="AD2522" s="334"/>
      <c r="AG2522" s="86">
        <f t="shared" ref="AG2522:AG2576" si="415">P2522</f>
        <v>0</v>
      </c>
      <c r="AH2522" s="86">
        <f t="shared" ref="AH2522:AH2576" si="416">COUNTIF(R2522:AD2522,"NS")</f>
        <v>0</v>
      </c>
      <c r="AI2522" s="86">
        <f t="shared" ref="AI2522:AI2576" si="417">+SUM(R2522:AD2522)</f>
        <v>0</v>
      </c>
      <c r="AJ2522" s="86">
        <f t="shared" ref="AJ2522:AJ2576" si="418">IF($AG$2455=3240,0,IF(OR(AND(AG2522=0,AH2522&gt;0),AND(AG2522="NS",AI2522&gt;0),AND(AG2522="NS",AH2522=0,AI2522=0)),1,IF(OR(AND(AH2522&gt;=2,AI2522&lt;AG2522),AND(AG2522="NS",AI2522=0,AH2522&gt;0),AG2522&lt;=AI2522),0,1)))</f>
        <v>0</v>
      </c>
      <c r="AL2522" s="86">
        <f t="shared" ref="AL2522:AL2576" si="419">COUNTBLANK(P2522:AD2522)</f>
        <v>15</v>
      </c>
      <c r="AM2522" s="124">
        <f t="shared" ref="AM2522:AM2576" si="420">IF(
OR(
AND(D2522="", OR(L2522&lt;&gt;"", AL2522&lt;$AL$2455)),
AND(D2522&lt;&gt;"", OR(L2522="", AND(L2522=1, AL2522&gt;$AM$2455))),
), 1, 0
)</f>
        <v>0</v>
      </c>
      <c r="AN2522" s="86">
        <f t="shared" ref="AN2522:AN2576" si="421">IF(OR(AND(OR(L2522=2, L2522=9), AL2522&lt;$AL$2455)), 1, 0)</f>
        <v>0</v>
      </c>
      <c r="AO2522" s="86">
        <f t="shared" ref="AO2522:AO2576" si="422">IF(AC2522="",0,IF(AC2522="na",0,IF(AND(AC2522&gt;=0,$F$2579=""),1,0)))</f>
        <v>0</v>
      </c>
      <c r="AP2522" s="86">
        <f t="shared" ref="AP2522:AP2576" si="423">IF(OR(AND(COUNT(R2522)=1, R2522&gt;$P2522),AND(R2522="NS", $P2522=0)), 1, 0)</f>
        <v>0</v>
      </c>
      <c r="AQ2522" s="86">
        <f t="shared" ref="AQ2522:AQ2576" si="424">IF(OR(AND(COUNT(S2522)=1, S2522&gt;$P2522),AND(S2522="NS", $P2522=0)), 1, 0)</f>
        <v>0</v>
      </c>
      <c r="AR2522" s="86">
        <f t="shared" ref="AR2522:AR2576" si="425">IF(OR(AND(COUNT(T2522)=1, T2522&gt;$P2522),AND(T2522="NS", $P2522=0)), 1, 0)</f>
        <v>0</v>
      </c>
      <c r="AS2522" s="86">
        <f t="shared" ref="AS2522:AS2576" si="426">IF(OR(AND(COUNT(V2522)=1, V2522&gt;$P2522),AND(V2522="NS", $P2522=0)), 1, 0)</f>
        <v>0</v>
      </c>
      <c r="AT2522" s="86">
        <f t="shared" ref="AT2522:AT2576" si="427">IF(OR(AND(COUNT(X2522)=1, X2522&gt;$P2522),AND(X2522="NS", $P2522=0)), 1, 0)</f>
        <v>0</v>
      </c>
      <c r="AU2522" s="86">
        <f t="shared" ref="AU2522:AU2576" si="428">IF(OR(AND(COUNT(Z2522)=1, Z2522&gt;$P2522),AND(Z2522="NS", $P2522=0)), 1, 0)</f>
        <v>0</v>
      </c>
      <c r="AV2522" s="86">
        <f t="shared" ref="AV2522:AV2576" si="429">IF(OR(AND(COUNT(AA2522)=1, AA2522&gt;$P2522),AND(AA2522="NS", $P2522=0)), 1, 0)</f>
        <v>0</v>
      </c>
      <c r="AW2522" s="86">
        <f t="shared" ref="AW2522:AW2576" si="430">IF(OR(AND(COUNT(AB2522)=1, AB2522&gt;$P2522),AND(AB2522="NS", $P2522=0)), 1, 0)</f>
        <v>0</v>
      </c>
      <c r="AX2522" s="86">
        <f t="shared" ref="AX2522:AX2576" si="431">IF(OR(AND(COUNT(AC2522)=1, AC2522&gt;$P2522),AND(AC2522="NS", $P2522=0)), 1, 0)</f>
        <v>0</v>
      </c>
    </row>
    <row r="2523" spans="1:50" ht="15" customHeight="1">
      <c r="A2523" s="107"/>
      <c r="B2523" s="93"/>
      <c r="C2523" s="110" t="s">
        <v>199</v>
      </c>
      <c r="D2523" s="529" t="str">
        <f t="shared" si="414"/>
        <v/>
      </c>
      <c r="E2523" s="529"/>
      <c r="F2523" s="529"/>
      <c r="G2523" s="529"/>
      <c r="H2523" s="529"/>
      <c r="I2523" s="529"/>
      <c r="J2523" s="529"/>
      <c r="K2523" s="529"/>
      <c r="L2523" s="332"/>
      <c r="M2523" s="333"/>
      <c r="N2523" s="333"/>
      <c r="O2523" s="334"/>
      <c r="P2523" s="370"/>
      <c r="Q2523" s="370"/>
      <c r="R2523" s="230"/>
      <c r="S2523" s="230"/>
      <c r="T2523" s="332"/>
      <c r="U2523" s="334"/>
      <c r="V2523" s="332"/>
      <c r="W2523" s="334"/>
      <c r="X2523" s="332"/>
      <c r="Y2523" s="334"/>
      <c r="Z2523" s="230"/>
      <c r="AA2523" s="230"/>
      <c r="AB2523" s="230"/>
      <c r="AC2523" s="332"/>
      <c r="AD2523" s="334"/>
      <c r="AG2523" s="86">
        <f t="shared" si="415"/>
        <v>0</v>
      </c>
      <c r="AH2523" s="86">
        <f t="shared" si="416"/>
        <v>0</v>
      </c>
      <c r="AI2523" s="86">
        <f t="shared" si="417"/>
        <v>0</v>
      </c>
      <c r="AJ2523" s="86">
        <f t="shared" si="418"/>
        <v>0</v>
      </c>
      <c r="AL2523" s="86">
        <f t="shared" si="419"/>
        <v>15</v>
      </c>
      <c r="AM2523" s="124">
        <f t="shared" si="420"/>
        <v>0</v>
      </c>
      <c r="AN2523" s="86">
        <f t="shared" si="421"/>
        <v>0</v>
      </c>
      <c r="AO2523" s="86">
        <f t="shared" si="422"/>
        <v>0</v>
      </c>
      <c r="AP2523" s="86">
        <f t="shared" si="423"/>
        <v>0</v>
      </c>
      <c r="AQ2523" s="86">
        <f t="shared" si="424"/>
        <v>0</v>
      </c>
      <c r="AR2523" s="86">
        <f t="shared" si="425"/>
        <v>0</v>
      </c>
      <c r="AS2523" s="86">
        <f t="shared" si="426"/>
        <v>0</v>
      </c>
      <c r="AT2523" s="86">
        <f t="shared" si="427"/>
        <v>0</v>
      </c>
      <c r="AU2523" s="86">
        <f t="shared" si="428"/>
        <v>0</v>
      </c>
      <c r="AV2523" s="86">
        <f t="shared" si="429"/>
        <v>0</v>
      </c>
      <c r="AW2523" s="86">
        <f t="shared" si="430"/>
        <v>0</v>
      </c>
      <c r="AX2523" s="86">
        <f t="shared" si="431"/>
        <v>0</v>
      </c>
    </row>
    <row r="2524" spans="1:50" ht="15" customHeight="1">
      <c r="A2524" s="107"/>
      <c r="B2524" s="93"/>
      <c r="C2524" s="110" t="s">
        <v>200</v>
      </c>
      <c r="D2524" s="529" t="str">
        <f t="shared" si="414"/>
        <v/>
      </c>
      <c r="E2524" s="529"/>
      <c r="F2524" s="529"/>
      <c r="G2524" s="529"/>
      <c r="H2524" s="529"/>
      <c r="I2524" s="529"/>
      <c r="J2524" s="529"/>
      <c r="K2524" s="529"/>
      <c r="L2524" s="332"/>
      <c r="M2524" s="333"/>
      <c r="N2524" s="333"/>
      <c r="O2524" s="334"/>
      <c r="P2524" s="370"/>
      <c r="Q2524" s="370"/>
      <c r="R2524" s="230"/>
      <c r="S2524" s="230"/>
      <c r="T2524" s="332"/>
      <c r="U2524" s="334"/>
      <c r="V2524" s="332"/>
      <c r="W2524" s="334"/>
      <c r="X2524" s="332"/>
      <c r="Y2524" s="334"/>
      <c r="Z2524" s="230"/>
      <c r="AA2524" s="230"/>
      <c r="AB2524" s="230"/>
      <c r="AC2524" s="332"/>
      <c r="AD2524" s="334"/>
      <c r="AG2524" s="86">
        <f t="shared" si="415"/>
        <v>0</v>
      </c>
      <c r="AH2524" s="86">
        <f t="shared" si="416"/>
        <v>0</v>
      </c>
      <c r="AI2524" s="86">
        <f t="shared" si="417"/>
        <v>0</v>
      </c>
      <c r="AJ2524" s="86">
        <f t="shared" si="418"/>
        <v>0</v>
      </c>
      <c r="AL2524" s="86">
        <f t="shared" si="419"/>
        <v>15</v>
      </c>
      <c r="AM2524" s="124">
        <f t="shared" si="420"/>
        <v>0</v>
      </c>
      <c r="AN2524" s="86">
        <f t="shared" si="421"/>
        <v>0</v>
      </c>
      <c r="AO2524" s="86">
        <f t="shared" si="422"/>
        <v>0</v>
      </c>
      <c r="AP2524" s="86">
        <f t="shared" si="423"/>
        <v>0</v>
      </c>
      <c r="AQ2524" s="86">
        <f t="shared" si="424"/>
        <v>0</v>
      </c>
      <c r="AR2524" s="86">
        <f t="shared" si="425"/>
        <v>0</v>
      </c>
      <c r="AS2524" s="86">
        <f t="shared" si="426"/>
        <v>0</v>
      </c>
      <c r="AT2524" s="86">
        <f t="shared" si="427"/>
        <v>0</v>
      </c>
      <c r="AU2524" s="86">
        <f t="shared" si="428"/>
        <v>0</v>
      </c>
      <c r="AV2524" s="86">
        <f t="shared" si="429"/>
        <v>0</v>
      </c>
      <c r="AW2524" s="86">
        <f t="shared" si="430"/>
        <v>0</v>
      </c>
      <c r="AX2524" s="86">
        <f t="shared" si="431"/>
        <v>0</v>
      </c>
    </row>
    <row r="2525" spans="1:50" ht="15" customHeight="1">
      <c r="A2525" s="107"/>
      <c r="B2525" s="93"/>
      <c r="C2525" s="110" t="s">
        <v>201</v>
      </c>
      <c r="D2525" s="529" t="str">
        <f t="shared" si="414"/>
        <v/>
      </c>
      <c r="E2525" s="529"/>
      <c r="F2525" s="529"/>
      <c r="G2525" s="529"/>
      <c r="H2525" s="529"/>
      <c r="I2525" s="529"/>
      <c r="J2525" s="529"/>
      <c r="K2525" s="529"/>
      <c r="L2525" s="332"/>
      <c r="M2525" s="333"/>
      <c r="N2525" s="333"/>
      <c r="O2525" s="334"/>
      <c r="P2525" s="370"/>
      <c r="Q2525" s="370"/>
      <c r="R2525" s="230"/>
      <c r="S2525" s="230"/>
      <c r="T2525" s="332"/>
      <c r="U2525" s="334"/>
      <c r="V2525" s="332"/>
      <c r="W2525" s="334"/>
      <c r="X2525" s="332"/>
      <c r="Y2525" s="334"/>
      <c r="Z2525" s="230"/>
      <c r="AA2525" s="230"/>
      <c r="AB2525" s="230"/>
      <c r="AC2525" s="332"/>
      <c r="AD2525" s="334"/>
      <c r="AG2525" s="86">
        <f t="shared" si="415"/>
        <v>0</v>
      </c>
      <c r="AH2525" s="86">
        <f t="shared" si="416"/>
        <v>0</v>
      </c>
      <c r="AI2525" s="86">
        <f t="shared" si="417"/>
        <v>0</v>
      </c>
      <c r="AJ2525" s="86">
        <f t="shared" si="418"/>
        <v>0</v>
      </c>
      <c r="AL2525" s="86">
        <f t="shared" si="419"/>
        <v>15</v>
      </c>
      <c r="AM2525" s="124">
        <f t="shared" si="420"/>
        <v>0</v>
      </c>
      <c r="AN2525" s="86">
        <f t="shared" si="421"/>
        <v>0</v>
      </c>
      <c r="AO2525" s="86">
        <f t="shared" si="422"/>
        <v>0</v>
      </c>
      <c r="AP2525" s="86">
        <f t="shared" si="423"/>
        <v>0</v>
      </c>
      <c r="AQ2525" s="86">
        <f t="shared" si="424"/>
        <v>0</v>
      </c>
      <c r="AR2525" s="86">
        <f t="shared" si="425"/>
        <v>0</v>
      </c>
      <c r="AS2525" s="86">
        <f t="shared" si="426"/>
        <v>0</v>
      </c>
      <c r="AT2525" s="86">
        <f t="shared" si="427"/>
        <v>0</v>
      </c>
      <c r="AU2525" s="86">
        <f t="shared" si="428"/>
        <v>0</v>
      </c>
      <c r="AV2525" s="86">
        <f t="shared" si="429"/>
        <v>0</v>
      </c>
      <c r="AW2525" s="86">
        <f t="shared" si="430"/>
        <v>0</v>
      </c>
      <c r="AX2525" s="86">
        <f t="shared" si="431"/>
        <v>0</v>
      </c>
    </row>
    <row r="2526" spans="1:50" ht="15" customHeight="1">
      <c r="A2526" s="107"/>
      <c r="B2526" s="93"/>
      <c r="C2526" s="110" t="s">
        <v>202</v>
      </c>
      <c r="D2526" s="529" t="str">
        <f t="shared" si="414"/>
        <v/>
      </c>
      <c r="E2526" s="529"/>
      <c r="F2526" s="529"/>
      <c r="G2526" s="529"/>
      <c r="H2526" s="529"/>
      <c r="I2526" s="529"/>
      <c r="J2526" s="529"/>
      <c r="K2526" s="529"/>
      <c r="L2526" s="332"/>
      <c r="M2526" s="333"/>
      <c r="N2526" s="333"/>
      <c r="O2526" s="334"/>
      <c r="P2526" s="370"/>
      <c r="Q2526" s="370"/>
      <c r="R2526" s="230"/>
      <c r="S2526" s="230"/>
      <c r="T2526" s="332"/>
      <c r="U2526" s="334"/>
      <c r="V2526" s="332"/>
      <c r="W2526" s="334"/>
      <c r="X2526" s="332"/>
      <c r="Y2526" s="334"/>
      <c r="Z2526" s="230"/>
      <c r="AA2526" s="230"/>
      <c r="AB2526" s="230"/>
      <c r="AC2526" s="332"/>
      <c r="AD2526" s="334"/>
      <c r="AG2526" s="86">
        <f t="shared" si="415"/>
        <v>0</v>
      </c>
      <c r="AH2526" s="86">
        <f t="shared" si="416"/>
        <v>0</v>
      </c>
      <c r="AI2526" s="86">
        <f t="shared" si="417"/>
        <v>0</v>
      </c>
      <c r="AJ2526" s="86">
        <f t="shared" si="418"/>
        <v>0</v>
      </c>
      <c r="AL2526" s="86">
        <f t="shared" si="419"/>
        <v>15</v>
      </c>
      <c r="AM2526" s="124">
        <f t="shared" si="420"/>
        <v>0</v>
      </c>
      <c r="AN2526" s="86">
        <f t="shared" si="421"/>
        <v>0</v>
      </c>
      <c r="AO2526" s="86">
        <f t="shared" si="422"/>
        <v>0</v>
      </c>
      <c r="AP2526" s="86">
        <f t="shared" si="423"/>
        <v>0</v>
      </c>
      <c r="AQ2526" s="86">
        <f t="shared" si="424"/>
        <v>0</v>
      </c>
      <c r="AR2526" s="86">
        <f t="shared" si="425"/>
        <v>0</v>
      </c>
      <c r="AS2526" s="86">
        <f t="shared" si="426"/>
        <v>0</v>
      </c>
      <c r="AT2526" s="86">
        <f t="shared" si="427"/>
        <v>0</v>
      </c>
      <c r="AU2526" s="86">
        <f t="shared" si="428"/>
        <v>0</v>
      </c>
      <c r="AV2526" s="86">
        <f t="shared" si="429"/>
        <v>0</v>
      </c>
      <c r="AW2526" s="86">
        <f t="shared" si="430"/>
        <v>0</v>
      </c>
      <c r="AX2526" s="86">
        <f t="shared" si="431"/>
        <v>0</v>
      </c>
    </row>
    <row r="2527" spans="1:50" ht="15" customHeight="1">
      <c r="A2527" s="107"/>
      <c r="B2527" s="93"/>
      <c r="C2527" s="110" t="s">
        <v>203</v>
      </c>
      <c r="D2527" s="529" t="str">
        <f t="shared" si="414"/>
        <v/>
      </c>
      <c r="E2527" s="529"/>
      <c r="F2527" s="529"/>
      <c r="G2527" s="529"/>
      <c r="H2527" s="529"/>
      <c r="I2527" s="529"/>
      <c r="J2527" s="529"/>
      <c r="K2527" s="529"/>
      <c r="L2527" s="332"/>
      <c r="M2527" s="333"/>
      <c r="N2527" s="333"/>
      <c r="O2527" s="334"/>
      <c r="P2527" s="370"/>
      <c r="Q2527" s="370"/>
      <c r="R2527" s="230"/>
      <c r="S2527" s="230"/>
      <c r="T2527" s="332"/>
      <c r="U2527" s="334"/>
      <c r="V2527" s="332"/>
      <c r="W2527" s="334"/>
      <c r="X2527" s="332"/>
      <c r="Y2527" s="334"/>
      <c r="Z2527" s="230"/>
      <c r="AA2527" s="230"/>
      <c r="AB2527" s="230"/>
      <c r="AC2527" s="332"/>
      <c r="AD2527" s="334"/>
      <c r="AG2527" s="86">
        <f t="shared" si="415"/>
        <v>0</v>
      </c>
      <c r="AH2527" s="86">
        <f t="shared" si="416"/>
        <v>0</v>
      </c>
      <c r="AI2527" s="86">
        <f t="shared" si="417"/>
        <v>0</v>
      </c>
      <c r="AJ2527" s="86">
        <f t="shared" si="418"/>
        <v>0</v>
      </c>
      <c r="AL2527" s="86">
        <f t="shared" si="419"/>
        <v>15</v>
      </c>
      <c r="AM2527" s="124">
        <f t="shared" si="420"/>
        <v>0</v>
      </c>
      <c r="AN2527" s="86">
        <f t="shared" si="421"/>
        <v>0</v>
      </c>
      <c r="AO2527" s="86">
        <f t="shared" si="422"/>
        <v>0</v>
      </c>
      <c r="AP2527" s="86">
        <f t="shared" si="423"/>
        <v>0</v>
      </c>
      <c r="AQ2527" s="86">
        <f t="shared" si="424"/>
        <v>0</v>
      </c>
      <c r="AR2527" s="86">
        <f t="shared" si="425"/>
        <v>0</v>
      </c>
      <c r="AS2527" s="86">
        <f t="shared" si="426"/>
        <v>0</v>
      </c>
      <c r="AT2527" s="86">
        <f t="shared" si="427"/>
        <v>0</v>
      </c>
      <c r="AU2527" s="86">
        <f t="shared" si="428"/>
        <v>0</v>
      </c>
      <c r="AV2527" s="86">
        <f t="shared" si="429"/>
        <v>0</v>
      </c>
      <c r="AW2527" s="86">
        <f t="shared" si="430"/>
        <v>0</v>
      </c>
      <c r="AX2527" s="86">
        <f t="shared" si="431"/>
        <v>0</v>
      </c>
    </row>
    <row r="2528" spans="1:50" ht="15" customHeight="1">
      <c r="A2528" s="107"/>
      <c r="B2528" s="93"/>
      <c r="C2528" s="110" t="s">
        <v>204</v>
      </c>
      <c r="D2528" s="529" t="str">
        <f t="shared" si="414"/>
        <v/>
      </c>
      <c r="E2528" s="529"/>
      <c r="F2528" s="529"/>
      <c r="G2528" s="529"/>
      <c r="H2528" s="529"/>
      <c r="I2528" s="529"/>
      <c r="J2528" s="529"/>
      <c r="K2528" s="529"/>
      <c r="L2528" s="332"/>
      <c r="M2528" s="333"/>
      <c r="N2528" s="333"/>
      <c r="O2528" s="334"/>
      <c r="P2528" s="370"/>
      <c r="Q2528" s="370"/>
      <c r="R2528" s="230"/>
      <c r="S2528" s="230"/>
      <c r="T2528" s="332"/>
      <c r="U2528" s="334"/>
      <c r="V2528" s="332"/>
      <c r="W2528" s="334"/>
      <c r="X2528" s="332"/>
      <c r="Y2528" s="334"/>
      <c r="Z2528" s="230"/>
      <c r="AA2528" s="230"/>
      <c r="AB2528" s="230"/>
      <c r="AC2528" s="332"/>
      <c r="AD2528" s="334"/>
      <c r="AG2528" s="86">
        <f t="shared" si="415"/>
        <v>0</v>
      </c>
      <c r="AH2528" s="86">
        <f t="shared" si="416"/>
        <v>0</v>
      </c>
      <c r="AI2528" s="86">
        <f t="shared" si="417"/>
        <v>0</v>
      </c>
      <c r="AJ2528" s="86">
        <f t="shared" si="418"/>
        <v>0</v>
      </c>
      <c r="AL2528" s="86">
        <f t="shared" si="419"/>
        <v>15</v>
      </c>
      <c r="AM2528" s="124">
        <f t="shared" si="420"/>
        <v>0</v>
      </c>
      <c r="AN2528" s="86">
        <f t="shared" si="421"/>
        <v>0</v>
      </c>
      <c r="AO2528" s="86">
        <f t="shared" si="422"/>
        <v>0</v>
      </c>
      <c r="AP2528" s="86">
        <f t="shared" si="423"/>
        <v>0</v>
      </c>
      <c r="AQ2528" s="86">
        <f t="shared" si="424"/>
        <v>0</v>
      </c>
      <c r="AR2528" s="86">
        <f t="shared" si="425"/>
        <v>0</v>
      </c>
      <c r="AS2528" s="86">
        <f t="shared" si="426"/>
        <v>0</v>
      </c>
      <c r="AT2528" s="86">
        <f t="shared" si="427"/>
        <v>0</v>
      </c>
      <c r="AU2528" s="86">
        <f t="shared" si="428"/>
        <v>0</v>
      </c>
      <c r="AV2528" s="86">
        <f t="shared" si="429"/>
        <v>0</v>
      </c>
      <c r="AW2528" s="86">
        <f t="shared" si="430"/>
        <v>0</v>
      </c>
      <c r="AX2528" s="86">
        <f t="shared" si="431"/>
        <v>0</v>
      </c>
    </row>
    <row r="2529" spans="1:50" ht="15" customHeight="1">
      <c r="A2529" s="107"/>
      <c r="B2529" s="93"/>
      <c r="C2529" s="110" t="s">
        <v>205</v>
      </c>
      <c r="D2529" s="529" t="str">
        <f t="shared" si="414"/>
        <v/>
      </c>
      <c r="E2529" s="529"/>
      <c r="F2529" s="529"/>
      <c r="G2529" s="529"/>
      <c r="H2529" s="529"/>
      <c r="I2529" s="529"/>
      <c r="J2529" s="529"/>
      <c r="K2529" s="529"/>
      <c r="L2529" s="332"/>
      <c r="M2529" s="333"/>
      <c r="N2529" s="333"/>
      <c r="O2529" s="334"/>
      <c r="P2529" s="370"/>
      <c r="Q2529" s="370"/>
      <c r="R2529" s="230"/>
      <c r="S2529" s="230"/>
      <c r="T2529" s="332"/>
      <c r="U2529" s="334"/>
      <c r="V2529" s="332"/>
      <c r="W2529" s="334"/>
      <c r="X2529" s="332"/>
      <c r="Y2529" s="334"/>
      <c r="Z2529" s="230"/>
      <c r="AA2529" s="230"/>
      <c r="AB2529" s="230"/>
      <c r="AC2529" s="332"/>
      <c r="AD2529" s="334"/>
      <c r="AG2529" s="86">
        <f t="shared" si="415"/>
        <v>0</v>
      </c>
      <c r="AH2529" s="86">
        <f t="shared" si="416"/>
        <v>0</v>
      </c>
      <c r="AI2529" s="86">
        <f t="shared" si="417"/>
        <v>0</v>
      </c>
      <c r="AJ2529" s="86">
        <f t="shared" si="418"/>
        <v>0</v>
      </c>
      <c r="AL2529" s="86">
        <f t="shared" si="419"/>
        <v>15</v>
      </c>
      <c r="AM2529" s="124">
        <f t="shared" si="420"/>
        <v>0</v>
      </c>
      <c r="AN2529" s="86">
        <f t="shared" si="421"/>
        <v>0</v>
      </c>
      <c r="AO2529" s="86">
        <f t="shared" si="422"/>
        <v>0</v>
      </c>
      <c r="AP2529" s="86">
        <f t="shared" si="423"/>
        <v>0</v>
      </c>
      <c r="AQ2529" s="86">
        <f t="shared" si="424"/>
        <v>0</v>
      </c>
      <c r="AR2529" s="86">
        <f t="shared" si="425"/>
        <v>0</v>
      </c>
      <c r="AS2529" s="86">
        <f t="shared" si="426"/>
        <v>0</v>
      </c>
      <c r="AT2529" s="86">
        <f t="shared" si="427"/>
        <v>0</v>
      </c>
      <c r="AU2529" s="86">
        <f t="shared" si="428"/>
        <v>0</v>
      </c>
      <c r="AV2529" s="86">
        <f t="shared" si="429"/>
        <v>0</v>
      </c>
      <c r="AW2529" s="86">
        <f t="shared" si="430"/>
        <v>0</v>
      </c>
      <c r="AX2529" s="86">
        <f t="shared" si="431"/>
        <v>0</v>
      </c>
    </row>
    <row r="2530" spans="1:50" ht="15" customHeight="1">
      <c r="A2530" s="107"/>
      <c r="B2530" s="93"/>
      <c r="C2530" s="110" t="s">
        <v>206</v>
      </c>
      <c r="D2530" s="529" t="str">
        <f t="shared" si="414"/>
        <v/>
      </c>
      <c r="E2530" s="529"/>
      <c r="F2530" s="529"/>
      <c r="G2530" s="529"/>
      <c r="H2530" s="529"/>
      <c r="I2530" s="529"/>
      <c r="J2530" s="529"/>
      <c r="K2530" s="529"/>
      <c r="L2530" s="332"/>
      <c r="M2530" s="333"/>
      <c r="N2530" s="333"/>
      <c r="O2530" s="334"/>
      <c r="P2530" s="370"/>
      <c r="Q2530" s="370"/>
      <c r="R2530" s="230"/>
      <c r="S2530" s="230"/>
      <c r="T2530" s="332"/>
      <c r="U2530" s="334"/>
      <c r="V2530" s="332"/>
      <c r="W2530" s="334"/>
      <c r="X2530" s="332"/>
      <c r="Y2530" s="334"/>
      <c r="Z2530" s="230"/>
      <c r="AA2530" s="230"/>
      <c r="AB2530" s="230"/>
      <c r="AC2530" s="332"/>
      <c r="AD2530" s="334"/>
      <c r="AG2530" s="86">
        <f t="shared" si="415"/>
        <v>0</v>
      </c>
      <c r="AH2530" s="86">
        <f t="shared" si="416"/>
        <v>0</v>
      </c>
      <c r="AI2530" s="86">
        <f t="shared" si="417"/>
        <v>0</v>
      </c>
      <c r="AJ2530" s="86">
        <f t="shared" si="418"/>
        <v>0</v>
      </c>
      <c r="AL2530" s="86">
        <f t="shared" si="419"/>
        <v>15</v>
      </c>
      <c r="AM2530" s="124">
        <f t="shared" si="420"/>
        <v>0</v>
      </c>
      <c r="AN2530" s="86">
        <f t="shared" si="421"/>
        <v>0</v>
      </c>
      <c r="AO2530" s="86">
        <f t="shared" si="422"/>
        <v>0</v>
      </c>
      <c r="AP2530" s="86">
        <f t="shared" si="423"/>
        <v>0</v>
      </c>
      <c r="AQ2530" s="86">
        <f t="shared" si="424"/>
        <v>0</v>
      </c>
      <c r="AR2530" s="86">
        <f t="shared" si="425"/>
        <v>0</v>
      </c>
      <c r="AS2530" s="86">
        <f t="shared" si="426"/>
        <v>0</v>
      </c>
      <c r="AT2530" s="86">
        <f t="shared" si="427"/>
        <v>0</v>
      </c>
      <c r="AU2530" s="86">
        <f t="shared" si="428"/>
        <v>0</v>
      </c>
      <c r="AV2530" s="86">
        <f t="shared" si="429"/>
        <v>0</v>
      </c>
      <c r="AW2530" s="86">
        <f t="shared" si="430"/>
        <v>0</v>
      </c>
      <c r="AX2530" s="86">
        <f t="shared" si="431"/>
        <v>0</v>
      </c>
    </row>
    <row r="2531" spans="1:50" ht="15" customHeight="1">
      <c r="A2531" s="107"/>
      <c r="B2531" s="93"/>
      <c r="C2531" s="110" t="s">
        <v>207</v>
      </c>
      <c r="D2531" s="529" t="str">
        <f t="shared" si="414"/>
        <v/>
      </c>
      <c r="E2531" s="529"/>
      <c r="F2531" s="529"/>
      <c r="G2531" s="529"/>
      <c r="H2531" s="529"/>
      <c r="I2531" s="529"/>
      <c r="J2531" s="529"/>
      <c r="K2531" s="529"/>
      <c r="L2531" s="332"/>
      <c r="M2531" s="333"/>
      <c r="N2531" s="333"/>
      <c r="O2531" s="334"/>
      <c r="P2531" s="370"/>
      <c r="Q2531" s="370"/>
      <c r="R2531" s="230"/>
      <c r="S2531" s="230"/>
      <c r="T2531" s="332"/>
      <c r="U2531" s="334"/>
      <c r="V2531" s="332"/>
      <c r="W2531" s="334"/>
      <c r="X2531" s="332"/>
      <c r="Y2531" s="334"/>
      <c r="Z2531" s="230"/>
      <c r="AA2531" s="230"/>
      <c r="AB2531" s="230"/>
      <c r="AC2531" s="332"/>
      <c r="AD2531" s="334"/>
      <c r="AG2531" s="86">
        <f t="shared" si="415"/>
        <v>0</v>
      </c>
      <c r="AH2531" s="86">
        <f t="shared" si="416"/>
        <v>0</v>
      </c>
      <c r="AI2531" s="86">
        <f t="shared" si="417"/>
        <v>0</v>
      </c>
      <c r="AJ2531" s="86">
        <f t="shared" si="418"/>
        <v>0</v>
      </c>
      <c r="AL2531" s="86">
        <f t="shared" si="419"/>
        <v>15</v>
      </c>
      <c r="AM2531" s="124">
        <f t="shared" si="420"/>
        <v>0</v>
      </c>
      <c r="AN2531" s="86">
        <f t="shared" si="421"/>
        <v>0</v>
      </c>
      <c r="AO2531" s="86">
        <f t="shared" si="422"/>
        <v>0</v>
      </c>
      <c r="AP2531" s="86">
        <f t="shared" si="423"/>
        <v>0</v>
      </c>
      <c r="AQ2531" s="86">
        <f t="shared" si="424"/>
        <v>0</v>
      </c>
      <c r="AR2531" s="86">
        <f t="shared" si="425"/>
        <v>0</v>
      </c>
      <c r="AS2531" s="86">
        <f t="shared" si="426"/>
        <v>0</v>
      </c>
      <c r="AT2531" s="86">
        <f t="shared" si="427"/>
        <v>0</v>
      </c>
      <c r="AU2531" s="86">
        <f t="shared" si="428"/>
        <v>0</v>
      </c>
      <c r="AV2531" s="86">
        <f t="shared" si="429"/>
        <v>0</v>
      </c>
      <c r="AW2531" s="86">
        <f t="shared" si="430"/>
        <v>0</v>
      </c>
      <c r="AX2531" s="86">
        <f t="shared" si="431"/>
        <v>0</v>
      </c>
    </row>
    <row r="2532" spans="1:50" ht="15" customHeight="1">
      <c r="A2532" s="107"/>
      <c r="B2532" s="93"/>
      <c r="C2532" s="110" t="s">
        <v>208</v>
      </c>
      <c r="D2532" s="529" t="str">
        <f t="shared" si="414"/>
        <v/>
      </c>
      <c r="E2532" s="529"/>
      <c r="F2532" s="529"/>
      <c r="G2532" s="529"/>
      <c r="H2532" s="529"/>
      <c r="I2532" s="529"/>
      <c r="J2532" s="529"/>
      <c r="K2532" s="529"/>
      <c r="L2532" s="332"/>
      <c r="M2532" s="333"/>
      <c r="N2532" s="333"/>
      <c r="O2532" s="334"/>
      <c r="P2532" s="370"/>
      <c r="Q2532" s="370"/>
      <c r="R2532" s="230"/>
      <c r="S2532" s="230"/>
      <c r="T2532" s="332"/>
      <c r="U2532" s="334"/>
      <c r="V2532" s="332"/>
      <c r="W2532" s="334"/>
      <c r="X2532" s="332"/>
      <c r="Y2532" s="334"/>
      <c r="Z2532" s="230"/>
      <c r="AA2532" s="230"/>
      <c r="AB2532" s="230"/>
      <c r="AC2532" s="332"/>
      <c r="AD2532" s="334"/>
      <c r="AG2532" s="86">
        <f t="shared" si="415"/>
        <v>0</v>
      </c>
      <c r="AH2532" s="86">
        <f t="shared" si="416"/>
        <v>0</v>
      </c>
      <c r="AI2532" s="86">
        <f t="shared" si="417"/>
        <v>0</v>
      </c>
      <c r="AJ2532" s="86">
        <f t="shared" si="418"/>
        <v>0</v>
      </c>
      <c r="AL2532" s="86">
        <f t="shared" si="419"/>
        <v>15</v>
      </c>
      <c r="AM2532" s="124">
        <f t="shared" si="420"/>
        <v>0</v>
      </c>
      <c r="AN2532" s="86">
        <f t="shared" si="421"/>
        <v>0</v>
      </c>
      <c r="AO2532" s="86">
        <f t="shared" si="422"/>
        <v>0</v>
      </c>
      <c r="AP2532" s="86">
        <f t="shared" si="423"/>
        <v>0</v>
      </c>
      <c r="AQ2532" s="86">
        <f t="shared" si="424"/>
        <v>0</v>
      </c>
      <c r="AR2532" s="86">
        <f t="shared" si="425"/>
        <v>0</v>
      </c>
      <c r="AS2532" s="86">
        <f t="shared" si="426"/>
        <v>0</v>
      </c>
      <c r="AT2532" s="86">
        <f t="shared" si="427"/>
        <v>0</v>
      </c>
      <c r="AU2532" s="86">
        <f t="shared" si="428"/>
        <v>0</v>
      </c>
      <c r="AV2532" s="86">
        <f t="shared" si="429"/>
        <v>0</v>
      </c>
      <c r="AW2532" s="86">
        <f t="shared" si="430"/>
        <v>0</v>
      </c>
      <c r="AX2532" s="86">
        <f t="shared" si="431"/>
        <v>0</v>
      </c>
    </row>
    <row r="2533" spans="1:50" ht="15" customHeight="1">
      <c r="A2533" s="107"/>
      <c r="B2533" s="93"/>
      <c r="C2533" s="110" t="s">
        <v>209</v>
      </c>
      <c r="D2533" s="529" t="str">
        <f t="shared" si="414"/>
        <v/>
      </c>
      <c r="E2533" s="529"/>
      <c r="F2533" s="529"/>
      <c r="G2533" s="529"/>
      <c r="H2533" s="529"/>
      <c r="I2533" s="529"/>
      <c r="J2533" s="529"/>
      <c r="K2533" s="529"/>
      <c r="L2533" s="332"/>
      <c r="M2533" s="333"/>
      <c r="N2533" s="333"/>
      <c r="O2533" s="334"/>
      <c r="P2533" s="370"/>
      <c r="Q2533" s="370"/>
      <c r="R2533" s="230"/>
      <c r="S2533" s="230"/>
      <c r="T2533" s="332"/>
      <c r="U2533" s="334"/>
      <c r="V2533" s="332"/>
      <c r="W2533" s="334"/>
      <c r="X2533" s="332"/>
      <c r="Y2533" s="334"/>
      <c r="Z2533" s="230"/>
      <c r="AA2533" s="230"/>
      <c r="AB2533" s="230"/>
      <c r="AC2533" s="332"/>
      <c r="AD2533" s="334"/>
      <c r="AG2533" s="86">
        <f t="shared" si="415"/>
        <v>0</v>
      </c>
      <c r="AH2533" s="86">
        <f t="shared" si="416"/>
        <v>0</v>
      </c>
      <c r="AI2533" s="86">
        <f t="shared" si="417"/>
        <v>0</v>
      </c>
      <c r="AJ2533" s="86">
        <f t="shared" si="418"/>
        <v>0</v>
      </c>
      <c r="AL2533" s="86">
        <f t="shared" si="419"/>
        <v>15</v>
      </c>
      <c r="AM2533" s="124">
        <f t="shared" si="420"/>
        <v>0</v>
      </c>
      <c r="AN2533" s="86">
        <f t="shared" si="421"/>
        <v>0</v>
      </c>
      <c r="AO2533" s="86">
        <f t="shared" si="422"/>
        <v>0</v>
      </c>
      <c r="AP2533" s="86">
        <f t="shared" si="423"/>
        <v>0</v>
      </c>
      <c r="AQ2533" s="86">
        <f t="shared" si="424"/>
        <v>0</v>
      </c>
      <c r="AR2533" s="86">
        <f t="shared" si="425"/>
        <v>0</v>
      </c>
      <c r="AS2533" s="86">
        <f t="shared" si="426"/>
        <v>0</v>
      </c>
      <c r="AT2533" s="86">
        <f t="shared" si="427"/>
        <v>0</v>
      </c>
      <c r="AU2533" s="86">
        <f t="shared" si="428"/>
        <v>0</v>
      </c>
      <c r="AV2533" s="86">
        <f t="shared" si="429"/>
        <v>0</v>
      </c>
      <c r="AW2533" s="86">
        <f t="shared" si="430"/>
        <v>0</v>
      </c>
      <c r="AX2533" s="86">
        <f t="shared" si="431"/>
        <v>0</v>
      </c>
    </row>
    <row r="2534" spans="1:50" ht="15" customHeight="1">
      <c r="A2534" s="107"/>
      <c r="B2534" s="93"/>
      <c r="C2534" s="110" t="s">
        <v>210</v>
      </c>
      <c r="D2534" s="529" t="str">
        <f t="shared" si="414"/>
        <v/>
      </c>
      <c r="E2534" s="529"/>
      <c r="F2534" s="529"/>
      <c r="G2534" s="529"/>
      <c r="H2534" s="529"/>
      <c r="I2534" s="529"/>
      <c r="J2534" s="529"/>
      <c r="K2534" s="529"/>
      <c r="L2534" s="332"/>
      <c r="M2534" s="333"/>
      <c r="N2534" s="333"/>
      <c r="O2534" s="334"/>
      <c r="P2534" s="370"/>
      <c r="Q2534" s="370"/>
      <c r="R2534" s="230"/>
      <c r="S2534" s="230"/>
      <c r="T2534" s="332"/>
      <c r="U2534" s="334"/>
      <c r="V2534" s="332"/>
      <c r="W2534" s="334"/>
      <c r="X2534" s="332"/>
      <c r="Y2534" s="334"/>
      <c r="Z2534" s="230"/>
      <c r="AA2534" s="230"/>
      <c r="AB2534" s="230"/>
      <c r="AC2534" s="332"/>
      <c r="AD2534" s="334"/>
      <c r="AG2534" s="86">
        <f t="shared" si="415"/>
        <v>0</v>
      </c>
      <c r="AH2534" s="86">
        <f t="shared" si="416"/>
        <v>0</v>
      </c>
      <c r="AI2534" s="86">
        <f t="shared" si="417"/>
        <v>0</v>
      </c>
      <c r="AJ2534" s="86">
        <f t="shared" si="418"/>
        <v>0</v>
      </c>
      <c r="AL2534" s="86">
        <f t="shared" si="419"/>
        <v>15</v>
      </c>
      <c r="AM2534" s="124">
        <f t="shared" si="420"/>
        <v>0</v>
      </c>
      <c r="AN2534" s="86">
        <f t="shared" si="421"/>
        <v>0</v>
      </c>
      <c r="AO2534" s="86">
        <f t="shared" si="422"/>
        <v>0</v>
      </c>
      <c r="AP2534" s="86">
        <f t="shared" si="423"/>
        <v>0</v>
      </c>
      <c r="AQ2534" s="86">
        <f t="shared" si="424"/>
        <v>0</v>
      </c>
      <c r="AR2534" s="86">
        <f t="shared" si="425"/>
        <v>0</v>
      </c>
      <c r="AS2534" s="86">
        <f t="shared" si="426"/>
        <v>0</v>
      </c>
      <c r="AT2534" s="86">
        <f t="shared" si="427"/>
        <v>0</v>
      </c>
      <c r="AU2534" s="86">
        <f t="shared" si="428"/>
        <v>0</v>
      </c>
      <c r="AV2534" s="86">
        <f t="shared" si="429"/>
        <v>0</v>
      </c>
      <c r="AW2534" s="86">
        <f t="shared" si="430"/>
        <v>0</v>
      </c>
      <c r="AX2534" s="86">
        <f t="shared" si="431"/>
        <v>0</v>
      </c>
    </row>
    <row r="2535" spans="1:50" ht="15" customHeight="1">
      <c r="A2535" s="107"/>
      <c r="B2535" s="93"/>
      <c r="C2535" s="111" t="s">
        <v>211</v>
      </c>
      <c r="D2535" s="529" t="str">
        <f t="shared" si="414"/>
        <v/>
      </c>
      <c r="E2535" s="529"/>
      <c r="F2535" s="529"/>
      <c r="G2535" s="529"/>
      <c r="H2535" s="529"/>
      <c r="I2535" s="529"/>
      <c r="J2535" s="529"/>
      <c r="K2535" s="529"/>
      <c r="L2535" s="332"/>
      <c r="M2535" s="333"/>
      <c r="N2535" s="333"/>
      <c r="O2535" s="334"/>
      <c r="P2535" s="370"/>
      <c r="Q2535" s="370"/>
      <c r="R2535" s="230"/>
      <c r="S2535" s="230"/>
      <c r="T2535" s="332"/>
      <c r="U2535" s="334"/>
      <c r="V2535" s="332"/>
      <c r="W2535" s="334"/>
      <c r="X2535" s="332"/>
      <c r="Y2535" s="334"/>
      <c r="Z2535" s="230"/>
      <c r="AA2535" s="230"/>
      <c r="AB2535" s="230"/>
      <c r="AC2535" s="332"/>
      <c r="AD2535" s="334"/>
      <c r="AG2535" s="86">
        <f t="shared" si="415"/>
        <v>0</v>
      </c>
      <c r="AH2535" s="86">
        <f t="shared" si="416"/>
        <v>0</v>
      </c>
      <c r="AI2535" s="86">
        <f t="shared" si="417"/>
        <v>0</v>
      </c>
      <c r="AJ2535" s="86">
        <f t="shared" si="418"/>
        <v>0</v>
      </c>
      <c r="AL2535" s="86">
        <f t="shared" si="419"/>
        <v>15</v>
      </c>
      <c r="AM2535" s="124">
        <f t="shared" si="420"/>
        <v>0</v>
      </c>
      <c r="AN2535" s="86">
        <f t="shared" si="421"/>
        <v>0</v>
      </c>
      <c r="AO2535" s="86">
        <f t="shared" si="422"/>
        <v>0</v>
      </c>
      <c r="AP2535" s="86">
        <f t="shared" si="423"/>
        <v>0</v>
      </c>
      <c r="AQ2535" s="86">
        <f t="shared" si="424"/>
        <v>0</v>
      </c>
      <c r="AR2535" s="86">
        <f t="shared" si="425"/>
        <v>0</v>
      </c>
      <c r="AS2535" s="86">
        <f t="shared" si="426"/>
        <v>0</v>
      </c>
      <c r="AT2535" s="86">
        <f t="shared" si="427"/>
        <v>0</v>
      </c>
      <c r="AU2535" s="86">
        <f t="shared" si="428"/>
        <v>0</v>
      </c>
      <c r="AV2535" s="86">
        <f t="shared" si="429"/>
        <v>0</v>
      </c>
      <c r="AW2535" s="86">
        <f t="shared" si="430"/>
        <v>0</v>
      </c>
      <c r="AX2535" s="86">
        <f t="shared" si="431"/>
        <v>0</v>
      </c>
    </row>
    <row r="2536" spans="1:50" ht="15" customHeight="1">
      <c r="A2536" s="107"/>
      <c r="B2536" s="93"/>
      <c r="C2536" s="110" t="s">
        <v>212</v>
      </c>
      <c r="D2536" s="529" t="str">
        <f t="shared" si="414"/>
        <v/>
      </c>
      <c r="E2536" s="529"/>
      <c r="F2536" s="529"/>
      <c r="G2536" s="529"/>
      <c r="H2536" s="529"/>
      <c r="I2536" s="529"/>
      <c r="J2536" s="529"/>
      <c r="K2536" s="529"/>
      <c r="L2536" s="332"/>
      <c r="M2536" s="333"/>
      <c r="N2536" s="333"/>
      <c r="O2536" s="334"/>
      <c r="P2536" s="370"/>
      <c r="Q2536" s="370"/>
      <c r="R2536" s="230"/>
      <c r="S2536" s="230"/>
      <c r="T2536" s="332"/>
      <c r="U2536" s="334"/>
      <c r="V2536" s="332"/>
      <c r="W2536" s="334"/>
      <c r="X2536" s="332"/>
      <c r="Y2536" s="334"/>
      <c r="Z2536" s="230"/>
      <c r="AA2536" s="230"/>
      <c r="AB2536" s="230"/>
      <c r="AC2536" s="332"/>
      <c r="AD2536" s="334"/>
      <c r="AG2536" s="86">
        <f t="shared" si="415"/>
        <v>0</v>
      </c>
      <c r="AH2536" s="86">
        <f t="shared" si="416"/>
        <v>0</v>
      </c>
      <c r="AI2536" s="86">
        <f t="shared" si="417"/>
        <v>0</v>
      </c>
      <c r="AJ2536" s="86">
        <f t="shared" si="418"/>
        <v>0</v>
      </c>
      <c r="AL2536" s="86">
        <f t="shared" si="419"/>
        <v>15</v>
      </c>
      <c r="AM2536" s="124">
        <f t="shared" si="420"/>
        <v>0</v>
      </c>
      <c r="AN2536" s="86">
        <f t="shared" si="421"/>
        <v>0</v>
      </c>
      <c r="AO2536" s="86">
        <f t="shared" si="422"/>
        <v>0</v>
      </c>
      <c r="AP2536" s="86">
        <f t="shared" si="423"/>
        <v>0</v>
      </c>
      <c r="AQ2536" s="86">
        <f t="shared" si="424"/>
        <v>0</v>
      </c>
      <c r="AR2536" s="86">
        <f t="shared" si="425"/>
        <v>0</v>
      </c>
      <c r="AS2536" s="86">
        <f t="shared" si="426"/>
        <v>0</v>
      </c>
      <c r="AT2536" s="86">
        <f t="shared" si="427"/>
        <v>0</v>
      </c>
      <c r="AU2536" s="86">
        <f t="shared" si="428"/>
        <v>0</v>
      </c>
      <c r="AV2536" s="86">
        <f t="shared" si="429"/>
        <v>0</v>
      </c>
      <c r="AW2536" s="86">
        <f t="shared" si="430"/>
        <v>0</v>
      </c>
      <c r="AX2536" s="86">
        <f t="shared" si="431"/>
        <v>0</v>
      </c>
    </row>
    <row r="2537" spans="1:50" ht="15" customHeight="1">
      <c r="A2537" s="107"/>
      <c r="B2537" s="93"/>
      <c r="C2537" s="110" t="s">
        <v>213</v>
      </c>
      <c r="D2537" s="529" t="str">
        <f t="shared" si="414"/>
        <v/>
      </c>
      <c r="E2537" s="529"/>
      <c r="F2537" s="529"/>
      <c r="G2537" s="529"/>
      <c r="H2537" s="529"/>
      <c r="I2537" s="529"/>
      <c r="J2537" s="529"/>
      <c r="K2537" s="529"/>
      <c r="L2537" s="332"/>
      <c r="M2537" s="333"/>
      <c r="N2537" s="333"/>
      <c r="O2537" s="334"/>
      <c r="P2537" s="370"/>
      <c r="Q2537" s="370"/>
      <c r="R2537" s="230"/>
      <c r="S2537" s="230"/>
      <c r="T2537" s="332"/>
      <c r="U2537" s="334"/>
      <c r="V2537" s="332"/>
      <c r="W2537" s="334"/>
      <c r="X2537" s="332"/>
      <c r="Y2537" s="334"/>
      <c r="Z2537" s="230"/>
      <c r="AA2537" s="230"/>
      <c r="AB2537" s="230"/>
      <c r="AC2537" s="332"/>
      <c r="AD2537" s="334"/>
      <c r="AG2537" s="86">
        <f t="shared" si="415"/>
        <v>0</v>
      </c>
      <c r="AH2537" s="86">
        <f t="shared" si="416"/>
        <v>0</v>
      </c>
      <c r="AI2537" s="86">
        <f t="shared" si="417"/>
        <v>0</v>
      </c>
      <c r="AJ2537" s="86">
        <f t="shared" si="418"/>
        <v>0</v>
      </c>
      <c r="AL2537" s="86">
        <f t="shared" si="419"/>
        <v>15</v>
      </c>
      <c r="AM2537" s="124">
        <f t="shared" si="420"/>
        <v>0</v>
      </c>
      <c r="AN2537" s="86">
        <f t="shared" si="421"/>
        <v>0</v>
      </c>
      <c r="AO2537" s="86">
        <f t="shared" si="422"/>
        <v>0</v>
      </c>
      <c r="AP2537" s="86">
        <f t="shared" si="423"/>
        <v>0</v>
      </c>
      <c r="AQ2537" s="86">
        <f t="shared" si="424"/>
        <v>0</v>
      </c>
      <c r="AR2537" s="86">
        <f t="shared" si="425"/>
        <v>0</v>
      </c>
      <c r="AS2537" s="86">
        <f t="shared" si="426"/>
        <v>0</v>
      </c>
      <c r="AT2537" s="86">
        <f t="shared" si="427"/>
        <v>0</v>
      </c>
      <c r="AU2537" s="86">
        <f t="shared" si="428"/>
        <v>0</v>
      </c>
      <c r="AV2537" s="86">
        <f t="shared" si="429"/>
        <v>0</v>
      </c>
      <c r="AW2537" s="86">
        <f t="shared" si="430"/>
        <v>0</v>
      </c>
      <c r="AX2537" s="86">
        <f t="shared" si="431"/>
        <v>0</v>
      </c>
    </row>
    <row r="2538" spans="1:50" ht="15" customHeight="1">
      <c r="A2538" s="107"/>
      <c r="B2538" s="93"/>
      <c r="C2538" s="110" t="s">
        <v>214</v>
      </c>
      <c r="D2538" s="529" t="str">
        <f t="shared" si="414"/>
        <v/>
      </c>
      <c r="E2538" s="529"/>
      <c r="F2538" s="529"/>
      <c r="G2538" s="529"/>
      <c r="H2538" s="529"/>
      <c r="I2538" s="529"/>
      <c r="J2538" s="529"/>
      <c r="K2538" s="529"/>
      <c r="L2538" s="332"/>
      <c r="M2538" s="333"/>
      <c r="N2538" s="333"/>
      <c r="O2538" s="334"/>
      <c r="P2538" s="370"/>
      <c r="Q2538" s="370"/>
      <c r="R2538" s="230"/>
      <c r="S2538" s="230"/>
      <c r="T2538" s="332"/>
      <c r="U2538" s="334"/>
      <c r="V2538" s="332"/>
      <c r="W2538" s="334"/>
      <c r="X2538" s="332"/>
      <c r="Y2538" s="334"/>
      <c r="Z2538" s="230"/>
      <c r="AA2538" s="230"/>
      <c r="AB2538" s="230"/>
      <c r="AC2538" s="332"/>
      <c r="AD2538" s="334"/>
      <c r="AG2538" s="86">
        <f t="shared" si="415"/>
        <v>0</v>
      </c>
      <c r="AH2538" s="86">
        <f t="shared" si="416"/>
        <v>0</v>
      </c>
      <c r="AI2538" s="86">
        <f t="shared" si="417"/>
        <v>0</v>
      </c>
      <c r="AJ2538" s="86">
        <f t="shared" si="418"/>
        <v>0</v>
      </c>
      <c r="AL2538" s="86">
        <f t="shared" si="419"/>
        <v>15</v>
      </c>
      <c r="AM2538" s="124">
        <f t="shared" si="420"/>
        <v>0</v>
      </c>
      <c r="AN2538" s="86">
        <f t="shared" si="421"/>
        <v>0</v>
      </c>
      <c r="AO2538" s="86">
        <f t="shared" si="422"/>
        <v>0</v>
      </c>
      <c r="AP2538" s="86">
        <f t="shared" si="423"/>
        <v>0</v>
      </c>
      <c r="AQ2538" s="86">
        <f t="shared" si="424"/>
        <v>0</v>
      </c>
      <c r="AR2538" s="86">
        <f t="shared" si="425"/>
        <v>0</v>
      </c>
      <c r="AS2538" s="86">
        <f t="shared" si="426"/>
        <v>0</v>
      </c>
      <c r="AT2538" s="86">
        <f t="shared" si="427"/>
        <v>0</v>
      </c>
      <c r="AU2538" s="86">
        <f t="shared" si="428"/>
        <v>0</v>
      </c>
      <c r="AV2538" s="86">
        <f t="shared" si="429"/>
        <v>0</v>
      </c>
      <c r="AW2538" s="86">
        <f t="shared" si="430"/>
        <v>0</v>
      </c>
      <c r="AX2538" s="86">
        <f t="shared" si="431"/>
        <v>0</v>
      </c>
    </row>
    <row r="2539" spans="1:50" ht="15" customHeight="1">
      <c r="A2539" s="107"/>
      <c r="B2539" s="93"/>
      <c r="C2539" s="110" t="s">
        <v>215</v>
      </c>
      <c r="D2539" s="529" t="str">
        <f t="shared" si="414"/>
        <v/>
      </c>
      <c r="E2539" s="529"/>
      <c r="F2539" s="529"/>
      <c r="G2539" s="529"/>
      <c r="H2539" s="529"/>
      <c r="I2539" s="529"/>
      <c r="J2539" s="529"/>
      <c r="K2539" s="529"/>
      <c r="L2539" s="332"/>
      <c r="M2539" s="333"/>
      <c r="N2539" s="333"/>
      <c r="O2539" s="334"/>
      <c r="P2539" s="370"/>
      <c r="Q2539" s="370"/>
      <c r="R2539" s="230"/>
      <c r="S2539" s="230"/>
      <c r="T2539" s="332"/>
      <c r="U2539" s="334"/>
      <c r="V2539" s="332"/>
      <c r="W2539" s="334"/>
      <c r="X2539" s="332"/>
      <c r="Y2539" s="334"/>
      <c r="Z2539" s="230"/>
      <c r="AA2539" s="230"/>
      <c r="AB2539" s="230"/>
      <c r="AC2539" s="332"/>
      <c r="AD2539" s="334"/>
      <c r="AG2539" s="86">
        <f t="shared" si="415"/>
        <v>0</v>
      </c>
      <c r="AH2539" s="86">
        <f t="shared" si="416"/>
        <v>0</v>
      </c>
      <c r="AI2539" s="86">
        <f t="shared" si="417"/>
        <v>0</v>
      </c>
      <c r="AJ2539" s="86">
        <f t="shared" si="418"/>
        <v>0</v>
      </c>
      <c r="AL2539" s="86">
        <f t="shared" si="419"/>
        <v>15</v>
      </c>
      <c r="AM2539" s="124">
        <f t="shared" si="420"/>
        <v>0</v>
      </c>
      <c r="AN2539" s="86">
        <f t="shared" si="421"/>
        <v>0</v>
      </c>
      <c r="AO2539" s="86">
        <f t="shared" si="422"/>
        <v>0</v>
      </c>
      <c r="AP2539" s="86">
        <f t="shared" si="423"/>
        <v>0</v>
      </c>
      <c r="AQ2539" s="86">
        <f t="shared" si="424"/>
        <v>0</v>
      </c>
      <c r="AR2539" s="86">
        <f t="shared" si="425"/>
        <v>0</v>
      </c>
      <c r="AS2539" s="86">
        <f t="shared" si="426"/>
        <v>0</v>
      </c>
      <c r="AT2539" s="86">
        <f t="shared" si="427"/>
        <v>0</v>
      </c>
      <c r="AU2539" s="86">
        <f t="shared" si="428"/>
        <v>0</v>
      </c>
      <c r="AV2539" s="86">
        <f t="shared" si="429"/>
        <v>0</v>
      </c>
      <c r="AW2539" s="86">
        <f t="shared" si="430"/>
        <v>0</v>
      </c>
      <c r="AX2539" s="86">
        <f t="shared" si="431"/>
        <v>0</v>
      </c>
    </row>
    <row r="2540" spans="1:50" ht="15" customHeight="1">
      <c r="A2540" s="107"/>
      <c r="B2540" s="93"/>
      <c r="C2540" s="110" t="s">
        <v>216</v>
      </c>
      <c r="D2540" s="529" t="str">
        <f t="shared" si="414"/>
        <v/>
      </c>
      <c r="E2540" s="529"/>
      <c r="F2540" s="529"/>
      <c r="G2540" s="529"/>
      <c r="H2540" s="529"/>
      <c r="I2540" s="529"/>
      <c r="J2540" s="529"/>
      <c r="K2540" s="529"/>
      <c r="L2540" s="332"/>
      <c r="M2540" s="333"/>
      <c r="N2540" s="333"/>
      <c r="O2540" s="334"/>
      <c r="P2540" s="370"/>
      <c r="Q2540" s="370"/>
      <c r="R2540" s="230"/>
      <c r="S2540" s="230"/>
      <c r="T2540" s="332"/>
      <c r="U2540" s="334"/>
      <c r="V2540" s="332"/>
      <c r="W2540" s="334"/>
      <c r="X2540" s="332"/>
      <c r="Y2540" s="334"/>
      <c r="Z2540" s="230"/>
      <c r="AA2540" s="230"/>
      <c r="AB2540" s="230"/>
      <c r="AC2540" s="332"/>
      <c r="AD2540" s="334"/>
      <c r="AG2540" s="86">
        <f t="shared" si="415"/>
        <v>0</v>
      </c>
      <c r="AH2540" s="86">
        <f t="shared" si="416"/>
        <v>0</v>
      </c>
      <c r="AI2540" s="86">
        <f t="shared" si="417"/>
        <v>0</v>
      </c>
      <c r="AJ2540" s="86">
        <f t="shared" si="418"/>
        <v>0</v>
      </c>
      <c r="AL2540" s="86">
        <f t="shared" si="419"/>
        <v>15</v>
      </c>
      <c r="AM2540" s="124">
        <f t="shared" si="420"/>
        <v>0</v>
      </c>
      <c r="AN2540" s="86">
        <f t="shared" si="421"/>
        <v>0</v>
      </c>
      <c r="AO2540" s="86">
        <f t="shared" si="422"/>
        <v>0</v>
      </c>
      <c r="AP2540" s="86">
        <f t="shared" si="423"/>
        <v>0</v>
      </c>
      <c r="AQ2540" s="86">
        <f t="shared" si="424"/>
        <v>0</v>
      </c>
      <c r="AR2540" s="86">
        <f t="shared" si="425"/>
        <v>0</v>
      </c>
      <c r="AS2540" s="86">
        <f t="shared" si="426"/>
        <v>0</v>
      </c>
      <c r="AT2540" s="86">
        <f t="shared" si="427"/>
        <v>0</v>
      </c>
      <c r="AU2540" s="86">
        <f t="shared" si="428"/>
        <v>0</v>
      </c>
      <c r="AV2540" s="86">
        <f t="shared" si="429"/>
        <v>0</v>
      </c>
      <c r="AW2540" s="86">
        <f t="shared" si="430"/>
        <v>0</v>
      </c>
      <c r="AX2540" s="86">
        <f t="shared" si="431"/>
        <v>0</v>
      </c>
    </row>
    <row r="2541" spans="1:50" ht="15" customHeight="1">
      <c r="A2541" s="107"/>
      <c r="B2541" s="93"/>
      <c r="C2541" s="110" t="s">
        <v>217</v>
      </c>
      <c r="D2541" s="529" t="str">
        <f t="shared" si="414"/>
        <v/>
      </c>
      <c r="E2541" s="529"/>
      <c r="F2541" s="529"/>
      <c r="G2541" s="529"/>
      <c r="H2541" s="529"/>
      <c r="I2541" s="529"/>
      <c r="J2541" s="529"/>
      <c r="K2541" s="529"/>
      <c r="L2541" s="332"/>
      <c r="M2541" s="333"/>
      <c r="N2541" s="333"/>
      <c r="O2541" s="334"/>
      <c r="P2541" s="370"/>
      <c r="Q2541" s="370"/>
      <c r="R2541" s="230"/>
      <c r="S2541" s="230"/>
      <c r="T2541" s="332"/>
      <c r="U2541" s="334"/>
      <c r="V2541" s="332"/>
      <c r="W2541" s="334"/>
      <c r="X2541" s="332"/>
      <c r="Y2541" s="334"/>
      <c r="Z2541" s="230"/>
      <c r="AA2541" s="230"/>
      <c r="AB2541" s="230"/>
      <c r="AC2541" s="332"/>
      <c r="AD2541" s="334"/>
      <c r="AG2541" s="86">
        <f t="shared" si="415"/>
        <v>0</v>
      </c>
      <c r="AH2541" s="86">
        <f t="shared" si="416"/>
        <v>0</v>
      </c>
      <c r="AI2541" s="86">
        <f t="shared" si="417"/>
        <v>0</v>
      </c>
      <c r="AJ2541" s="86">
        <f t="shared" si="418"/>
        <v>0</v>
      </c>
      <c r="AL2541" s="86">
        <f t="shared" si="419"/>
        <v>15</v>
      </c>
      <c r="AM2541" s="124">
        <f t="shared" si="420"/>
        <v>0</v>
      </c>
      <c r="AN2541" s="86">
        <f t="shared" si="421"/>
        <v>0</v>
      </c>
      <c r="AO2541" s="86">
        <f t="shared" si="422"/>
        <v>0</v>
      </c>
      <c r="AP2541" s="86">
        <f t="shared" si="423"/>
        <v>0</v>
      </c>
      <c r="AQ2541" s="86">
        <f t="shared" si="424"/>
        <v>0</v>
      </c>
      <c r="AR2541" s="86">
        <f t="shared" si="425"/>
        <v>0</v>
      </c>
      <c r="AS2541" s="86">
        <f t="shared" si="426"/>
        <v>0</v>
      </c>
      <c r="AT2541" s="86">
        <f t="shared" si="427"/>
        <v>0</v>
      </c>
      <c r="AU2541" s="86">
        <f t="shared" si="428"/>
        <v>0</v>
      </c>
      <c r="AV2541" s="86">
        <f t="shared" si="429"/>
        <v>0</v>
      </c>
      <c r="AW2541" s="86">
        <f t="shared" si="430"/>
        <v>0</v>
      </c>
      <c r="AX2541" s="86">
        <f t="shared" si="431"/>
        <v>0</v>
      </c>
    </row>
    <row r="2542" spans="1:50" ht="15" customHeight="1">
      <c r="A2542" s="107"/>
      <c r="B2542" s="93"/>
      <c r="C2542" s="110" t="s">
        <v>218</v>
      </c>
      <c r="D2542" s="529" t="str">
        <f t="shared" si="414"/>
        <v/>
      </c>
      <c r="E2542" s="529"/>
      <c r="F2542" s="529"/>
      <c r="G2542" s="529"/>
      <c r="H2542" s="529"/>
      <c r="I2542" s="529"/>
      <c r="J2542" s="529"/>
      <c r="K2542" s="529"/>
      <c r="L2542" s="332"/>
      <c r="M2542" s="333"/>
      <c r="N2542" s="333"/>
      <c r="O2542" s="334"/>
      <c r="P2542" s="370"/>
      <c r="Q2542" s="370"/>
      <c r="R2542" s="230"/>
      <c r="S2542" s="230"/>
      <c r="T2542" s="332"/>
      <c r="U2542" s="334"/>
      <c r="V2542" s="332"/>
      <c r="W2542" s="334"/>
      <c r="X2542" s="332"/>
      <c r="Y2542" s="334"/>
      <c r="Z2542" s="230"/>
      <c r="AA2542" s="230"/>
      <c r="AB2542" s="230"/>
      <c r="AC2542" s="332"/>
      <c r="AD2542" s="334"/>
      <c r="AG2542" s="86">
        <f t="shared" si="415"/>
        <v>0</v>
      </c>
      <c r="AH2542" s="86">
        <f t="shared" si="416"/>
        <v>0</v>
      </c>
      <c r="AI2542" s="86">
        <f t="shared" si="417"/>
        <v>0</v>
      </c>
      <c r="AJ2542" s="86">
        <f t="shared" si="418"/>
        <v>0</v>
      </c>
      <c r="AL2542" s="86">
        <f t="shared" si="419"/>
        <v>15</v>
      </c>
      <c r="AM2542" s="124">
        <f t="shared" si="420"/>
        <v>0</v>
      </c>
      <c r="AN2542" s="86">
        <f t="shared" si="421"/>
        <v>0</v>
      </c>
      <c r="AO2542" s="86">
        <f t="shared" si="422"/>
        <v>0</v>
      </c>
      <c r="AP2542" s="86">
        <f t="shared" si="423"/>
        <v>0</v>
      </c>
      <c r="AQ2542" s="86">
        <f t="shared" si="424"/>
        <v>0</v>
      </c>
      <c r="AR2542" s="86">
        <f t="shared" si="425"/>
        <v>0</v>
      </c>
      <c r="AS2542" s="86">
        <f t="shared" si="426"/>
        <v>0</v>
      </c>
      <c r="AT2542" s="86">
        <f t="shared" si="427"/>
        <v>0</v>
      </c>
      <c r="AU2542" s="86">
        <f t="shared" si="428"/>
        <v>0</v>
      </c>
      <c r="AV2542" s="86">
        <f t="shared" si="429"/>
        <v>0</v>
      </c>
      <c r="AW2542" s="86">
        <f t="shared" si="430"/>
        <v>0</v>
      </c>
      <c r="AX2542" s="86">
        <f t="shared" si="431"/>
        <v>0</v>
      </c>
    </row>
    <row r="2543" spans="1:50" ht="15" customHeight="1">
      <c r="A2543" s="107"/>
      <c r="B2543" s="93"/>
      <c r="C2543" s="110" t="s">
        <v>219</v>
      </c>
      <c r="D2543" s="529" t="str">
        <f t="shared" si="414"/>
        <v/>
      </c>
      <c r="E2543" s="529"/>
      <c r="F2543" s="529"/>
      <c r="G2543" s="529"/>
      <c r="H2543" s="529"/>
      <c r="I2543" s="529"/>
      <c r="J2543" s="529"/>
      <c r="K2543" s="529"/>
      <c r="L2543" s="332"/>
      <c r="M2543" s="333"/>
      <c r="N2543" s="333"/>
      <c r="O2543" s="334"/>
      <c r="P2543" s="370"/>
      <c r="Q2543" s="370"/>
      <c r="R2543" s="230"/>
      <c r="S2543" s="230"/>
      <c r="T2543" s="332"/>
      <c r="U2543" s="334"/>
      <c r="V2543" s="332"/>
      <c r="W2543" s="334"/>
      <c r="X2543" s="332"/>
      <c r="Y2543" s="334"/>
      <c r="Z2543" s="230"/>
      <c r="AA2543" s="230"/>
      <c r="AB2543" s="230"/>
      <c r="AC2543" s="332"/>
      <c r="AD2543" s="334"/>
      <c r="AG2543" s="86">
        <f t="shared" si="415"/>
        <v>0</v>
      </c>
      <c r="AH2543" s="86">
        <f t="shared" si="416"/>
        <v>0</v>
      </c>
      <c r="AI2543" s="86">
        <f t="shared" si="417"/>
        <v>0</v>
      </c>
      <c r="AJ2543" s="86">
        <f t="shared" si="418"/>
        <v>0</v>
      </c>
      <c r="AL2543" s="86">
        <f t="shared" si="419"/>
        <v>15</v>
      </c>
      <c r="AM2543" s="124">
        <f t="shared" si="420"/>
        <v>0</v>
      </c>
      <c r="AN2543" s="86">
        <f t="shared" si="421"/>
        <v>0</v>
      </c>
      <c r="AO2543" s="86">
        <f t="shared" si="422"/>
        <v>0</v>
      </c>
      <c r="AP2543" s="86">
        <f t="shared" si="423"/>
        <v>0</v>
      </c>
      <c r="AQ2543" s="86">
        <f t="shared" si="424"/>
        <v>0</v>
      </c>
      <c r="AR2543" s="86">
        <f t="shared" si="425"/>
        <v>0</v>
      </c>
      <c r="AS2543" s="86">
        <f t="shared" si="426"/>
        <v>0</v>
      </c>
      <c r="AT2543" s="86">
        <f t="shared" si="427"/>
        <v>0</v>
      </c>
      <c r="AU2543" s="86">
        <f t="shared" si="428"/>
        <v>0</v>
      </c>
      <c r="AV2543" s="86">
        <f t="shared" si="429"/>
        <v>0</v>
      </c>
      <c r="AW2543" s="86">
        <f t="shared" si="430"/>
        <v>0</v>
      </c>
      <c r="AX2543" s="86">
        <f t="shared" si="431"/>
        <v>0</v>
      </c>
    </row>
    <row r="2544" spans="1:50" ht="15" customHeight="1">
      <c r="A2544" s="107"/>
      <c r="B2544" s="93"/>
      <c r="C2544" s="110" t="s">
        <v>220</v>
      </c>
      <c r="D2544" s="529" t="str">
        <f t="shared" si="414"/>
        <v/>
      </c>
      <c r="E2544" s="529"/>
      <c r="F2544" s="529"/>
      <c r="G2544" s="529"/>
      <c r="H2544" s="529"/>
      <c r="I2544" s="529"/>
      <c r="J2544" s="529"/>
      <c r="K2544" s="529"/>
      <c r="L2544" s="332"/>
      <c r="M2544" s="333"/>
      <c r="N2544" s="333"/>
      <c r="O2544" s="334"/>
      <c r="P2544" s="370"/>
      <c r="Q2544" s="370"/>
      <c r="R2544" s="230"/>
      <c r="S2544" s="230"/>
      <c r="T2544" s="332"/>
      <c r="U2544" s="334"/>
      <c r="V2544" s="332"/>
      <c r="W2544" s="334"/>
      <c r="X2544" s="332"/>
      <c r="Y2544" s="334"/>
      <c r="Z2544" s="230"/>
      <c r="AA2544" s="230"/>
      <c r="AB2544" s="230"/>
      <c r="AC2544" s="332"/>
      <c r="AD2544" s="334"/>
      <c r="AG2544" s="86">
        <f t="shared" si="415"/>
        <v>0</v>
      </c>
      <c r="AH2544" s="86">
        <f t="shared" si="416"/>
        <v>0</v>
      </c>
      <c r="AI2544" s="86">
        <f t="shared" si="417"/>
        <v>0</v>
      </c>
      <c r="AJ2544" s="86">
        <f t="shared" si="418"/>
        <v>0</v>
      </c>
      <c r="AL2544" s="86">
        <f t="shared" si="419"/>
        <v>15</v>
      </c>
      <c r="AM2544" s="124">
        <f t="shared" si="420"/>
        <v>0</v>
      </c>
      <c r="AN2544" s="86">
        <f t="shared" si="421"/>
        <v>0</v>
      </c>
      <c r="AO2544" s="86">
        <f t="shared" si="422"/>
        <v>0</v>
      </c>
      <c r="AP2544" s="86">
        <f t="shared" si="423"/>
        <v>0</v>
      </c>
      <c r="AQ2544" s="86">
        <f t="shared" si="424"/>
        <v>0</v>
      </c>
      <c r="AR2544" s="86">
        <f t="shared" si="425"/>
        <v>0</v>
      </c>
      <c r="AS2544" s="86">
        <f t="shared" si="426"/>
        <v>0</v>
      </c>
      <c r="AT2544" s="86">
        <f t="shared" si="427"/>
        <v>0</v>
      </c>
      <c r="AU2544" s="86">
        <f t="shared" si="428"/>
        <v>0</v>
      </c>
      <c r="AV2544" s="86">
        <f t="shared" si="429"/>
        <v>0</v>
      </c>
      <c r="AW2544" s="86">
        <f t="shared" si="430"/>
        <v>0</v>
      </c>
      <c r="AX2544" s="86">
        <f t="shared" si="431"/>
        <v>0</v>
      </c>
    </row>
    <row r="2545" spans="1:50" ht="15" customHeight="1">
      <c r="A2545" s="107"/>
      <c r="B2545" s="93"/>
      <c r="C2545" s="110" t="s">
        <v>221</v>
      </c>
      <c r="D2545" s="529" t="str">
        <f t="shared" si="414"/>
        <v/>
      </c>
      <c r="E2545" s="529"/>
      <c r="F2545" s="529"/>
      <c r="G2545" s="529"/>
      <c r="H2545" s="529"/>
      <c r="I2545" s="529"/>
      <c r="J2545" s="529"/>
      <c r="K2545" s="529"/>
      <c r="L2545" s="332"/>
      <c r="M2545" s="333"/>
      <c r="N2545" s="333"/>
      <c r="O2545" s="334"/>
      <c r="P2545" s="370"/>
      <c r="Q2545" s="370"/>
      <c r="R2545" s="230"/>
      <c r="S2545" s="230"/>
      <c r="T2545" s="332"/>
      <c r="U2545" s="334"/>
      <c r="V2545" s="332"/>
      <c r="W2545" s="334"/>
      <c r="X2545" s="332"/>
      <c r="Y2545" s="334"/>
      <c r="Z2545" s="230"/>
      <c r="AA2545" s="230"/>
      <c r="AB2545" s="230"/>
      <c r="AC2545" s="332"/>
      <c r="AD2545" s="334"/>
      <c r="AG2545" s="86">
        <f t="shared" si="415"/>
        <v>0</v>
      </c>
      <c r="AH2545" s="86">
        <f t="shared" si="416"/>
        <v>0</v>
      </c>
      <c r="AI2545" s="86">
        <f t="shared" si="417"/>
        <v>0</v>
      </c>
      <c r="AJ2545" s="86">
        <f t="shared" si="418"/>
        <v>0</v>
      </c>
      <c r="AL2545" s="86">
        <f t="shared" si="419"/>
        <v>15</v>
      </c>
      <c r="AM2545" s="124">
        <f t="shared" si="420"/>
        <v>0</v>
      </c>
      <c r="AN2545" s="86">
        <f t="shared" si="421"/>
        <v>0</v>
      </c>
      <c r="AO2545" s="86">
        <f t="shared" si="422"/>
        <v>0</v>
      </c>
      <c r="AP2545" s="86">
        <f t="shared" si="423"/>
        <v>0</v>
      </c>
      <c r="AQ2545" s="86">
        <f t="shared" si="424"/>
        <v>0</v>
      </c>
      <c r="AR2545" s="86">
        <f t="shared" si="425"/>
        <v>0</v>
      </c>
      <c r="AS2545" s="86">
        <f t="shared" si="426"/>
        <v>0</v>
      </c>
      <c r="AT2545" s="86">
        <f t="shared" si="427"/>
        <v>0</v>
      </c>
      <c r="AU2545" s="86">
        <f t="shared" si="428"/>
        <v>0</v>
      </c>
      <c r="AV2545" s="86">
        <f t="shared" si="429"/>
        <v>0</v>
      </c>
      <c r="AW2545" s="86">
        <f t="shared" si="430"/>
        <v>0</v>
      </c>
      <c r="AX2545" s="86">
        <f t="shared" si="431"/>
        <v>0</v>
      </c>
    </row>
    <row r="2546" spans="1:50" ht="15" customHeight="1">
      <c r="A2546" s="107"/>
      <c r="B2546" s="93"/>
      <c r="C2546" s="110" t="s">
        <v>222</v>
      </c>
      <c r="D2546" s="529" t="str">
        <f t="shared" si="414"/>
        <v/>
      </c>
      <c r="E2546" s="529"/>
      <c r="F2546" s="529"/>
      <c r="G2546" s="529"/>
      <c r="H2546" s="529"/>
      <c r="I2546" s="529"/>
      <c r="J2546" s="529"/>
      <c r="K2546" s="529"/>
      <c r="L2546" s="332"/>
      <c r="M2546" s="333"/>
      <c r="N2546" s="333"/>
      <c r="O2546" s="334"/>
      <c r="P2546" s="370"/>
      <c r="Q2546" s="370"/>
      <c r="R2546" s="230"/>
      <c r="S2546" s="230"/>
      <c r="T2546" s="332"/>
      <c r="U2546" s="334"/>
      <c r="V2546" s="332"/>
      <c r="W2546" s="334"/>
      <c r="X2546" s="332"/>
      <c r="Y2546" s="334"/>
      <c r="Z2546" s="230"/>
      <c r="AA2546" s="230"/>
      <c r="AB2546" s="230"/>
      <c r="AC2546" s="332"/>
      <c r="AD2546" s="334"/>
      <c r="AG2546" s="86">
        <f t="shared" si="415"/>
        <v>0</v>
      </c>
      <c r="AH2546" s="86">
        <f t="shared" si="416"/>
        <v>0</v>
      </c>
      <c r="AI2546" s="86">
        <f t="shared" si="417"/>
        <v>0</v>
      </c>
      <c r="AJ2546" s="86">
        <f t="shared" si="418"/>
        <v>0</v>
      </c>
      <c r="AL2546" s="86">
        <f t="shared" si="419"/>
        <v>15</v>
      </c>
      <c r="AM2546" s="124">
        <f t="shared" si="420"/>
        <v>0</v>
      </c>
      <c r="AN2546" s="86">
        <f t="shared" si="421"/>
        <v>0</v>
      </c>
      <c r="AO2546" s="86">
        <f t="shared" si="422"/>
        <v>0</v>
      </c>
      <c r="AP2546" s="86">
        <f t="shared" si="423"/>
        <v>0</v>
      </c>
      <c r="AQ2546" s="86">
        <f t="shared" si="424"/>
        <v>0</v>
      </c>
      <c r="AR2546" s="86">
        <f t="shared" si="425"/>
        <v>0</v>
      </c>
      <c r="AS2546" s="86">
        <f t="shared" si="426"/>
        <v>0</v>
      </c>
      <c r="AT2546" s="86">
        <f t="shared" si="427"/>
        <v>0</v>
      </c>
      <c r="AU2546" s="86">
        <f t="shared" si="428"/>
        <v>0</v>
      </c>
      <c r="AV2546" s="86">
        <f t="shared" si="429"/>
        <v>0</v>
      </c>
      <c r="AW2546" s="86">
        <f t="shared" si="430"/>
        <v>0</v>
      </c>
      <c r="AX2546" s="86">
        <f t="shared" si="431"/>
        <v>0</v>
      </c>
    </row>
    <row r="2547" spans="1:50" ht="15" customHeight="1">
      <c r="A2547" s="107"/>
      <c r="B2547" s="93"/>
      <c r="C2547" s="110" t="s">
        <v>223</v>
      </c>
      <c r="D2547" s="529" t="str">
        <f t="shared" si="414"/>
        <v/>
      </c>
      <c r="E2547" s="529"/>
      <c r="F2547" s="529"/>
      <c r="G2547" s="529"/>
      <c r="H2547" s="529"/>
      <c r="I2547" s="529"/>
      <c r="J2547" s="529"/>
      <c r="K2547" s="529"/>
      <c r="L2547" s="332"/>
      <c r="M2547" s="333"/>
      <c r="N2547" s="333"/>
      <c r="O2547" s="334"/>
      <c r="P2547" s="370"/>
      <c r="Q2547" s="370"/>
      <c r="R2547" s="230"/>
      <c r="S2547" s="230"/>
      <c r="T2547" s="332"/>
      <c r="U2547" s="334"/>
      <c r="V2547" s="332"/>
      <c r="W2547" s="334"/>
      <c r="X2547" s="332"/>
      <c r="Y2547" s="334"/>
      <c r="Z2547" s="230"/>
      <c r="AA2547" s="230"/>
      <c r="AB2547" s="230"/>
      <c r="AC2547" s="332"/>
      <c r="AD2547" s="334"/>
      <c r="AG2547" s="86">
        <f t="shared" si="415"/>
        <v>0</v>
      </c>
      <c r="AH2547" s="86">
        <f t="shared" si="416"/>
        <v>0</v>
      </c>
      <c r="AI2547" s="86">
        <f t="shared" si="417"/>
        <v>0</v>
      </c>
      <c r="AJ2547" s="86">
        <f t="shared" si="418"/>
        <v>0</v>
      </c>
      <c r="AL2547" s="86">
        <f t="shared" si="419"/>
        <v>15</v>
      </c>
      <c r="AM2547" s="124">
        <f t="shared" si="420"/>
        <v>0</v>
      </c>
      <c r="AN2547" s="86">
        <f t="shared" si="421"/>
        <v>0</v>
      </c>
      <c r="AO2547" s="86">
        <f t="shared" si="422"/>
        <v>0</v>
      </c>
      <c r="AP2547" s="86">
        <f t="shared" si="423"/>
        <v>0</v>
      </c>
      <c r="AQ2547" s="86">
        <f t="shared" si="424"/>
        <v>0</v>
      </c>
      <c r="AR2547" s="86">
        <f t="shared" si="425"/>
        <v>0</v>
      </c>
      <c r="AS2547" s="86">
        <f t="shared" si="426"/>
        <v>0</v>
      </c>
      <c r="AT2547" s="86">
        <f t="shared" si="427"/>
        <v>0</v>
      </c>
      <c r="AU2547" s="86">
        <f t="shared" si="428"/>
        <v>0</v>
      </c>
      <c r="AV2547" s="86">
        <f t="shared" si="429"/>
        <v>0</v>
      </c>
      <c r="AW2547" s="86">
        <f t="shared" si="430"/>
        <v>0</v>
      </c>
      <c r="AX2547" s="86">
        <f t="shared" si="431"/>
        <v>0</v>
      </c>
    </row>
    <row r="2548" spans="1:50" ht="15" customHeight="1">
      <c r="A2548" s="107"/>
      <c r="B2548" s="93"/>
      <c r="C2548" s="110" t="s">
        <v>224</v>
      </c>
      <c r="D2548" s="529" t="str">
        <f t="shared" si="414"/>
        <v/>
      </c>
      <c r="E2548" s="529"/>
      <c r="F2548" s="529"/>
      <c r="G2548" s="529"/>
      <c r="H2548" s="529"/>
      <c r="I2548" s="529"/>
      <c r="J2548" s="529"/>
      <c r="K2548" s="529"/>
      <c r="L2548" s="332"/>
      <c r="M2548" s="333"/>
      <c r="N2548" s="333"/>
      <c r="O2548" s="334"/>
      <c r="P2548" s="370"/>
      <c r="Q2548" s="370"/>
      <c r="R2548" s="230"/>
      <c r="S2548" s="230"/>
      <c r="T2548" s="332"/>
      <c r="U2548" s="334"/>
      <c r="V2548" s="332"/>
      <c r="W2548" s="334"/>
      <c r="X2548" s="332"/>
      <c r="Y2548" s="334"/>
      <c r="Z2548" s="230"/>
      <c r="AA2548" s="230"/>
      <c r="AB2548" s="230"/>
      <c r="AC2548" s="332"/>
      <c r="AD2548" s="334"/>
      <c r="AG2548" s="86">
        <f t="shared" si="415"/>
        <v>0</v>
      </c>
      <c r="AH2548" s="86">
        <f t="shared" si="416"/>
        <v>0</v>
      </c>
      <c r="AI2548" s="86">
        <f t="shared" si="417"/>
        <v>0</v>
      </c>
      <c r="AJ2548" s="86">
        <f t="shared" si="418"/>
        <v>0</v>
      </c>
      <c r="AL2548" s="86">
        <f t="shared" si="419"/>
        <v>15</v>
      </c>
      <c r="AM2548" s="124">
        <f t="shared" si="420"/>
        <v>0</v>
      </c>
      <c r="AN2548" s="86">
        <f t="shared" si="421"/>
        <v>0</v>
      </c>
      <c r="AO2548" s="86">
        <f t="shared" si="422"/>
        <v>0</v>
      </c>
      <c r="AP2548" s="86">
        <f t="shared" si="423"/>
        <v>0</v>
      </c>
      <c r="AQ2548" s="86">
        <f t="shared" si="424"/>
        <v>0</v>
      </c>
      <c r="AR2548" s="86">
        <f t="shared" si="425"/>
        <v>0</v>
      </c>
      <c r="AS2548" s="86">
        <f t="shared" si="426"/>
        <v>0</v>
      </c>
      <c r="AT2548" s="86">
        <f t="shared" si="427"/>
        <v>0</v>
      </c>
      <c r="AU2548" s="86">
        <f t="shared" si="428"/>
        <v>0</v>
      </c>
      <c r="AV2548" s="86">
        <f t="shared" si="429"/>
        <v>0</v>
      </c>
      <c r="AW2548" s="86">
        <f t="shared" si="430"/>
        <v>0</v>
      </c>
      <c r="AX2548" s="86">
        <f t="shared" si="431"/>
        <v>0</v>
      </c>
    </row>
    <row r="2549" spans="1:50" ht="15" customHeight="1">
      <c r="A2549" s="107"/>
      <c r="B2549" s="93"/>
      <c r="C2549" s="110" t="s">
        <v>225</v>
      </c>
      <c r="D2549" s="529" t="str">
        <f t="shared" si="414"/>
        <v/>
      </c>
      <c r="E2549" s="529"/>
      <c r="F2549" s="529"/>
      <c r="G2549" s="529"/>
      <c r="H2549" s="529"/>
      <c r="I2549" s="529"/>
      <c r="J2549" s="529"/>
      <c r="K2549" s="529"/>
      <c r="L2549" s="332"/>
      <c r="M2549" s="333"/>
      <c r="N2549" s="333"/>
      <c r="O2549" s="334"/>
      <c r="P2549" s="370"/>
      <c r="Q2549" s="370"/>
      <c r="R2549" s="230"/>
      <c r="S2549" s="230"/>
      <c r="T2549" s="332"/>
      <c r="U2549" s="334"/>
      <c r="V2549" s="332"/>
      <c r="W2549" s="334"/>
      <c r="X2549" s="332"/>
      <c r="Y2549" s="334"/>
      <c r="Z2549" s="230"/>
      <c r="AA2549" s="230"/>
      <c r="AB2549" s="230"/>
      <c r="AC2549" s="332"/>
      <c r="AD2549" s="334"/>
      <c r="AG2549" s="86">
        <f t="shared" si="415"/>
        <v>0</v>
      </c>
      <c r="AH2549" s="86">
        <f t="shared" si="416"/>
        <v>0</v>
      </c>
      <c r="AI2549" s="86">
        <f t="shared" si="417"/>
        <v>0</v>
      </c>
      <c r="AJ2549" s="86">
        <f t="shared" si="418"/>
        <v>0</v>
      </c>
      <c r="AL2549" s="86">
        <f t="shared" si="419"/>
        <v>15</v>
      </c>
      <c r="AM2549" s="124">
        <f t="shared" si="420"/>
        <v>0</v>
      </c>
      <c r="AN2549" s="86">
        <f t="shared" si="421"/>
        <v>0</v>
      </c>
      <c r="AO2549" s="86">
        <f t="shared" si="422"/>
        <v>0</v>
      </c>
      <c r="AP2549" s="86">
        <f t="shared" si="423"/>
        <v>0</v>
      </c>
      <c r="AQ2549" s="86">
        <f t="shared" si="424"/>
        <v>0</v>
      </c>
      <c r="AR2549" s="86">
        <f t="shared" si="425"/>
        <v>0</v>
      </c>
      <c r="AS2549" s="86">
        <f t="shared" si="426"/>
        <v>0</v>
      </c>
      <c r="AT2549" s="86">
        <f t="shared" si="427"/>
        <v>0</v>
      </c>
      <c r="AU2549" s="86">
        <f t="shared" si="428"/>
        <v>0</v>
      </c>
      <c r="AV2549" s="86">
        <f t="shared" si="429"/>
        <v>0</v>
      </c>
      <c r="AW2549" s="86">
        <f t="shared" si="430"/>
        <v>0</v>
      </c>
      <c r="AX2549" s="86">
        <f t="shared" si="431"/>
        <v>0</v>
      </c>
    </row>
    <row r="2550" spans="1:50" ht="15" customHeight="1">
      <c r="A2550" s="107"/>
      <c r="B2550" s="93"/>
      <c r="C2550" s="110" t="s">
        <v>226</v>
      </c>
      <c r="D2550" s="529" t="str">
        <f t="shared" si="414"/>
        <v/>
      </c>
      <c r="E2550" s="529"/>
      <c r="F2550" s="529"/>
      <c r="G2550" s="529"/>
      <c r="H2550" s="529"/>
      <c r="I2550" s="529"/>
      <c r="J2550" s="529"/>
      <c r="K2550" s="529"/>
      <c r="L2550" s="332"/>
      <c r="M2550" s="333"/>
      <c r="N2550" s="333"/>
      <c r="O2550" s="334"/>
      <c r="P2550" s="370"/>
      <c r="Q2550" s="370"/>
      <c r="R2550" s="230"/>
      <c r="S2550" s="230"/>
      <c r="T2550" s="332"/>
      <c r="U2550" s="334"/>
      <c r="V2550" s="332"/>
      <c r="W2550" s="334"/>
      <c r="X2550" s="332"/>
      <c r="Y2550" s="334"/>
      <c r="Z2550" s="230"/>
      <c r="AA2550" s="230"/>
      <c r="AB2550" s="230"/>
      <c r="AC2550" s="332"/>
      <c r="AD2550" s="334"/>
      <c r="AG2550" s="86">
        <f t="shared" si="415"/>
        <v>0</v>
      </c>
      <c r="AH2550" s="86">
        <f t="shared" si="416"/>
        <v>0</v>
      </c>
      <c r="AI2550" s="86">
        <f t="shared" si="417"/>
        <v>0</v>
      </c>
      <c r="AJ2550" s="86">
        <f t="shared" si="418"/>
        <v>0</v>
      </c>
      <c r="AL2550" s="86">
        <f t="shared" si="419"/>
        <v>15</v>
      </c>
      <c r="AM2550" s="124">
        <f t="shared" si="420"/>
        <v>0</v>
      </c>
      <c r="AN2550" s="86">
        <f t="shared" si="421"/>
        <v>0</v>
      </c>
      <c r="AO2550" s="86">
        <f t="shared" si="422"/>
        <v>0</v>
      </c>
      <c r="AP2550" s="86">
        <f t="shared" si="423"/>
        <v>0</v>
      </c>
      <c r="AQ2550" s="86">
        <f t="shared" si="424"/>
        <v>0</v>
      </c>
      <c r="AR2550" s="86">
        <f t="shared" si="425"/>
        <v>0</v>
      </c>
      <c r="AS2550" s="86">
        <f t="shared" si="426"/>
        <v>0</v>
      </c>
      <c r="AT2550" s="86">
        <f t="shared" si="427"/>
        <v>0</v>
      </c>
      <c r="AU2550" s="86">
        <f t="shared" si="428"/>
        <v>0</v>
      </c>
      <c r="AV2550" s="86">
        <f t="shared" si="429"/>
        <v>0</v>
      </c>
      <c r="AW2550" s="86">
        <f t="shared" si="430"/>
        <v>0</v>
      </c>
      <c r="AX2550" s="86">
        <f t="shared" si="431"/>
        <v>0</v>
      </c>
    </row>
    <row r="2551" spans="1:50" ht="15" customHeight="1">
      <c r="A2551" s="107"/>
      <c r="B2551" s="93"/>
      <c r="C2551" s="110" t="s">
        <v>227</v>
      </c>
      <c r="D2551" s="529" t="str">
        <f t="shared" si="414"/>
        <v/>
      </c>
      <c r="E2551" s="529"/>
      <c r="F2551" s="529"/>
      <c r="G2551" s="529"/>
      <c r="H2551" s="529"/>
      <c r="I2551" s="529"/>
      <c r="J2551" s="529"/>
      <c r="K2551" s="529"/>
      <c r="L2551" s="332"/>
      <c r="M2551" s="333"/>
      <c r="N2551" s="333"/>
      <c r="O2551" s="334"/>
      <c r="P2551" s="370"/>
      <c r="Q2551" s="370"/>
      <c r="R2551" s="230"/>
      <c r="S2551" s="230"/>
      <c r="T2551" s="332"/>
      <c r="U2551" s="334"/>
      <c r="V2551" s="332"/>
      <c r="W2551" s="334"/>
      <c r="X2551" s="332"/>
      <c r="Y2551" s="334"/>
      <c r="Z2551" s="230"/>
      <c r="AA2551" s="230"/>
      <c r="AB2551" s="230"/>
      <c r="AC2551" s="332"/>
      <c r="AD2551" s="334"/>
      <c r="AG2551" s="86">
        <f t="shared" si="415"/>
        <v>0</v>
      </c>
      <c r="AH2551" s="86">
        <f t="shared" si="416"/>
        <v>0</v>
      </c>
      <c r="AI2551" s="86">
        <f t="shared" si="417"/>
        <v>0</v>
      </c>
      <c r="AJ2551" s="86">
        <f t="shared" si="418"/>
        <v>0</v>
      </c>
      <c r="AL2551" s="86">
        <f t="shared" si="419"/>
        <v>15</v>
      </c>
      <c r="AM2551" s="124">
        <f t="shared" si="420"/>
        <v>0</v>
      </c>
      <c r="AN2551" s="86">
        <f t="shared" si="421"/>
        <v>0</v>
      </c>
      <c r="AO2551" s="86">
        <f t="shared" si="422"/>
        <v>0</v>
      </c>
      <c r="AP2551" s="86">
        <f t="shared" si="423"/>
        <v>0</v>
      </c>
      <c r="AQ2551" s="86">
        <f t="shared" si="424"/>
        <v>0</v>
      </c>
      <c r="AR2551" s="86">
        <f t="shared" si="425"/>
        <v>0</v>
      </c>
      <c r="AS2551" s="86">
        <f t="shared" si="426"/>
        <v>0</v>
      </c>
      <c r="AT2551" s="86">
        <f t="shared" si="427"/>
        <v>0</v>
      </c>
      <c r="AU2551" s="86">
        <f t="shared" si="428"/>
        <v>0</v>
      </c>
      <c r="AV2551" s="86">
        <f t="shared" si="429"/>
        <v>0</v>
      </c>
      <c r="AW2551" s="86">
        <f t="shared" si="430"/>
        <v>0</v>
      </c>
      <c r="AX2551" s="86">
        <f t="shared" si="431"/>
        <v>0</v>
      </c>
    </row>
    <row r="2552" spans="1:50" ht="15" customHeight="1">
      <c r="A2552" s="107"/>
      <c r="B2552" s="93"/>
      <c r="C2552" s="110" t="s">
        <v>228</v>
      </c>
      <c r="D2552" s="529" t="str">
        <f t="shared" si="414"/>
        <v/>
      </c>
      <c r="E2552" s="529"/>
      <c r="F2552" s="529"/>
      <c r="G2552" s="529"/>
      <c r="H2552" s="529"/>
      <c r="I2552" s="529"/>
      <c r="J2552" s="529"/>
      <c r="K2552" s="529"/>
      <c r="L2552" s="332"/>
      <c r="M2552" s="333"/>
      <c r="N2552" s="333"/>
      <c r="O2552" s="334"/>
      <c r="P2552" s="370"/>
      <c r="Q2552" s="370"/>
      <c r="R2552" s="230"/>
      <c r="S2552" s="230"/>
      <c r="T2552" s="332"/>
      <c r="U2552" s="334"/>
      <c r="V2552" s="332"/>
      <c r="W2552" s="334"/>
      <c r="X2552" s="332"/>
      <c r="Y2552" s="334"/>
      <c r="Z2552" s="230"/>
      <c r="AA2552" s="230"/>
      <c r="AB2552" s="230"/>
      <c r="AC2552" s="332"/>
      <c r="AD2552" s="334"/>
      <c r="AG2552" s="86">
        <f t="shared" si="415"/>
        <v>0</v>
      </c>
      <c r="AH2552" s="86">
        <f t="shared" si="416"/>
        <v>0</v>
      </c>
      <c r="AI2552" s="86">
        <f t="shared" si="417"/>
        <v>0</v>
      </c>
      <c r="AJ2552" s="86">
        <f t="shared" si="418"/>
        <v>0</v>
      </c>
      <c r="AL2552" s="86">
        <f t="shared" si="419"/>
        <v>15</v>
      </c>
      <c r="AM2552" s="124">
        <f t="shared" si="420"/>
        <v>0</v>
      </c>
      <c r="AN2552" s="86">
        <f t="shared" si="421"/>
        <v>0</v>
      </c>
      <c r="AO2552" s="86">
        <f t="shared" si="422"/>
        <v>0</v>
      </c>
      <c r="AP2552" s="86">
        <f t="shared" si="423"/>
        <v>0</v>
      </c>
      <c r="AQ2552" s="86">
        <f t="shared" si="424"/>
        <v>0</v>
      </c>
      <c r="AR2552" s="86">
        <f t="shared" si="425"/>
        <v>0</v>
      </c>
      <c r="AS2552" s="86">
        <f t="shared" si="426"/>
        <v>0</v>
      </c>
      <c r="AT2552" s="86">
        <f t="shared" si="427"/>
        <v>0</v>
      </c>
      <c r="AU2552" s="86">
        <f t="shared" si="428"/>
        <v>0</v>
      </c>
      <c r="AV2552" s="86">
        <f t="shared" si="429"/>
        <v>0</v>
      </c>
      <c r="AW2552" s="86">
        <f t="shared" si="430"/>
        <v>0</v>
      </c>
      <c r="AX2552" s="86">
        <f t="shared" si="431"/>
        <v>0</v>
      </c>
    </row>
    <row r="2553" spans="1:50" ht="15" customHeight="1">
      <c r="A2553" s="107"/>
      <c r="B2553" s="93"/>
      <c r="C2553" s="110" t="s">
        <v>229</v>
      </c>
      <c r="D2553" s="529" t="str">
        <f t="shared" si="414"/>
        <v/>
      </c>
      <c r="E2553" s="529"/>
      <c r="F2553" s="529"/>
      <c r="G2553" s="529"/>
      <c r="H2553" s="529"/>
      <c r="I2553" s="529"/>
      <c r="J2553" s="529"/>
      <c r="K2553" s="529"/>
      <c r="L2553" s="332"/>
      <c r="M2553" s="333"/>
      <c r="N2553" s="333"/>
      <c r="O2553" s="334"/>
      <c r="P2553" s="370"/>
      <c r="Q2553" s="370"/>
      <c r="R2553" s="230"/>
      <c r="S2553" s="230"/>
      <c r="T2553" s="332"/>
      <c r="U2553" s="334"/>
      <c r="V2553" s="332"/>
      <c r="W2553" s="334"/>
      <c r="X2553" s="332"/>
      <c r="Y2553" s="334"/>
      <c r="Z2553" s="230"/>
      <c r="AA2553" s="230"/>
      <c r="AB2553" s="230"/>
      <c r="AC2553" s="332"/>
      <c r="AD2553" s="334"/>
      <c r="AG2553" s="86">
        <f t="shared" si="415"/>
        <v>0</v>
      </c>
      <c r="AH2553" s="86">
        <f t="shared" si="416"/>
        <v>0</v>
      </c>
      <c r="AI2553" s="86">
        <f t="shared" si="417"/>
        <v>0</v>
      </c>
      <c r="AJ2553" s="86">
        <f t="shared" si="418"/>
        <v>0</v>
      </c>
      <c r="AL2553" s="86">
        <f t="shared" si="419"/>
        <v>15</v>
      </c>
      <c r="AM2553" s="124">
        <f t="shared" si="420"/>
        <v>0</v>
      </c>
      <c r="AN2553" s="86">
        <f t="shared" si="421"/>
        <v>0</v>
      </c>
      <c r="AO2553" s="86">
        <f t="shared" si="422"/>
        <v>0</v>
      </c>
      <c r="AP2553" s="86">
        <f t="shared" si="423"/>
        <v>0</v>
      </c>
      <c r="AQ2553" s="86">
        <f t="shared" si="424"/>
        <v>0</v>
      </c>
      <c r="AR2553" s="86">
        <f t="shared" si="425"/>
        <v>0</v>
      </c>
      <c r="AS2553" s="86">
        <f t="shared" si="426"/>
        <v>0</v>
      </c>
      <c r="AT2553" s="86">
        <f t="shared" si="427"/>
        <v>0</v>
      </c>
      <c r="AU2553" s="86">
        <f t="shared" si="428"/>
        <v>0</v>
      </c>
      <c r="AV2553" s="86">
        <f t="shared" si="429"/>
        <v>0</v>
      </c>
      <c r="AW2553" s="86">
        <f t="shared" si="430"/>
        <v>0</v>
      </c>
      <c r="AX2553" s="86">
        <f t="shared" si="431"/>
        <v>0</v>
      </c>
    </row>
    <row r="2554" spans="1:50" ht="15" customHeight="1">
      <c r="A2554" s="107"/>
      <c r="B2554" s="93"/>
      <c r="C2554" s="110" t="s">
        <v>230</v>
      </c>
      <c r="D2554" s="529" t="str">
        <f t="shared" si="414"/>
        <v/>
      </c>
      <c r="E2554" s="529"/>
      <c r="F2554" s="529"/>
      <c r="G2554" s="529"/>
      <c r="H2554" s="529"/>
      <c r="I2554" s="529"/>
      <c r="J2554" s="529"/>
      <c r="K2554" s="529"/>
      <c r="L2554" s="332"/>
      <c r="M2554" s="333"/>
      <c r="N2554" s="333"/>
      <c r="O2554" s="334"/>
      <c r="P2554" s="370"/>
      <c r="Q2554" s="370"/>
      <c r="R2554" s="230"/>
      <c r="S2554" s="230"/>
      <c r="T2554" s="332"/>
      <c r="U2554" s="334"/>
      <c r="V2554" s="332"/>
      <c r="W2554" s="334"/>
      <c r="X2554" s="332"/>
      <c r="Y2554" s="334"/>
      <c r="Z2554" s="230"/>
      <c r="AA2554" s="230"/>
      <c r="AB2554" s="230"/>
      <c r="AC2554" s="332"/>
      <c r="AD2554" s="334"/>
      <c r="AG2554" s="86">
        <f t="shared" si="415"/>
        <v>0</v>
      </c>
      <c r="AH2554" s="86">
        <f t="shared" si="416"/>
        <v>0</v>
      </c>
      <c r="AI2554" s="86">
        <f t="shared" si="417"/>
        <v>0</v>
      </c>
      <c r="AJ2554" s="86">
        <f t="shared" si="418"/>
        <v>0</v>
      </c>
      <c r="AL2554" s="86">
        <f t="shared" si="419"/>
        <v>15</v>
      </c>
      <c r="AM2554" s="124">
        <f t="shared" si="420"/>
        <v>0</v>
      </c>
      <c r="AN2554" s="86">
        <f t="shared" si="421"/>
        <v>0</v>
      </c>
      <c r="AO2554" s="86">
        <f t="shared" si="422"/>
        <v>0</v>
      </c>
      <c r="AP2554" s="86">
        <f t="shared" si="423"/>
        <v>0</v>
      </c>
      <c r="AQ2554" s="86">
        <f t="shared" si="424"/>
        <v>0</v>
      </c>
      <c r="AR2554" s="86">
        <f t="shared" si="425"/>
        <v>0</v>
      </c>
      <c r="AS2554" s="86">
        <f t="shared" si="426"/>
        <v>0</v>
      </c>
      <c r="AT2554" s="86">
        <f t="shared" si="427"/>
        <v>0</v>
      </c>
      <c r="AU2554" s="86">
        <f t="shared" si="428"/>
        <v>0</v>
      </c>
      <c r="AV2554" s="86">
        <f t="shared" si="429"/>
        <v>0</v>
      </c>
      <c r="AW2554" s="86">
        <f t="shared" si="430"/>
        <v>0</v>
      </c>
      <c r="AX2554" s="86">
        <f t="shared" si="431"/>
        <v>0</v>
      </c>
    </row>
    <row r="2555" spans="1:50" ht="15" customHeight="1">
      <c r="A2555" s="107"/>
      <c r="B2555" s="93"/>
      <c r="C2555" s="110" t="s">
        <v>231</v>
      </c>
      <c r="D2555" s="529" t="str">
        <f t="shared" si="414"/>
        <v/>
      </c>
      <c r="E2555" s="529"/>
      <c r="F2555" s="529"/>
      <c r="G2555" s="529"/>
      <c r="H2555" s="529"/>
      <c r="I2555" s="529"/>
      <c r="J2555" s="529"/>
      <c r="K2555" s="529"/>
      <c r="L2555" s="332"/>
      <c r="M2555" s="333"/>
      <c r="N2555" s="333"/>
      <c r="O2555" s="334"/>
      <c r="P2555" s="370"/>
      <c r="Q2555" s="370"/>
      <c r="R2555" s="230"/>
      <c r="S2555" s="230"/>
      <c r="T2555" s="332"/>
      <c r="U2555" s="334"/>
      <c r="V2555" s="332"/>
      <c r="W2555" s="334"/>
      <c r="X2555" s="332"/>
      <c r="Y2555" s="334"/>
      <c r="Z2555" s="230"/>
      <c r="AA2555" s="230"/>
      <c r="AB2555" s="230"/>
      <c r="AC2555" s="332"/>
      <c r="AD2555" s="334"/>
      <c r="AG2555" s="86">
        <f t="shared" si="415"/>
        <v>0</v>
      </c>
      <c r="AH2555" s="86">
        <f t="shared" si="416"/>
        <v>0</v>
      </c>
      <c r="AI2555" s="86">
        <f t="shared" si="417"/>
        <v>0</v>
      </c>
      <c r="AJ2555" s="86">
        <f t="shared" si="418"/>
        <v>0</v>
      </c>
      <c r="AL2555" s="86">
        <f t="shared" si="419"/>
        <v>15</v>
      </c>
      <c r="AM2555" s="124">
        <f t="shared" si="420"/>
        <v>0</v>
      </c>
      <c r="AN2555" s="86">
        <f t="shared" si="421"/>
        <v>0</v>
      </c>
      <c r="AO2555" s="86">
        <f t="shared" si="422"/>
        <v>0</v>
      </c>
      <c r="AP2555" s="86">
        <f t="shared" si="423"/>
        <v>0</v>
      </c>
      <c r="AQ2555" s="86">
        <f t="shared" si="424"/>
        <v>0</v>
      </c>
      <c r="AR2555" s="86">
        <f t="shared" si="425"/>
        <v>0</v>
      </c>
      <c r="AS2555" s="86">
        <f t="shared" si="426"/>
        <v>0</v>
      </c>
      <c r="AT2555" s="86">
        <f t="shared" si="427"/>
        <v>0</v>
      </c>
      <c r="AU2555" s="86">
        <f t="shared" si="428"/>
        <v>0</v>
      </c>
      <c r="AV2555" s="86">
        <f t="shared" si="429"/>
        <v>0</v>
      </c>
      <c r="AW2555" s="86">
        <f t="shared" si="430"/>
        <v>0</v>
      </c>
      <c r="AX2555" s="86">
        <f t="shared" si="431"/>
        <v>0</v>
      </c>
    </row>
    <row r="2556" spans="1:50" ht="15" customHeight="1">
      <c r="A2556" s="107"/>
      <c r="B2556" s="93"/>
      <c r="C2556" s="112" t="s">
        <v>232</v>
      </c>
      <c r="D2556" s="529" t="str">
        <f t="shared" si="414"/>
        <v/>
      </c>
      <c r="E2556" s="529"/>
      <c r="F2556" s="529"/>
      <c r="G2556" s="529"/>
      <c r="H2556" s="529"/>
      <c r="I2556" s="529"/>
      <c r="J2556" s="529"/>
      <c r="K2556" s="529"/>
      <c r="L2556" s="332"/>
      <c r="M2556" s="333"/>
      <c r="N2556" s="333"/>
      <c r="O2556" s="334"/>
      <c r="P2556" s="370"/>
      <c r="Q2556" s="370"/>
      <c r="R2556" s="230"/>
      <c r="S2556" s="230"/>
      <c r="T2556" s="332"/>
      <c r="U2556" s="334"/>
      <c r="V2556" s="332"/>
      <c r="W2556" s="334"/>
      <c r="X2556" s="332"/>
      <c r="Y2556" s="334"/>
      <c r="Z2556" s="230"/>
      <c r="AA2556" s="230"/>
      <c r="AB2556" s="230"/>
      <c r="AC2556" s="332"/>
      <c r="AD2556" s="334"/>
      <c r="AG2556" s="86">
        <f t="shared" si="415"/>
        <v>0</v>
      </c>
      <c r="AH2556" s="86">
        <f t="shared" si="416"/>
        <v>0</v>
      </c>
      <c r="AI2556" s="86">
        <f t="shared" si="417"/>
        <v>0</v>
      </c>
      <c r="AJ2556" s="86">
        <f t="shared" si="418"/>
        <v>0</v>
      </c>
      <c r="AL2556" s="86">
        <f t="shared" si="419"/>
        <v>15</v>
      </c>
      <c r="AM2556" s="124">
        <f t="shared" si="420"/>
        <v>0</v>
      </c>
      <c r="AN2556" s="86">
        <f t="shared" si="421"/>
        <v>0</v>
      </c>
      <c r="AO2556" s="86">
        <f t="shared" si="422"/>
        <v>0</v>
      </c>
      <c r="AP2556" s="86">
        <f t="shared" si="423"/>
        <v>0</v>
      </c>
      <c r="AQ2556" s="86">
        <f t="shared" si="424"/>
        <v>0</v>
      </c>
      <c r="AR2556" s="86">
        <f t="shared" si="425"/>
        <v>0</v>
      </c>
      <c r="AS2556" s="86">
        <f t="shared" si="426"/>
        <v>0</v>
      </c>
      <c r="AT2556" s="86">
        <f t="shared" si="427"/>
        <v>0</v>
      </c>
      <c r="AU2556" s="86">
        <f t="shared" si="428"/>
        <v>0</v>
      </c>
      <c r="AV2556" s="86">
        <f t="shared" si="429"/>
        <v>0</v>
      </c>
      <c r="AW2556" s="86">
        <f t="shared" si="430"/>
        <v>0</v>
      </c>
      <c r="AX2556" s="86">
        <f t="shared" si="431"/>
        <v>0</v>
      </c>
    </row>
    <row r="2557" spans="1:50" ht="15" customHeight="1">
      <c r="A2557" s="107"/>
      <c r="B2557" s="93"/>
      <c r="C2557" s="112" t="s">
        <v>233</v>
      </c>
      <c r="D2557" s="529" t="str">
        <f t="shared" si="414"/>
        <v/>
      </c>
      <c r="E2557" s="529"/>
      <c r="F2557" s="529"/>
      <c r="G2557" s="529"/>
      <c r="H2557" s="529"/>
      <c r="I2557" s="529"/>
      <c r="J2557" s="529"/>
      <c r="K2557" s="529"/>
      <c r="L2557" s="332"/>
      <c r="M2557" s="333"/>
      <c r="N2557" s="333"/>
      <c r="O2557" s="334"/>
      <c r="P2557" s="370"/>
      <c r="Q2557" s="370"/>
      <c r="R2557" s="230"/>
      <c r="S2557" s="230"/>
      <c r="T2557" s="332"/>
      <c r="U2557" s="334"/>
      <c r="V2557" s="332"/>
      <c r="W2557" s="334"/>
      <c r="X2557" s="332"/>
      <c r="Y2557" s="334"/>
      <c r="Z2557" s="230"/>
      <c r="AA2557" s="230"/>
      <c r="AB2557" s="230"/>
      <c r="AC2557" s="332"/>
      <c r="AD2557" s="334"/>
      <c r="AG2557" s="86">
        <f t="shared" si="415"/>
        <v>0</v>
      </c>
      <c r="AH2557" s="86">
        <f t="shared" si="416"/>
        <v>0</v>
      </c>
      <c r="AI2557" s="86">
        <f t="shared" si="417"/>
        <v>0</v>
      </c>
      <c r="AJ2557" s="86">
        <f t="shared" si="418"/>
        <v>0</v>
      </c>
      <c r="AL2557" s="86">
        <f t="shared" si="419"/>
        <v>15</v>
      </c>
      <c r="AM2557" s="124">
        <f t="shared" si="420"/>
        <v>0</v>
      </c>
      <c r="AN2557" s="86">
        <f t="shared" si="421"/>
        <v>0</v>
      </c>
      <c r="AO2557" s="86">
        <f t="shared" si="422"/>
        <v>0</v>
      </c>
      <c r="AP2557" s="86">
        <f t="shared" si="423"/>
        <v>0</v>
      </c>
      <c r="AQ2557" s="86">
        <f t="shared" si="424"/>
        <v>0</v>
      </c>
      <c r="AR2557" s="86">
        <f t="shared" si="425"/>
        <v>0</v>
      </c>
      <c r="AS2557" s="86">
        <f t="shared" si="426"/>
        <v>0</v>
      </c>
      <c r="AT2557" s="86">
        <f t="shared" si="427"/>
        <v>0</v>
      </c>
      <c r="AU2557" s="86">
        <f t="shared" si="428"/>
        <v>0</v>
      </c>
      <c r="AV2557" s="86">
        <f t="shared" si="429"/>
        <v>0</v>
      </c>
      <c r="AW2557" s="86">
        <f t="shared" si="430"/>
        <v>0</v>
      </c>
      <c r="AX2557" s="86">
        <f t="shared" si="431"/>
        <v>0</v>
      </c>
    </row>
    <row r="2558" spans="1:50" ht="15" customHeight="1">
      <c r="A2558" s="107"/>
      <c r="B2558" s="93"/>
      <c r="C2558" s="112" t="s">
        <v>234</v>
      </c>
      <c r="D2558" s="529" t="str">
        <f t="shared" si="414"/>
        <v/>
      </c>
      <c r="E2558" s="529"/>
      <c r="F2558" s="529"/>
      <c r="G2558" s="529"/>
      <c r="H2558" s="529"/>
      <c r="I2558" s="529"/>
      <c r="J2558" s="529"/>
      <c r="K2558" s="529"/>
      <c r="L2558" s="332"/>
      <c r="M2558" s="333"/>
      <c r="N2558" s="333"/>
      <c r="O2558" s="334"/>
      <c r="P2558" s="370"/>
      <c r="Q2558" s="370"/>
      <c r="R2558" s="230"/>
      <c r="S2558" s="230"/>
      <c r="T2558" s="332"/>
      <c r="U2558" s="334"/>
      <c r="V2558" s="332"/>
      <c r="W2558" s="334"/>
      <c r="X2558" s="332"/>
      <c r="Y2558" s="334"/>
      <c r="Z2558" s="230"/>
      <c r="AA2558" s="230"/>
      <c r="AB2558" s="230"/>
      <c r="AC2558" s="332"/>
      <c r="AD2558" s="334"/>
      <c r="AG2558" s="86">
        <f t="shared" si="415"/>
        <v>0</v>
      </c>
      <c r="AH2558" s="86">
        <f t="shared" si="416"/>
        <v>0</v>
      </c>
      <c r="AI2558" s="86">
        <f t="shared" si="417"/>
        <v>0</v>
      </c>
      <c r="AJ2558" s="86">
        <f t="shared" si="418"/>
        <v>0</v>
      </c>
      <c r="AL2558" s="86">
        <f t="shared" si="419"/>
        <v>15</v>
      </c>
      <c r="AM2558" s="124">
        <f t="shared" si="420"/>
        <v>0</v>
      </c>
      <c r="AN2558" s="86">
        <f t="shared" si="421"/>
        <v>0</v>
      </c>
      <c r="AO2558" s="86">
        <f t="shared" si="422"/>
        <v>0</v>
      </c>
      <c r="AP2558" s="86">
        <f t="shared" si="423"/>
        <v>0</v>
      </c>
      <c r="AQ2558" s="86">
        <f t="shared" si="424"/>
        <v>0</v>
      </c>
      <c r="AR2558" s="86">
        <f t="shared" si="425"/>
        <v>0</v>
      </c>
      <c r="AS2558" s="86">
        <f t="shared" si="426"/>
        <v>0</v>
      </c>
      <c r="AT2558" s="86">
        <f t="shared" si="427"/>
        <v>0</v>
      </c>
      <c r="AU2558" s="86">
        <f t="shared" si="428"/>
        <v>0</v>
      </c>
      <c r="AV2558" s="86">
        <f t="shared" si="429"/>
        <v>0</v>
      </c>
      <c r="AW2558" s="86">
        <f t="shared" si="430"/>
        <v>0</v>
      </c>
      <c r="AX2558" s="86">
        <f t="shared" si="431"/>
        <v>0</v>
      </c>
    </row>
    <row r="2559" spans="1:50" ht="15" customHeight="1">
      <c r="A2559" s="107"/>
      <c r="B2559" s="93"/>
      <c r="C2559" s="112" t="s">
        <v>235</v>
      </c>
      <c r="D2559" s="529" t="str">
        <f t="shared" si="414"/>
        <v/>
      </c>
      <c r="E2559" s="529"/>
      <c r="F2559" s="529"/>
      <c r="G2559" s="529"/>
      <c r="H2559" s="529"/>
      <c r="I2559" s="529"/>
      <c r="J2559" s="529"/>
      <c r="K2559" s="529"/>
      <c r="L2559" s="332"/>
      <c r="M2559" s="333"/>
      <c r="N2559" s="333"/>
      <c r="O2559" s="334"/>
      <c r="P2559" s="370"/>
      <c r="Q2559" s="370"/>
      <c r="R2559" s="230"/>
      <c r="S2559" s="230"/>
      <c r="T2559" s="332"/>
      <c r="U2559" s="334"/>
      <c r="V2559" s="332"/>
      <c r="W2559" s="334"/>
      <c r="X2559" s="332"/>
      <c r="Y2559" s="334"/>
      <c r="Z2559" s="230"/>
      <c r="AA2559" s="230"/>
      <c r="AB2559" s="230"/>
      <c r="AC2559" s="332"/>
      <c r="AD2559" s="334"/>
      <c r="AG2559" s="86">
        <f t="shared" si="415"/>
        <v>0</v>
      </c>
      <c r="AH2559" s="86">
        <f t="shared" si="416"/>
        <v>0</v>
      </c>
      <c r="AI2559" s="86">
        <f t="shared" si="417"/>
        <v>0</v>
      </c>
      <c r="AJ2559" s="86">
        <f t="shared" si="418"/>
        <v>0</v>
      </c>
      <c r="AL2559" s="86">
        <f t="shared" si="419"/>
        <v>15</v>
      </c>
      <c r="AM2559" s="124">
        <f t="shared" si="420"/>
        <v>0</v>
      </c>
      <c r="AN2559" s="86">
        <f t="shared" si="421"/>
        <v>0</v>
      </c>
      <c r="AO2559" s="86">
        <f t="shared" si="422"/>
        <v>0</v>
      </c>
      <c r="AP2559" s="86">
        <f t="shared" si="423"/>
        <v>0</v>
      </c>
      <c r="AQ2559" s="86">
        <f t="shared" si="424"/>
        <v>0</v>
      </c>
      <c r="AR2559" s="86">
        <f t="shared" si="425"/>
        <v>0</v>
      </c>
      <c r="AS2559" s="86">
        <f t="shared" si="426"/>
        <v>0</v>
      </c>
      <c r="AT2559" s="86">
        <f t="shared" si="427"/>
        <v>0</v>
      </c>
      <c r="AU2559" s="86">
        <f t="shared" si="428"/>
        <v>0</v>
      </c>
      <c r="AV2559" s="86">
        <f t="shared" si="429"/>
        <v>0</v>
      </c>
      <c r="AW2559" s="86">
        <f t="shared" si="430"/>
        <v>0</v>
      </c>
      <c r="AX2559" s="86">
        <f t="shared" si="431"/>
        <v>0</v>
      </c>
    </row>
    <row r="2560" spans="1:50" ht="15" customHeight="1">
      <c r="A2560" s="107"/>
      <c r="B2560" s="93"/>
      <c r="C2560" s="112" t="s">
        <v>236</v>
      </c>
      <c r="D2560" s="529" t="str">
        <f t="shared" si="414"/>
        <v/>
      </c>
      <c r="E2560" s="529"/>
      <c r="F2560" s="529"/>
      <c r="G2560" s="529"/>
      <c r="H2560" s="529"/>
      <c r="I2560" s="529"/>
      <c r="J2560" s="529"/>
      <c r="K2560" s="529"/>
      <c r="L2560" s="332"/>
      <c r="M2560" s="333"/>
      <c r="N2560" s="333"/>
      <c r="O2560" s="334"/>
      <c r="P2560" s="370"/>
      <c r="Q2560" s="370"/>
      <c r="R2560" s="230"/>
      <c r="S2560" s="230"/>
      <c r="T2560" s="332"/>
      <c r="U2560" s="334"/>
      <c r="V2560" s="332"/>
      <c r="W2560" s="334"/>
      <c r="X2560" s="332"/>
      <c r="Y2560" s="334"/>
      <c r="Z2560" s="230"/>
      <c r="AA2560" s="230"/>
      <c r="AB2560" s="230"/>
      <c r="AC2560" s="332"/>
      <c r="AD2560" s="334"/>
      <c r="AG2560" s="86">
        <f t="shared" si="415"/>
        <v>0</v>
      </c>
      <c r="AH2560" s="86">
        <f t="shared" si="416"/>
        <v>0</v>
      </c>
      <c r="AI2560" s="86">
        <f t="shared" si="417"/>
        <v>0</v>
      </c>
      <c r="AJ2560" s="86">
        <f t="shared" si="418"/>
        <v>0</v>
      </c>
      <c r="AL2560" s="86">
        <f t="shared" si="419"/>
        <v>15</v>
      </c>
      <c r="AM2560" s="124">
        <f t="shared" si="420"/>
        <v>0</v>
      </c>
      <c r="AN2560" s="86">
        <f t="shared" si="421"/>
        <v>0</v>
      </c>
      <c r="AO2560" s="86">
        <f t="shared" si="422"/>
        <v>0</v>
      </c>
      <c r="AP2560" s="86">
        <f t="shared" si="423"/>
        <v>0</v>
      </c>
      <c r="AQ2560" s="86">
        <f t="shared" si="424"/>
        <v>0</v>
      </c>
      <c r="AR2560" s="86">
        <f t="shared" si="425"/>
        <v>0</v>
      </c>
      <c r="AS2560" s="86">
        <f t="shared" si="426"/>
        <v>0</v>
      </c>
      <c r="AT2560" s="86">
        <f t="shared" si="427"/>
        <v>0</v>
      </c>
      <c r="AU2560" s="86">
        <f t="shared" si="428"/>
        <v>0</v>
      </c>
      <c r="AV2560" s="86">
        <f t="shared" si="429"/>
        <v>0</v>
      </c>
      <c r="AW2560" s="86">
        <f t="shared" si="430"/>
        <v>0</v>
      </c>
      <c r="AX2560" s="86">
        <f t="shared" si="431"/>
        <v>0</v>
      </c>
    </row>
    <row r="2561" spans="1:50" ht="15" customHeight="1">
      <c r="A2561" s="107"/>
      <c r="B2561" s="93"/>
      <c r="C2561" s="112" t="s">
        <v>237</v>
      </c>
      <c r="D2561" s="529" t="str">
        <f t="shared" si="414"/>
        <v/>
      </c>
      <c r="E2561" s="529"/>
      <c r="F2561" s="529"/>
      <c r="G2561" s="529"/>
      <c r="H2561" s="529"/>
      <c r="I2561" s="529"/>
      <c r="J2561" s="529"/>
      <c r="K2561" s="529"/>
      <c r="L2561" s="332"/>
      <c r="M2561" s="333"/>
      <c r="N2561" s="333"/>
      <c r="O2561" s="334"/>
      <c r="P2561" s="370"/>
      <c r="Q2561" s="370"/>
      <c r="R2561" s="230"/>
      <c r="S2561" s="230"/>
      <c r="T2561" s="332"/>
      <c r="U2561" s="334"/>
      <c r="V2561" s="332"/>
      <c r="W2561" s="334"/>
      <c r="X2561" s="332"/>
      <c r="Y2561" s="334"/>
      <c r="Z2561" s="230"/>
      <c r="AA2561" s="230"/>
      <c r="AB2561" s="230"/>
      <c r="AC2561" s="332"/>
      <c r="AD2561" s="334"/>
      <c r="AG2561" s="86">
        <f t="shared" si="415"/>
        <v>0</v>
      </c>
      <c r="AH2561" s="86">
        <f t="shared" si="416"/>
        <v>0</v>
      </c>
      <c r="AI2561" s="86">
        <f t="shared" si="417"/>
        <v>0</v>
      </c>
      <c r="AJ2561" s="86">
        <f t="shared" si="418"/>
        <v>0</v>
      </c>
      <c r="AL2561" s="86">
        <f t="shared" si="419"/>
        <v>15</v>
      </c>
      <c r="AM2561" s="124">
        <f t="shared" si="420"/>
        <v>0</v>
      </c>
      <c r="AN2561" s="86">
        <f t="shared" si="421"/>
        <v>0</v>
      </c>
      <c r="AO2561" s="86">
        <f t="shared" si="422"/>
        <v>0</v>
      </c>
      <c r="AP2561" s="86">
        <f t="shared" si="423"/>
        <v>0</v>
      </c>
      <c r="AQ2561" s="86">
        <f t="shared" si="424"/>
        <v>0</v>
      </c>
      <c r="AR2561" s="86">
        <f t="shared" si="425"/>
        <v>0</v>
      </c>
      <c r="AS2561" s="86">
        <f t="shared" si="426"/>
        <v>0</v>
      </c>
      <c r="AT2561" s="86">
        <f t="shared" si="427"/>
        <v>0</v>
      </c>
      <c r="AU2561" s="86">
        <f t="shared" si="428"/>
        <v>0</v>
      </c>
      <c r="AV2561" s="86">
        <f t="shared" si="429"/>
        <v>0</v>
      </c>
      <c r="AW2561" s="86">
        <f t="shared" si="430"/>
        <v>0</v>
      </c>
      <c r="AX2561" s="86">
        <f t="shared" si="431"/>
        <v>0</v>
      </c>
    </row>
    <row r="2562" spans="1:50" ht="15" customHeight="1">
      <c r="A2562" s="107"/>
      <c r="B2562" s="93"/>
      <c r="C2562" s="112" t="s">
        <v>238</v>
      </c>
      <c r="D2562" s="529" t="str">
        <f t="shared" si="414"/>
        <v/>
      </c>
      <c r="E2562" s="529"/>
      <c r="F2562" s="529"/>
      <c r="G2562" s="529"/>
      <c r="H2562" s="529"/>
      <c r="I2562" s="529"/>
      <c r="J2562" s="529"/>
      <c r="K2562" s="529"/>
      <c r="L2562" s="332"/>
      <c r="M2562" s="333"/>
      <c r="N2562" s="333"/>
      <c r="O2562" s="334"/>
      <c r="P2562" s="370"/>
      <c r="Q2562" s="370"/>
      <c r="R2562" s="230"/>
      <c r="S2562" s="230"/>
      <c r="T2562" s="332"/>
      <c r="U2562" s="334"/>
      <c r="V2562" s="332"/>
      <c r="W2562" s="334"/>
      <c r="X2562" s="332"/>
      <c r="Y2562" s="334"/>
      <c r="Z2562" s="230"/>
      <c r="AA2562" s="230"/>
      <c r="AB2562" s="230"/>
      <c r="AC2562" s="332"/>
      <c r="AD2562" s="334"/>
      <c r="AG2562" s="86">
        <f t="shared" si="415"/>
        <v>0</v>
      </c>
      <c r="AH2562" s="86">
        <f t="shared" si="416"/>
        <v>0</v>
      </c>
      <c r="AI2562" s="86">
        <f t="shared" si="417"/>
        <v>0</v>
      </c>
      <c r="AJ2562" s="86">
        <f t="shared" si="418"/>
        <v>0</v>
      </c>
      <c r="AL2562" s="86">
        <f t="shared" si="419"/>
        <v>15</v>
      </c>
      <c r="AM2562" s="124">
        <f t="shared" si="420"/>
        <v>0</v>
      </c>
      <c r="AN2562" s="86">
        <f t="shared" si="421"/>
        <v>0</v>
      </c>
      <c r="AO2562" s="86">
        <f t="shared" si="422"/>
        <v>0</v>
      </c>
      <c r="AP2562" s="86">
        <f t="shared" si="423"/>
        <v>0</v>
      </c>
      <c r="AQ2562" s="86">
        <f t="shared" si="424"/>
        <v>0</v>
      </c>
      <c r="AR2562" s="86">
        <f t="shared" si="425"/>
        <v>0</v>
      </c>
      <c r="AS2562" s="86">
        <f t="shared" si="426"/>
        <v>0</v>
      </c>
      <c r="AT2562" s="86">
        <f t="shared" si="427"/>
        <v>0</v>
      </c>
      <c r="AU2562" s="86">
        <f t="shared" si="428"/>
        <v>0</v>
      </c>
      <c r="AV2562" s="86">
        <f t="shared" si="429"/>
        <v>0</v>
      </c>
      <c r="AW2562" s="86">
        <f t="shared" si="430"/>
        <v>0</v>
      </c>
      <c r="AX2562" s="86">
        <f t="shared" si="431"/>
        <v>0</v>
      </c>
    </row>
    <row r="2563" spans="1:50" ht="15" customHeight="1">
      <c r="A2563" s="107"/>
      <c r="B2563" s="93"/>
      <c r="C2563" s="112" t="s">
        <v>239</v>
      </c>
      <c r="D2563" s="529" t="str">
        <f t="shared" si="414"/>
        <v/>
      </c>
      <c r="E2563" s="529"/>
      <c r="F2563" s="529"/>
      <c r="G2563" s="529"/>
      <c r="H2563" s="529"/>
      <c r="I2563" s="529"/>
      <c r="J2563" s="529"/>
      <c r="K2563" s="529"/>
      <c r="L2563" s="332"/>
      <c r="M2563" s="333"/>
      <c r="N2563" s="333"/>
      <c r="O2563" s="334"/>
      <c r="P2563" s="370"/>
      <c r="Q2563" s="370"/>
      <c r="R2563" s="230"/>
      <c r="S2563" s="230"/>
      <c r="T2563" s="332"/>
      <c r="U2563" s="334"/>
      <c r="V2563" s="332"/>
      <c r="W2563" s="334"/>
      <c r="X2563" s="332"/>
      <c r="Y2563" s="334"/>
      <c r="Z2563" s="230"/>
      <c r="AA2563" s="230"/>
      <c r="AB2563" s="230"/>
      <c r="AC2563" s="332"/>
      <c r="AD2563" s="334"/>
      <c r="AG2563" s="86">
        <f t="shared" si="415"/>
        <v>0</v>
      </c>
      <c r="AH2563" s="86">
        <f t="shared" si="416"/>
        <v>0</v>
      </c>
      <c r="AI2563" s="86">
        <f t="shared" si="417"/>
        <v>0</v>
      </c>
      <c r="AJ2563" s="86">
        <f t="shared" si="418"/>
        <v>0</v>
      </c>
      <c r="AL2563" s="86">
        <f t="shared" si="419"/>
        <v>15</v>
      </c>
      <c r="AM2563" s="124">
        <f t="shared" si="420"/>
        <v>0</v>
      </c>
      <c r="AN2563" s="86">
        <f t="shared" si="421"/>
        <v>0</v>
      </c>
      <c r="AO2563" s="86">
        <f t="shared" si="422"/>
        <v>0</v>
      </c>
      <c r="AP2563" s="86">
        <f t="shared" si="423"/>
        <v>0</v>
      </c>
      <c r="AQ2563" s="86">
        <f t="shared" si="424"/>
        <v>0</v>
      </c>
      <c r="AR2563" s="86">
        <f t="shared" si="425"/>
        <v>0</v>
      </c>
      <c r="AS2563" s="86">
        <f t="shared" si="426"/>
        <v>0</v>
      </c>
      <c r="AT2563" s="86">
        <f t="shared" si="427"/>
        <v>0</v>
      </c>
      <c r="AU2563" s="86">
        <f t="shared" si="428"/>
        <v>0</v>
      </c>
      <c r="AV2563" s="86">
        <f t="shared" si="429"/>
        <v>0</v>
      </c>
      <c r="AW2563" s="86">
        <f t="shared" si="430"/>
        <v>0</v>
      </c>
      <c r="AX2563" s="86">
        <f t="shared" si="431"/>
        <v>0</v>
      </c>
    </row>
    <row r="2564" spans="1:50" ht="15" customHeight="1">
      <c r="A2564" s="107"/>
      <c r="B2564" s="93"/>
      <c r="C2564" s="112" t="s">
        <v>240</v>
      </c>
      <c r="D2564" s="529" t="str">
        <f t="shared" si="414"/>
        <v/>
      </c>
      <c r="E2564" s="529"/>
      <c r="F2564" s="529"/>
      <c r="G2564" s="529"/>
      <c r="H2564" s="529"/>
      <c r="I2564" s="529"/>
      <c r="J2564" s="529"/>
      <c r="K2564" s="529"/>
      <c r="L2564" s="332"/>
      <c r="M2564" s="333"/>
      <c r="N2564" s="333"/>
      <c r="O2564" s="334"/>
      <c r="P2564" s="370"/>
      <c r="Q2564" s="370"/>
      <c r="R2564" s="230"/>
      <c r="S2564" s="230"/>
      <c r="T2564" s="332"/>
      <c r="U2564" s="334"/>
      <c r="V2564" s="332"/>
      <c r="W2564" s="334"/>
      <c r="X2564" s="332"/>
      <c r="Y2564" s="334"/>
      <c r="Z2564" s="230"/>
      <c r="AA2564" s="230"/>
      <c r="AB2564" s="230"/>
      <c r="AC2564" s="332"/>
      <c r="AD2564" s="334"/>
      <c r="AG2564" s="86">
        <f t="shared" si="415"/>
        <v>0</v>
      </c>
      <c r="AH2564" s="86">
        <f t="shared" si="416"/>
        <v>0</v>
      </c>
      <c r="AI2564" s="86">
        <f t="shared" si="417"/>
        <v>0</v>
      </c>
      <c r="AJ2564" s="86">
        <f t="shared" si="418"/>
        <v>0</v>
      </c>
      <c r="AL2564" s="86">
        <f t="shared" si="419"/>
        <v>15</v>
      </c>
      <c r="AM2564" s="124">
        <f t="shared" si="420"/>
        <v>0</v>
      </c>
      <c r="AN2564" s="86">
        <f t="shared" si="421"/>
        <v>0</v>
      </c>
      <c r="AO2564" s="86">
        <f t="shared" si="422"/>
        <v>0</v>
      </c>
      <c r="AP2564" s="86">
        <f t="shared" si="423"/>
        <v>0</v>
      </c>
      <c r="AQ2564" s="86">
        <f t="shared" si="424"/>
        <v>0</v>
      </c>
      <c r="AR2564" s="86">
        <f t="shared" si="425"/>
        <v>0</v>
      </c>
      <c r="AS2564" s="86">
        <f t="shared" si="426"/>
        <v>0</v>
      </c>
      <c r="AT2564" s="86">
        <f t="shared" si="427"/>
        <v>0</v>
      </c>
      <c r="AU2564" s="86">
        <f t="shared" si="428"/>
        <v>0</v>
      </c>
      <c r="AV2564" s="86">
        <f t="shared" si="429"/>
        <v>0</v>
      </c>
      <c r="AW2564" s="86">
        <f t="shared" si="430"/>
        <v>0</v>
      </c>
      <c r="AX2564" s="86">
        <f t="shared" si="431"/>
        <v>0</v>
      </c>
    </row>
    <row r="2565" spans="1:50" ht="15" customHeight="1">
      <c r="A2565" s="107"/>
      <c r="B2565" s="93"/>
      <c r="C2565" s="112" t="s">
        <v>241</v>
      </c>
      <c r="D2565" s="529" t="str">
        <f t="shared" si="414"/>
        <v/>
      </c>
      <c r="E2565" s="529"/>
      <c r="F2565" s="529"/>
      <c r="G2565" s="529"/>
      <c r="H2565" s="529"/>
      <c r="I2565" s="529"/>
      <c r="J2565" s="529"/>
      <c r="K2565" s="529"/>
      <c r="L2565" s="332"/>
      <c r="M2565" s="333"/>
      <c r="N2565" s="333"/>
      <c r="O2565" s="334"/>
      <c r="P2565" s="370"/>
      <c r="Q2565" s="370"/>
      <c r="R2565" s="230"/>
      <c r="S2565" s="230"/>
      <c r="T2565" s="332"/>
      <c r="U2565" s="334"/>
      <c r="V2565" s="332"/>
      <c r="W2565" s="334"/>
      <c r="X2565" s="332"/>
      <c r="Y2565" s="334"/>
      <c r="Z2565" s="230"/>
      <c r="AA2565" s="230"/>
      <c r="AB2565" s="230"/>
      <c r="AC2565" s="332"/>
      <c r="AD2565" s="334"/>
      <c r="AG2565" s="86">
        <f t="shared" si="415"/>
        <v>0</v>
      </c>
      <c r="AH2565" s="86">
        <f t="shared" si="416"/>
        <v>0</v>
      </c>
      <c r="AI2565" s="86">
        <f t="shared" si="417"/>
        <v>0</v>
      </c>
      <c r="AJ2565" s="86">
        <f t="shared" si="418"/>
        <v>0</v>
      </c>
      <c r="AL2565" s="86">
        <f t="shared" si="419"/>
        <v>15</v>
      </c>
      <c r="AM2565" s="124">
        <f t="shared" si="420"/>
        <v>0</v>
      </c>
      <c r="AN2565" s="86">
        <f t="shared" si="421"/>
        <v>0</v>
      </c>
      <c r="AO2565" s="86">
        <f t="shared" si="422"/>
        <v>0</v>
      </c>
      <c r="AP2565" s="86">
        <f t="shared" si="423"/>
        <v>0</v>
      </c>
      <c r="AQ2565" s="86">
        <f t="shared" si="424"/>
        <v>0</v>
      </c>
      <c r="AR2565" s="86">
        <f t="shared" si="425"/>
        <v>0</v>
      </c>
      <c r="AS2565" s="86">
        <f t="shared" si="426"/>
        <v>0</v>
      </c>
      <c r="AT2565" s="86">
        <f t="shared" si="427"/>
        <v>0</v>
      </c>
      <c r="AU2565" s="86">
        <f t="shared" si="428"/>
        <v>0</v>
      </c>
      <c r="AV2565" s="86">
        <f t="shared" si="429"/>
        <v>0</v>
      </c>
      <c r="AW2565" s="86">
        <f t="shared" si="430"/>
        <v>0</v>
      </c>
      <c r="AX2565" s="86">
        <f t="shared" si="431"/>
        <v>0</v>
      </c>
    </row>
    <row r="2566" spans="1:50" ht="15" customHeight="1">
      <c r="A2566" s="107"/>
      <c r="B2566" s="93"/>
      <c r="C2566" s="112" t="s">
        <v>242</v>
      </c>
      <c r="D2566" s="529" t="str">
        <f t="shared" si="414"/>
        <v/>
      </c>
      <c r="E2566" s="529"/>
      <c r="F2566" s="529"/>
      <c r="G2566" s="529"/>
      <c r="H2566" s="529"/>
      <c r="I2566" s="529"/>
      <c r="J2566" s="529"/>
      <c r="K2566" s="529"/>
      <c r="L2566" s="332"/>
      <c r="M2566" s="333"/>
      <c r="N2566" s="333"/>
      <c r="O2566" s="334"/>
      <c r="P2566" s="370"/>
      <c r="Q2566" s="370"/>
      <c r="R2566" s="230"/>
      <c r="S2566" s="230"/>
      <c r="T2566" s="332"/>
      <c r="U2566" s="334"/>
      <c r="V2566" s="332"/>
      <c r="W2566" s="334"/>
      <c r="X2566" s="332"/>
      <c r="Y2566" s="334"/>
      <c r="Z2566" s="230"/>
      <c r="AA2566" s="230"/>
      <c r="AB2566" s="230"/>
      <c r="AC2566" s="332"/>
      <c r="AD2566" s="334"/>
      <c r="AG2566" s="86">
        <f t="shared" si="415"/>
        <v>0</v>
      </c>
      <c r="AH2566" s="86">
        <f t="shared" si="416"/>
        <v>0</v>
      </c>
      <c r="AI2566" s="86">
        <f t="shared" si="417"/>
        <v>0</v>
      </c>
      <c r="AJ2566" s="86">
        <f t="shared" si="418"/>
        <v>0</v>
      </c>
      <c r="AL2566" s="86">
        <f t="shared" si="419"/>
        <v>15</v>
      </c>
      <c r="AM2566" s="124">
        <f t="shared" si="420"/>
        <v>0</v>
      </c>
      <c r="AN2566" s="86">
        <f t="shared" si="421"/>
        <v>0</v>
      </c>
      <c r="AO2566" s="86">
        <f t="shared" si="422"/>
        <v>0</v>
      </c>
      <c r="AP2566" s="86">
        <f t="shared" si="423"/>
        <v>0</v>
      </c>
      <c r="AQ2566" s="86">
        <f t="shared" si="424"/>
        <v>0</v>
      </c>
      <c r="AR2566" s="86">
        <f t="shared" si="425"/>
        <v>0</v>
      </c>
      <c r="AS2566" s="86">
        <f t="shared" si="426"/>
        <v>0</v>
      </c>
      <c r="AT2566" s="86">
        <f t="shared" si="427"/>
        <v>0</v>
      </c>
      <c r="AU2566" s="86">
        <f t="shared" si="428"/>
        <v>0</v>
      </c>
      <c r="AV2566" s="86">
        <f t="shared" si="429"/>
        <v>0</v>
      </c>
      <c r="AW2566" s="86">
        <f t="shared" si="430"/>
        <v>0</v>
      </c>
      <c r="AX2566" s="86">
        <f t="shared" si="431"/>
        <v>0</v>
      </c>
    </row>
    <row r="2567" spans="1:50" ht="15" customHeight="1">
      <c r="A2567" s="107"/>
      <c r="B2567" s="93"/>
      <c r="C2567" s="112" t="s">
        <v>243</v>
      </c>
      <c r="D2567" s="529" t="str">
        <f t="shared" si="414"/>
        <v/>
      </c>
      <c r="E2567" s="529"/>
      <c r="F2567" s="529"/>
      <c r="G2567" s="529"/>
      <c r="H2567" s="529"/>
      <c r="I2567" s="529"/>
      <c r="J2567" s="529"/>
      <c r="K2567" s="529"/>
      <c r="L2567" s="332"/>
      <c r="M2567" s="333"/>
      <c r="N2567" s="333"/>
      <c r="O2567" s="334"/>
      <c r="P2567" s="370"/>
      <c r="Q2567" s="370"/>
      <c r="R2567" s="230"/>
      <c r="S2567" s="230"/>
      <c r="T2567" s="332"/>
      <c r="U2567" s="334"/>
      <c r="V2567" s="332"/>
      <c r="W2567" s="334"/>
      <c r="X2567" s="332"/>
      <c r="Y2567" s="334"/>
      <c r="Z2567" s="230"/>
      <c r="AA2567" s="230"/>
      <c r="AB2567" s="230"/>
      <c r="AC2567" s="332"/>
      <c r="AD2567" s="334"/>
      <c r="AG2567" s="86">
        <f t="shared" si="415"/>
        <v>0</v>
      </c>
      <c r="AH2567" s="86">
        <f t="shared" si="416"/>
        <v>0</v>
      </c>
      <c r="AI2567" s="86">
        <f t="shared" si="417"/>
        <v>0</v>
      </c>
      <c r="AJ2567" s="86">
        <f t="shared" si="418"/>
        <v>0</v>
      </c>
      <c r="AL2567" s="86">
        <f t="shared" si="419"/>
        <v>15</v>
      </c>
      <c r="AM2567" s="124">
        <f t="shared" si="420"/>
        <v>0</v>
      </c>
      <c r="AN2567" s="86">
        <f t="shared" si="421"/>
        <v>0</v>
      </c>
      <c r="AO2567" s="86">
        <f t="shared" si="422"/>
        <v>0</v>
      </c>
      <c r="AP2567" s="86">
        <f t="shared" si="423"/>
        <v>0</v>
      </c>
      <c r="AQ2567" s="86">
        <f t="shared" si="424"/>
        <v>0</v>
      </c>
      <c r="AR2567" s="86">
        <f t="shared" si="425"/>
        <v>0</v>
      </c>
      <c r="AS2567" s="86">
        <f t="shared" si="426"/>
        <v>0</v>
      </c>
      <c r="AT2567" s="86">
        <f t="shared" si="427"/>
        <v>0</v>
      </c>
      <c r="AU2567" s="86">
        <f t="shared" si="428"/>
        <v>0</v>
      </c>
      <c r="AV2567" s="86">
        <f t="shared" si="429"/>
        <v>0</v>
      </c>
      <c r="AW2567" s="86">
        <f t="shared" si="430"/>
        <v>0</v>
      </c>
      <c r="AX2567" s="86">
        <f t="shared" si="431"/>
        <v>0</v>
      </c>
    </row>
    <row r="2568" spans="1:50" ht="15" customHeight="1">
      <c r="A2568" s="107"/>
      <c r="B2568" s="93"/>
      <c r="C2568" s="112" t="s">
        <v>244</v>
      </c>
      <c r="D2568" s="529" t="str">
        <f t="shared" si="414"/>
        <v/>
      </c>
      <c r="E2568" s="529"/>
      <c r="F2568" s="529"/>
      <c r="G2568" s="529"/>
      <c r="H2568" s="529"/>
      <c r="I2568" s="529"/>
      <c r="J2568" s="529"/>
      <c r="K2568" s="529"/>
      <c r="L2568" s="332"/>
      <c r="M2568" s="333"/>
      <c r="N2568" s="333"/>
      <c r="O2568" s="334"/>
      <c r="P2568" s="370"/>
      <c r="Q2568" s="370"/>
      <c r="R2568" s="230"/>
      <c r="S2568" s="230"/>
      <c r="T2568" s="332"/>
      <c r="U2568" s="334"/>
      <c r="V2568" s="332"/>
      <c r="W2568" s="334"/>
      <c r="X2568" s="332"/>
      <c r="Y2568" s="334"/>
      <c r="Z2568" s="230"/>
      <c r="AA2568" s="230"/>
      <c r="AB2568" s="230"/>
      <c r="AC2568" s="332"/>
      <c r="AD2568" s="334"/>
      <c r="AG2568" s="86">
        <f t="shared" si="415"/>
        <v>0</v>
      </c>
      <c r="AH2568" s="86">
        <f t="shared" si="416"/>
        <v>0</v>
      </c>
      <c r="AI2568" s="86">
        <f t="shared" si="417"/>
        <v>0</v>
      </c>
      <c r="AJ2568" s="86">
        <f t="shared" si="418"/>
        <v>0</v>
      </c>
      <c r="AL2568" s="86">
        <f t="shared" si="419"/>
        <v>15</v>
      </c>
      <c r="AM2568" s="124">
        <f t="shared" si="420"/>
        <v>0</v>
      </c>
      <c r="AN2568" s="86">
        <f t="shared" si="421"/>
        <v>0</v>
      </c>
      <c r="AO2568" s="86">
        <f t="shared" si="422"/>
        <v>0</v>
      </c>
      <c r="AP2568" s="86">
        <f t="shared" si="423"/>
        <v>0</v>
      </c>
      <c r="AQ2568" s="86">
        <f t="shared" si="424"/>
        <v>0</v>
      </c>
      <c r="AR2568" s="86">
        <f t="shared" si="425"/>
        <v>0</v>
      </c>
      <c r="AS2568" s="86">
        <f t="shared" si="426"/>
        <v>0</v>
      </c>
      <c r="AT2568" s="86">
        <f t="shared" si="427"/>
        <v>0</v>
      </c>
      <c r="AU2568" s="86">
        <f t="shared" si="428"/>
        <v>0</v>
      </c>
      <c r="AV2568" s="86">
        <f t="shared" si="429"/>
        <v>0</v>
      </c>
      <c r="AW2568" s="86">
        <f t="shared" si="430"/>
        <v>0</v>
      </c>
      <c r="AX2568" s="86">
        <f t="shared" si="431"/>
        <v>0</v>
      </c>
    </row>
    <row r="2569" spans="1:50" ht="15" customHeight="1">
      <c r="A2569" s="107"/>
      <c r="B2569" s="93"/>
      <c r="C2569" s="112" t="s">
        <v>245</v>
      </c>
      <c r="D2569" s="529" t="str">
        <f t="shared" si="414"/>
        <v/>
      </c>
      <c r="E2569" s="529"/>
      <c r="F2569" s="529"/>
      <c r="G2569" s="529"/>
      <c r="H2569" s="529"/>
      <c r="I2569" s="529"/>
      <c r="J2569" s="529"/>
      <c r="K2569" s="529"/>
      <c r="L2569" s="332"/>
      <c r="M2569" s="333"/>
      <c r="N2569" s="333"/>
      <c r="O2569" s="334"/>
      <c r="P2569" s="370"/>
      <c r="Q2569" s="370"/>
      <c r="R2569" s="230"/>
      <c r="S2569" s="230"/>
      <c r="T2569" s="332"/>
      <c r="U2569" s="334"/>
      <c r="V2569" s="332"/>
      <c r="W2569" s="334"/>
      <c r="X2569" s="332"/>
      <c r="Y2569" s="334"/>
      <c r="Z2569" s="230"/>
      <c r="AA2569" s="230"/>
      <c r="AB2569" s="230"/>
      <c r="AC2569" s="332"/>
      <c r="AD2569" s="334"/>
      <c r="AG2569" s="86">
        <f t="shared" si="415"/>
        <v>0</v>
      </c>
      <c r="AH2569" s="86">
        <f t="shared" si="416"/>
        <v>0</v>
      </c>
      <c r="AI2569" s="86">
        <f t="shared" si="417"/>
        <v>0</v>
      </c>
      <c r="AJ2569" s="86">
        <f t="shared" si="418"/>
        <v>0</v>
      </c>
      <c r="AL2569" s="86">
        <f t="shared" si="419"/>
        <v>15</v>
      </c>
      <c r="AM2569" s="124">
        <f t="shared" si="420"/>
        <v>0</v>
      </c>
      <c r="AN2569" s="86">
        <f t="shared" si="421"/>
        <v>0</v>
      </c>
      <c r="AO2569" s="86">
        <f t="shared" si="422"/>
        <v>0</v>
      </c>
      <c r="AP2569" s="86">
        <f t="shared" si="423"/>
        <v>0</v>
      </c>
      <c r="AQ2569" s="86">
        <f t="shared" si="424"/>
        <v>0</v>
      </c>
      <c r="AR2569" s="86">
        <f t="shared" si="425"/>
        <v>0</v>
      </c>
      <c r="AS2569" s="86">
        <f t="shared" si="426"/>
        <v>0</v>
      </c>
      <c r="AT2569" s="86">
        <f t="shared" si="427"/>
        <v>0</v>
      </c>
      <c r="AU2569" s="86">
        <f t="shared" si="428"/>
        <v>0</v>
      </c>
      <c r="AV2569" s="86">
        <f t="shared" si="429"/>
        <v>0</v>
      </c>
      <c r="AW2569" s="86">
        <f t="shared" si="430"/>
        <v>0</v>
      </c>
      <c r="AX2569" s="86">
        <f t="shared" si="431"/>
        <v>0</v>
      </c>
    </row>
    <row r="2570" spans="1:50" ht="15" customHeight="1">
      <c r="A2570" s="107"/>
      <c r="B2570" s="93"/>
      <c r="C2570" s="112" t="s">
        <v>246</v>
      </c>
      <c r="D2570" s="529" t="str">
        <f t="shared" si="414"/>
        <v/>
      </c>
      <c r="E2570" s="529"/>
      <c r="F2570" s="529"/>
      <c r="G2570" s="529"/>
      <c r="H2570" s="529"/>
      <c r="I2570" s="529"/>
      <c r="J2570" s="529"/>
      <c r="K2570" s="529"/>
      <c r="L2570" s="332"/>
      <c r="M2570" s="333"/>
      <c r="N2570" s="333"/>
      <c r="O2570" s="334"/>
      <c r="P2570" s="370"/>
      <c r="Q2570" s="370"/>
      <c r="R2570" s="230"/>
      <c r="S2570" s="230"/>
      <c r="T2570" s="332"/>
      <c r="U2570" s="334"/>
      <c r="V2570" s="332"/>
      <c r="W2570" s="334"/>
      <c r="X2570" s="332"/>
      <c r="Y2570" s="334"/>
      <c r="Z2570" s="230"/>
      <c r="AA2570" s="230"/>
      <c r="AB2570" s="230"/>
      <c r="AC2570" s="332"/>
      <c r="AD2570" s="334"/>
      <c r="AG2570" s="86">
        <f t="shared" si="415"/>
        <v>0</v>
      </c>
      <c r="AH2570" s="86">
        <f t="shared" si="416"/>
        <v>0</v>
      </c>
      <c r="AI2570" s="86">
        <f t="shared" si="417"/>
        <v>0</v>
      </c>
      <c r="AJ2570" s="86">
        <f t="shared" si="418"/>
        <v>0</v>
      </c>
      <c r="AL2570" s="86">
        <f t="shared" si="419"/>
        <v>15</v>
      </c>
      <c r="AM2570" s="124">
        <f t="shared" si="420"/>
        <v>0</v>
      </c>
      <c r="AN2570" s="86">
        <f t="shared" si="421"/>
        <v>0</v>
      </c>
      <c r="AO2570" s="86">
        <f t="shared" si="422"/>
        <v>0</v>
      </c>
      <c r="AP2570" s="86">
        <f t="shared" si="423"/>
        <v>0</v>
      </c>
      <c r="AQ2570" s="86">
        <f t="shared" si="424"/>
        <v>0</v>
      </c>
      <c r="AR2570" s="86">
        <f t="shared" si="425"/>
        <v>0</v>
      </c>
      <c r="AS2570" s="86">
        <f t="shared" si="426"/>
        <v>0</v>
      </c>
      <c r="AT2570" s="86">
        <f t="shared" si="427"/>
        <v>0</v>
      </c>
      <c r="AU2570" s="86">
        <f t="shared" si="428"/>
        <v>0</v>
      </c>
      <c r="AV2570" s="86">
        <f t="shared" si="429"/>
        <v>0</v>
      </c>
      <c r="AW2570" s="86">
        <f t="shared" si="430"/>
        <v>0</v>
      </c>
      <c r="AX2570" s="86">
        <f t="shared" si="431"/>
        <v>0</v>
      </c>
    </row>
    <row r="2571" spans="1:50" ht="15" customHeight="1">
      <c r="A2571" s="107"/>
      <c r="B2571" s="93"/>
      <c r="C2571" s="112" t="s">
        <v>247</v>
      </c>
      <c r="D2571" s="529" t="str">
        <f t="shared" si="414"/>
        <v/>
      </c>
      <c r="E2571" s="529"/>
      <c r="F2571" s="529"/>
      <c r="G2571" s="529"/>
      <c r="H2571" s="529"/>
      <c r="I2571" s="529"/>
      <c r="J2571" s="529"/>
      <c r="K2571" s="529"/>
      <c r="L2571" s="332"/>
      <c r="M2571" s="333"/>
      <c r="N2571" s="333"/>
      <c r="O2571" s="334"/>
      <c r="P2571" s="370"/>
      <c r="Q2571" s="370"/>
      <c r="R2571" s="230"/>
      <c r="S2571" s="230"/>
      <c r="T2571" s="332"/>
      <c r="U2571" s="334"/>
      <c r="V2571" s="332"/>
      <c r="W2571" s="334"/>
      <c r="X2571" s="332"/>
      <c r="Y2571" s="334"/>
      <c r="Z2571" s="230"/>
      <c r="AA2571" s="230"/>
      <c r="AB2571" s="230"/>
      <c r="AC2571" s="332"/>
      <c r="AD2571" s="334"/>
      <c r="AG2571" s="86">
        <f t="shared" si="415"/>
        <v>0</v>
      </c>
      <c r="AH2571" s="86">
        <f t="shared" si="416"/>
        <v>0</v>
      </c>
      <c r="AI2571" s="86">
        <f t="shared" si="417"/>
        <v>0</v>
      </c>
      <c r="AJ2571" s="86">
        <f t="shared" si="418"/>
        <v>0</v>
      </c>
      <c r="AL2571" s="86">
        <f t="shared" si="419"/>
        <v>15</v>
      </c>
      <c r="AM2571" s="124">
        <f t="shared" si="420"/>
        <v>0</v>
      </c>
      <c r="AN2571" s="86">
        <f t="shared" si="421"/>
        <v>0</v>
      </c>
      <c r="AO2571" s="86">
        <f t="shared" si="422"/>
        <v>0</v>
      </c>
      <c r="AP2571" s="86">
        <f t="shared" si="423"/>
        <v>0</v>
      </c>
      <c r="AQ2571" s="86">
        <f t="shared" si="424"/>
        <v>0</v>
      </c>
      <c r="AR2571" s="86">
        <f t="shared" si="425"/>
        <v>0</v>
      </c>
      <c r="AS2571" s="86">
        <f t="shared" si="426"/>
        <v>0</v>
      </c>
      <c r="AT2571" s="86">
        <f t="shared" si="427"/>
        <v>0</v>
      </c>
      <c r="AU2571" s="86">
        <f t="shared" si="428"/>
        <v>0</v>
      </c>
      <c r="AV2571" s="86">
        <f t="shared" si="429"/>
        <v>0</v>
      </c>
      <c r="AW2571" s="86">
        <f t="shared" si="430"/>
        <v>0</v>
      </c>
      <c r="AX2571" s="86">
        <f t="shared" si="431"/>
        <v>0</v>
      </c>
    </row>
    <row r="2572" spans="1:50" ht="15" customHeight="1">
      <c r="A2572" s="107"/>
      <c r="B2572" s="93"/>
      <c r="C2572" s="112" t="s">
        <v>248</v>
      </c>
      <c r="D2572" s="529" t="str">
        <f t="shared" si="414"/>
        <v/>
      </c>
      <c r="E2572" s="529"/>
      <c r="F2572" s="529"/>
      <c r="G2572" s="529"/>
      <c r="H2572" s="529"/>
      <c r="I2572" s="529"/>
      <c r="J2572" s="529"/>
      <c r="K2572" s="529"/>
      <c r="L2572" s="332"/>
      <c r="M2572" s="333"/>
      <c r="N2572" s="333"/>
      <c r="O2572" s="334"/>
      <c r="P2572" s="370"/>
      <c r="Q2572" s="370"/>
      <c r="R2572" s="230"/>
      <c r="S2572" s="230"/>
      <c r="T2572" s="332"/>
      <c r="U2572" s="334"/>
      <c r="V2572" s="332"/>
      <c r="W2572" s="334"/>
      <c r="X2572" s="332"/>
      <c r="Y2572" s="334"/>
      <c r="Z2572" s="230"/>
      <c r="AA2572" s="230"/>
      <c r="AB2572" s="230"/>
      <c r="AC2572" s="332"/>
      <c r="AD2572" s="334"/>
      <c r="AG2572" s="86">
        <f t="shared" si="415"/>
        <v>0</v>
      </c>
      <c r="AH2572" s="86">
        <f t="shared" si="416"/>
        <v>0</v>
      </c>
      <c r="AI2572" s="86">
        <f t="shared" si="417"/>
        <v>0</v>
      </c>
      <c r="AJ2572" s="86">
        <f t="shared" si="418"/>
        <v>0</v>
      </c>
      <c r="AL2572" s="86">
        <f t="shared" si="419"/>
        <v>15</v>
      </c>
      <c r="AM2572" s="124">
        <f t="shared" si="420"/>
        <v>0</v>
      </c>
      <c r="AN2572" s="86">
        <f t="shared" si="421"/>
        <v>0</v>
      </c>
      <c r="AO2572" s="86">
        <f t="shared" si="422"/>
        <v>0</v>
      </c>
      <c r="AP2572" s="86">
        <f t="shared" si="423"/>
        <v>0</v>
      </c>
      <c r="AQ2572" s="86">
        <f t="shared" si="424"/>
        <v>0</v>
      </c>
      <c r="AR2572" s="86">
        <f t="shared" si="425"/>
        <v>0</v>
      </c>
      <c r="AS2572" s="86">
        <f t="shared" si="426"/>
        <v>0</v>
      </c>
      <c r="AT2572" s="86">
        <f t="shared" si="427"/>
        <v>0</v>
      </c>
      <c r="AU2572" s="86">
        <f t="shared" si="428"/>
        <v>0</v>
      </c>
      <c r="AV2572" s="86">
        <f t="shared" si="429"/>
        <v>0</v>
      </c>
      <c r="AW2572" s="86">
        <f t="shared" si="430"/>
        <v>0</v>
      </c>
      <c r="AX2572" s="86">
        <f t="shared" si="431"/>
        <v>0</v>
      </c>
    </row>
    <row r="2573" spans="1:50" ht="15" customHeight="1">
      <c r="A2573" s="107"/>
      <c r="B2573" s="93"/>
      <c r="C2573" s="112" t="s">
        <v>249</v>
      </c>
      <c r="D2573" s="529" t="str">
        <f t="shared" si="414"/>
        <v/>
      </c>
      <c r="E2573" s="529"/>
      <c r="F2573" s="529"/>
      <c r="G2573" s="529"/>
      <c r="H2573" s="529"/>
      <c r="I2573" s="529"/>
      <c r="J2573" s="529"/>
      <c r="K2573" s="529"/>
      <c r="L2573" s="332"/>
      <c r="M2573" s="333"/>
      <c r="N2573" s="333"/>
      <c r="O2573" s="334"/>
      <c r="P2573" s="370"/>
      <c r="Q2573" s="370"/>
      <c r="R2573" s="230"/>
      <c r="S2573" s="230"/>
      <c r="T2573" s="332"/>
      <c r="U2573" s="334"/>
      <c r="V2573" s="332"/>
      <c r="W2573" s="334"/>
      <c r="X2573" s="332"/>
      <c r="Y2573" s="334"/>
      <c r="Z2573" s="230"/>
      <c r="AA2573" s="230"/>
      <c r="AB2573" s="230"/>
      <c r="AC2573" s="332"/>
      <c r="AD2573" s="334"/>
      <c r="AG2573" s="86">
        <f t="shared" si="415"/>
        <v>0</v>
      </c>
      <c r="AH2573" s="86">
        <f t="shared" si="416"/>
        <v>0</v>
      </c>
      <c r="AI2573" s="86">
        <f t="shared" si="417"/>
        <v>0</v>
      </c>
      <c r="AJ2573" s="86">
        <f t="shared" si="418"/>
        <v>0</v>
      </c>
      <c r="AL2573" s="86">
        <f t="shared" si="419"/>
        <v>15</v>
      </c>
      <c r="AM2573" s="124">
        <f t="shared" si="420"/>
        <v>0</v>
      </c>
      <c r="AN2573" s="86">
        <f t="shared" si="421"/>
        <v>0</v>
      </c>
      <c r="AO2573" s="86">
        <f t="shared" si="422"/>
        <v>0</v>
      </c>
      <c r="AP2573" s="86">
        <f t="shared" si="423"/>
        <v>0</v>
      </c>
      <c r="AQ2573" s="86">
        <f t="shared" si="424"/>
        <v>0</v>
      </c>
      <c r="AR2573" s="86">
        <f t="shared" si="425"/>
        <v>0</v>
      </c>
      <c r="AS2573" s="86">
        <f t="shared" si="426"/>
        <v>0</v>
      </c>
      <c r="AT2573" s="86">
        <f t="shared" si="427"/>
        <v>0</v>
      </c>
      <c r="AU2573" s="86">
        <f t="shared" si="428"/>
        <v>0</v>
      </c>
      <c r="AV2573" s="86">
        <f t="shared" si="429"/>
        <v>0</v>
      </c>
      <c r="AW2573" s="86">
        <f t="shared" si="430"/>
        <v>0</v>
      </c>
      <c r="AX2573" s="86">
        <f t="shared" si="431"/>
        <v>0</v>
      </c>
    </row>
    <row r="2574" spans="1:50" ht="15" customHeight="1">
      <c r="A2574" s="107"/>
      <c r="B2574" s="93"/>
      <c r="C2574" s="112" t="s">
        <v>250</v>
      </c>
      <c r="D2574" s="529" t="str">
        <f t="shared" si="414"/>
        <v/>
      </c>
      <c r="E2574" s="529"/>
      <c r="F2574" s="529"/>
      <c r="G2574" s="529"/>
      <c r="H2574" s="529"/>
      <c r="I2574" s="529"/>
      <c r="J2574" s="529"/>
      <c r="K2574" s="529"/>
      <c r="L2574" s="332"/>
      <c r="M2574" s="333"/>
      <c r="N2574" s="333"/>
      <c r="O2574" s="334"/>
      <c r="P2574" s="370"/>
      <c r="Q2574" s="370"/>
      <c r="R2574" s="230"/>
      <c r="S2574" s="230"/>
      <c r="T2574" s="332"/>
      <c r="U2574" s="334"/>
      <c r="V2574" s="332"/>
      <c r="W2574" s="334"/>
      <c r="X2574" s="332"/>
      <c r="Y2574" s="334"/>
      <c r="Z2574" s="230"/>
      <c r="AA2574" s="230"/>
      <c r="AB2574" s="230"/>
      <c r="AC2574" s="332"/>
      <c r="AD2574" s="334"/>
      <c r="AG2574" s="86">
        <f t="shared" si="415"/>
        <v>0</v>
      </c>
      <c r="AH2574" s="86">
        <f t="shared" si="416"/>
        <v>0</v>
      </c>
      <c r="AI2574" s="86">
        <f t="shared" si="417"/>
        <v>0</v>
      </c>
      <c r="AJ2574" s="86">
        <f t="shared" si="418"/>
        <v>0</v>
      </c>
      <c r="AL2574" s="86">
        <f t="shared" si="419"/>
        <v>15</v>
      </c>
      <c r="AM2574" s="124">
        <f t="shared" si="420"/>
        <v>0</v>
      </c>
      <c r="AN2574" s="86">
        <f t="shared" si="421"/>
        <v>0</v>
      </c>
      <c r="AO2574" s="86">
        <f t="shared" si="422"/>
        <v>0</v>
      </c>
      <c r="AP2574" s="86">
        <f t="shared" si="423"/>
        <v>0</v>
      </c>
      <c r="AQ2574" s="86">
        <f t="shared" si="424"/>
        <v>0</v>
      </c>
      <c r="AR2574" s="86">
        <f t="shared" si="425"/>
        <v>0</v>
      </c>
      <c r="AS2574" s="86">
        <f t="shared" si="426"/>
        <v>0</v>
      </c>
      <c r="AT2574" s="86">
        <f t="shared" si="427"/>
        <v>0</v>
      </c>
      <c r="AU2574" s="86">
        <f t="shared" si="428"/>
        <v>0</v>
      </c>
      <c r="AV2574" s="86">
        <f t="shared" si="429"/>
        <v>0</v>
      </c>
      <c r="AW2574" s="86">
        <f t="shared" si="430"/>
        <v>0</v>
      </c>
      <c r="AX2574" s="86">
        <f t="shared" si="431"/>
        <v>0</v>
      </c>
    </row>
    <row r="2575" spans="1:50" ht="15" customHeight="1">
      <c r="A2575" s="107"/>
      <c r="B2575" s="93"/>
      <c r="C2575" s="112" t="s">
        <v>251</v>
      </c>
      <c r="D2575" s="529" t="str">
        <f t="shared" si="414"/>
        <v/>
      </c>
      <c r="E2575" s="529"/>
      <c r="F2575" s="529"/>
      <c r="G2575" s="529"/>
      <c r="H2575" s="529"/>
      <c r="I2575" s="529"/>
      <c r="J2575" s="529"/>
      <c r="K2575" s="529"/>
      <c r="L2575" s="332"/>
      <c r="M2575" s="333"/>
      <c r="N2575" s="333"/>
      <c r="O2575" s="334"/>
      <c r="P2575" s="370"/>
      <c r="Q2575" s="370"/>
      <c r="R2575" s="230"/>
      <c r="S2575" s="230"/>
      <c r="T2575" s="332"/>
      <c r="U2575" s="334"/>
      <c r="V2575" s="332"/>
      <c r="W2575" s="334"/>
      <c r="X2575" s="332"/>
      <c r="Y2575" s="334"/>
      <c r="Z2575" s="230"/>
      <c r="AA2575" s="230"/>
      <c r="AB2575" s="230"/>
      <c r="AC2575" s="332"/>
      <c r="AD2575" s="334"/>
      <c r="AG2575" s="86">
        <f t="shared" si="415"/>
        <v>0</v>
      </c>
      <c r="AH2575" s="86">
        <f t="shared" si="416"/>
        <v>0</v>
      </c>
      <c r="AI2575" s="86">
        <f t="shared" si="417"/>
        <v>0</v>
      </c>
      <c r="AJ2575" s="86">
        <f t="shared" si="418"/>
        <v>0</v>
      </c>
      <c r="AL2575" s="86">
        <f t="shared" si="419"/>
        <v>15</v>
      </c>
      <c r="AM2575" s="124">
        <f t="shared" si="420"/>
        <v>0</v>
      </c>
      <c r="AN2575" s="86">
        <f t="shared" si="421"/>
        <v>0</v>
      </c>
      <c r="AO2575" s="86">
        <f t="shared" si="422"/>
        <v>0</v>
      </c>
      <c r="AP2575" s="86">
        <f t="shared" si="423"/>
        <v>0</v>
      </c>
      <c r="AQ2575" s="86">
        <f t="shared" si="424"/>
        <v>0</v>
      </c>
      <c r="AR2575" s="86">
        <f t="shared" si="425"/>
        <v>0</v>
      </c>
      <c r="AS2575" s="86">
        <f t="shared" si="426"/>
        <v>0</v>
      </c>
      <c r="AT2575" s="86">
        <f t="shared" si="427"/>
        <v>0</v>
      </c>
      <c r="AU2575" s="86">
        <f t="shared" si="428"/>
        <v>0</v>
      </c>
      <c r="AV2575" s="86">
        <f t="shared" si="429"/>
        <v>0</v>
      </c>
      <c r="AW2575" s="86">
        <f t="shared" si="430"/>
        <v>0</v>
      </c>
      <c r="AX2575" s="86">
        <f t="shared" si="431"/>
        <v>0</v>
      </c>
    </row>
    <row r="2576" spans="1:50" ht="15" customHeight="1">
      <c r="A2576" s="107"/>
      <c r="B2576" s="93"/>
      <c r="C2576" s="112" t="s">
        <v>252</v>
      </c>
      <c r="D2576" s="529" t="str">
        <f t="shared" si="414"/>
        <v/>
      </c>
      <c r="E2576" s="529"/>
      <c r="F2576" s="529"/>
      <c r="G2576" s="529"/>
      <c r="H2576" s="529"/>
      <c r="I2576" s="529"/>
      <c r="J2576" s="529"/>
      <c r="K2576" s="529"/>
      <c r="L2576" s="332"/>
      <c r="M2576" s="333"/>
      <c r="N2576" s="333"/>
      <c r="O2576" s="334"/>
      <c r="P2576" s="370"/>
      <c r="Q2576" s="370"/>
      <c r="R2576" s="230"/>
      <c r="S2576" s="230"/>
      <c r="T2576" s="332"/>
      <c r="U2576" s="334"/>
      <c r="V2576" s="332"/>
      <c r="W2576" s="334"/>
      <c r="X2576" s="332"/>
      <c r="Y2576" s="334"/>
      <c r="Z2576" s="230"/>
      <c r="AA2576" s="230"/>
      <c r="AB2576" s="230"/>
      <c r="AC2576" s="332"/>
      <c r="AD2576" s="334"/>
      <c r="AG2576" s="86">
        <f t="shared" si="415"/>
        <v>0</v>
      </c>
      <c r="AH2576" s="86">
        <f t="shared" si="416"/>
        <v>0</v>
      </c>
      <c r="AI2576" s="86">
        <f t="shared" si="417"/>
        <v>0</v>
      </c>
      <c r="AJ2576" s="86">
        <f t="shared" si="418"/>
        <v>0</v>
      </c>
      <c r="AL2576" s="86">
        <f t="shared" si="419"/>
        <v>15</v>
      </c>
      <c r="AM2576" s="124">
        <f t="shared" si="420"/>
        <v>0</v>
      </c>
      <c r="AN2576" s="86">
        <f t="shared" si="421"/>
        <v>0</v>
      </c>
      <c r="AO2576" s="86">
        <f t="shared" si="422"/>
        <v>0</v>
      </c>
      <c r="AP2576" s="86">
        <f t="shared" si="423"/>
        <v>0</v>
      </c>
      <c r="AQ2576" s="86">
        <f t="shared" si="424"/>
        <v>0</v>
      </c>
      <c r="AR2576" s="86">
        <f t="shared" si="425"/>
        <v>0</v>
      </c>
      <c r="AS2576" s="86">
        <f t="shared" si="426"/>
        <v>0</v>
      </c>
      <c r="AT2576" s="86">
        <f t="shared" si="427"/>
        <v>0</v>
      </c>
      <c r="AU2576" s="86">
        <f t="shared" si="428"/>
        <v>0</v>
      </c>
      <c r="AV2576" s="86">
        <f t="shared" si="429"/>
        <v>0</v>
      </c>
      <c r="AW2576" s="86">
        <f t="shared" si="430"/>
        <v>0</v>
      </c>
      <c r="AX2576" s="86">
        <f t="shared" si="431"/>
        <v>0</v>
      </c>
    </row>
    <row r="2577" spans="1:50" ht="15" customHeight="1">
      <c r="A2577" s="107"/>
      <c r="B2577" s="93"/>
      <c r="C2577" s="172"/>
      <c r="D2577" s="172"/>
      <c r="E2577" s="172"/>
      <c r="F2577" s="172"/>
      <c r="G2577" s="172"/>
      <c r="H2577" s="172"/>
      <c r="I2577" s="172"/>
      <c r="J2577" s="172"/>
      <c r="K2577" s="172"/>
      <c r="L2577" s="172"/>
      <c r="M2577" s="172"/>
      <c r="N2577" s="172"/>
      <c r="O2577" s="188" t="s">
        <v>253</v>
      </c>
      <c r="P2577" s="372">
        <f>IF(AND(SUM(P2457:Q2576)=0,COUNTIF(P2457:Q2576,"NS")&gt;0),"NS",
IF(AND(SUM(P2457:Q2576)=0,COUNTIF(P2457:Q2576,0)&gt;0),0,
IF(AND(SUM(P2457:Q2576)=0,COUNTIF(P2457:Q2576,"NA")&gt;0),"NA",
SUM(P2457:Q2576))))</f>
        <v>0</v>
      </c>
      <c r="Q2577" s="372"/>
      <c r="R2577" s="147">
        <f>IF(AND(SUM(R2457:R2576)=0,COUNTIF(R2457:R2576,"NS")&gt;0),"NS",
IF(AND(SUM(R2457:R2576)=0,COUNTIF(R2457:R2576,0)&gt;0),0,
IF(AND(SUM(R2457:R2576)=0,COUNTIF(R2457:R2576,"NA")&gt;0),"NA",
SUM(R2457:R2576))))</f>
        <v>0</v>
      </c>
      <c r="S2577" s="147">
        <f>IF(AND(SUM(S2457:S2576)=0,COUNTIF(S2457:S2576,"NS")&gt;0),"NS",
IF(AND(SUM(S2457:S2576)=0,COUNTIF(S2457:S2576,0)&gt;0),0,
IF(AND(SUM(S2457:S2576)=0,COUNTIF(S2457:S2576,"NA")&gt;0),"NA",
SUM(S2457:S2576))))</f>
        <v>0</v>
      </c>
      <c r="T2577" s="344">
        <f>IF(AND(SUM(T2457:U2576)=0,COUNTIF(T2457:U2576,"NS")&gt;0),"NS",
IF(AND(SUM(T2457:U2576)=0,COUNTIF(T2457:U2576,0)&gt;0),0,
IF(AND(SUM(T2457:U2576)=0,COUNTIF(T2457:U2576,"NA")&gt;0),"NA",
SUM(T2457:U2576))))</f>
        <v>0</v>
      </c>
      <c r="U2577" s="346"/>
      <c r="V2577" s="344">
        <f>IF(AND(SUM(V2457:W2576)=0,COUNTIF(V2457:W2576,"NS")&gt;0),"NS",
IF(AND(SUM(V2457:W2576)=0,COUNTIF(V2457:W2576,0)&gt;0),0,
IF(AND(SUM(V2457:W2576)=0,COUNTIF(V2457:W2576,"NA")&gt;0),"NA",
SUM(V2457:W2576))))</f>
        <v>0</v>
      </c>
      <c r="W2577" s="346"/>
      <c r="X2577" s="344">
        <f>IF(AND(SUM(X2457:Y2576)=0,COUNTIF(X2457:Y2576,"NS")&gt;0),"NS",
IF(AND(SUM(X2457:Y2576)=0,COUNTIF(X2457:Y2576,0)&gt;0),0,
IF(AND(SUM(X2457:Y2576)=0,COUNTIF(X2457:Y2576,"NA")&gt;0),"NA",
SUM(X2457:Y2576))))</f>
        <v>0</v>
      </c>
      <c r="Y2577" s="346"/>
      <c r="Z2577" s="147">
        <f>IF(AND(SUM(Z2457:Z2576)=0,COUNTIF(Z2457:Z2576,"NS")&gt;0),"NS",
IF(AND(SUM(Z2457:Z2576)=0,COUNTIF(Z2457:Z2576,0)&gt;0),0,
IF(AND(SUM(Z2457:Z2576)=0,COUNTIF(Z2457:Z2576,"NA")&gt;0),"NA",
SUM(Z2457:Z2576))))</f>
        <v>0</v>
      </c>
      <c r="AA2577" s="147">
        <f>IF(AND(SUM(AA2457:AA2576)=0,COUNTIF(AA2457:AA2576,"NS")&gt;0),"NS",
IF(AND(SUM(AA2457:AA2576)=0,COUNTIF(AA2457:AA2576,0)&gt;0),0,
IF(AND(SUM(AA2457:AA2576)=0,COUNTIF(AA2457:AA2576,"NA")&gt;0),"NA",
SUM(AA2457:AA2576))))</f>
        <v>0</v>
      </c>
      <c r="AB2577" s="147">
        <f>IF(AND(SUM(AB2457:AB2576)=0,COUNTIF(AB2457:AB2576,"NS")&gt;0),"NS",
IF(AND(SUM(AB2457:AB2576)=0,COUNTIF(AB2457:AB2576,0)&gt;0),0,
IF(AND(SUM(AB2457:AB2576)=0,COUNTIF(AB2457:AB2576,"NA")&gt;0),"NA",
SUM(AB2457:AB2576))))</f>
        <v>0</v>
      </c>
      <c r="AC2577" s="344">
        <f>IF(AND(SUM(AC2457:AD2576)=0,COUNTIF(AC2457:AD2576,"NS")&gt;0),"NS",
IF(AND(SUM(AC2457:AD2576)=0,COUNTIF(AC2457:AD2576,0)&gt;0),0,
IF(AND(SUM(AC2457:AD2576)=0,COUNTIF(AC2457:AD2576,"NA")&gt;0),"NA",
SUM(AC2457:AD2576))))</f>
        <v>0</v>
      </c>
      <c r="AD2577" s="346"/>
      <c r="AJ2577" s="115">
        <f>SUM(AJ2457:AJ2576)</f>
        <v>0</v>
      </c>
      <c r="AM2577" s="115">
        <f>SUM(AM2457:AM2576)</f>
        <v>0</v>
      </c>
      <c r="AN2577" s="115">
        <f>SUM(AN2457:AN2576)</f>
        <v>0</v>
      </c>
      <c r="AO2577" s="115">
        <f>SUM(AO2457:AO2576)</f>
        <v>0</v>
      </c>
      <c r="AP2577" s="115">
        <f t="shared" ref="AP2577:AX2577" si="432">SUM(AP2457:AP2576)</f>
        <v>0</v>
      </c>
      <c r="AQ2577" s="115">
        <f t="shared" si="432"/>
        <v>0</v>
      </c>
      <c r="AR2577" s="115">
        <f t="shared" si="432"/>
        <v>0</v>
      </c>
      <c r="AS2577" s="115">
        <f t="shared" si="432"/>
        <v>0</v>
      </c>
      <c r="AT2577" s="115">
        <f t="shared" si="432"/>
        <v>0</v>
      </c>
      <c r="AU2577" s="115">
        <f t="shared" si="432"/>
        <v>0</v>
      </c>
      <c r="AV2577" s="115">
        <f t="shared" si="432"/>
        <v>0</v>
      </c>
      <c r="AW2577" s="115">
        <f t="shared" si="432"/>
        <v>0</v>
      </c>
      <c r="AX2577" s="115">
        <f t="shared" si="432"/>
        <v>0</v>
      </c>
    </row>
    <row r="2578" spans="1:50" ht="15" customHeight="1">
      <c r="A2578" s="107"/>
      <c r="B2578" s="93"/>
      <c r="C2578" s="172"/>
      <c r="D2578" s="172"/>
      <c r="E2578" s="172"/>
      <c r="F2578" s="172"/>
      <c r="G2578" s="172"/>
      <c r="H2578" s="172"/>
      <c r="I2578" s="172"/>
      <c r="J2578" s="172"/>
      <c r="K2578" s="172"/>
      <c r="L2578" s="172"/>
      <c r="M2578" s="172"/>
      <c r="N2578" s="172"/>
      <c r="O2578" s="172"/>
      <c r="P2578" s="172"/>
      <c r="Q2578" s="172"/>
      <c r="R2578" s="172"/>
      <c r="S2578" s="172"/>
      <c r="T2578" s="172"/>
      <c r="U2578" s="172"/>
      <c r="V2578" s="172"/>
      <c r="W2578" s="172"/>
      <c r="X2578" s="172"/>
      <c r="Y2578" s="172"/>
      <c r="Z2578" s="172"/>
      <c r="AA2578" s="172"/>
      <c r="AB2578" s="172"/>
      <c r="AC2578" s="172"/>
      <c r="AD2578" s="172"/>
      <c r="AX2578" s="115">
        <f>SUM(AP2577:AX2577)</f>
        <v>0</v>
      </c>
    </row>
    <row r="2579" spans="1:50" ht="45" customHeight="1">
      <c r="A2579" s="107"/>
      <c r="B2579" s="93"/>
      <c r="C2579" s="541" t="s">
        <v>434</v>
      </c>
      <c r="D2579" s="541"/>
      <c r="E2579" s="541"/>
      <c r="F2579" s="370"/>
      <c r="G2579" s="370"/>
      <c r="H2579" s="370"/>
      <c r="I2579" s="370"/>
      <c r="J2579" s="370"/>
      <c r="K2579" s="370"/>
      <c r="L2579" s="370"/>
      <c r="M2579" s="370"/>
      <c r="N2579" s="370"/>
      <c r="O2579" s="370"/>
      <c r="P2579" s="370"/>
      <c r="Q2579" s="370"/>
      <c r="R2579" s="370"/>
      <c r="S2579" s="370"/>
      <c r="T2579" s="370"/>
      <c r="U2579" s="370"/>
      <c r="V2579" s="370"/>
      <c r="W2579" s="370"/>
      <c r="X2579" s="370"/>
      <c r="Y2579" s="370"/>
      <c r="Z2579" s="370"/>
      <c r="AA2579" s="370"/>
      <c r="AB2579" s="370"/>
      <c r="AC2579" s="370"/>
      <c r="AD2579" s="370"/>
      <c r="AG2579" s="86">
        <f>COUNTBLANK(AC2457:AD2576)</f>
        <v>240</v>
      </c>
    </row>
    <row r="2580" spans="1:50" ht="15" customHeight="1">
      <c r="A2580" s="107"/>
      <c r="B2580" s="93"/>
      <c r="C2580" s="172"/>
      <c r="D2580" s="172"/>
      <c r="E2580" s="172"/>
      <c r="F2580" s="172"/>
      <c r="G2580" s="172"/>
      <c r="H2580" s="172"/>
      <c r="I2580" s="172"/>
      <c r="J2580" s="172"/>
      <c r="K2580" s="172"/>
      <c r="L2580" s="172"/>
      <c r="M2580" s="172"/>
      <c r="N2580" s="172"/>
      <c r="O2580" s="172"/>
      <c r="P2580" s="172"/>
      <c r="Q2580" s="172"/>
      <c r="R2580" s="172"/>
      <c r="S2580" s="172"/>
      <c r="T2580" s="172"/>
      <c r="U2580" s="172"/>
      <c r="V2580" s="172"/>
      <c r="W2580" s="172"/>
      <c r="X2580" s="172"/>
      <c r="Y2580" s="172"/>
      <c r="Z2580" s="172"/>
      <c r="AA2580" s="172"/>
      <c r="AB2580" s="172"/>
      <c r="AC2580" s="172"/>
      <c r="AD2580" s="172"/>
    </row>
    <row r="2581" spans="1:50" ht="24" customHeight="1">
      <c r="A2581" s="107"/>
      <c r="B2581" s="93"/>
      <c r="C2581" s="354" t="s">
        <v>254</v>
      </c>
      <c r="D2581" s="354"/>
      <c r="E2581" s="354"/>
      <c r="F2581" s="354"/>
      <c r="G2581" s="354"/>
      <c r="H2581" s="354"/>
      <c r="I2581" s="354"/>
      <c r="J2581" s="354"/>
      <c r="K2581" s="354"/>
      <c r="L2581" s="354"/>
      <c r="M2581" s="354"/>
      <c r="N2581" s="354"/>
      <c r="O2581" s="354"/>
      <c r="P2581" s="354"/>
      <c r="Q2581" s="354"/>
      <c r="R2581" s="354"/>
      <c r="S2581" s="354"/>
      <c r="T2581" s="354"/>
      <c r="U2581" s="354"/>
      <c r="V2581" s="354"/>
      <c r="W2581" s="354"/>
      <c r="X2581" s="354"/>
      <c r="Y2581" s="354"/>
      <c r="Z2581" s="354"/>
      <c r="AA2581" s="354"/>
      <c r="AB2581" s="354"/>
      <c r="AC2581" s="354"/>
      <c r="AD2581" s="354"/>
    </row>
    <row r="2582" spans="1:50" ht="60" customHeight="1">
      <c r="A2582" s="107"/>
      <c r="B2582" s="93"/>
      <c r="C2582" s="491"/>
      <c r="D2582" s="491"/>
      <c r="E2582" s="491"/>
      <c r="F2582" s="491"/>
      <c r="G2582" s="491"/>
      <c r="H2582" s="491"/>
      <c r="I2582" s="491"/>
      <c r="J2582" s="491"/>
      <c r="K2582" s="491"/>
      <c r="L2582" s="491"/>
      <c r="M2582" s="491"/>
      <c r="N2582" s="491"/>
      <c r="O2582" s="491"/>
      <c r="P2582" s="491"/>
      <c r="Q2582" s="491"/>
      <c r="R2582" s="491"/>
      <c r="S2582" s="491"/>
      <c r="T2582" s="491"/>
      <c r="U2582" s="491"/>
      <c r="V2582" s="491"/>
      <c r="W2582" s="491"/>
      <c r="X2582" s="491"/>
      <c r="Y2582" s="491"/>
      <c r="Z2582" s="491"/>
      <c r="AA2582" s="491"/>
      <c r="AB2582" s="491"/>
      <c r="AC2582" s="491"/>
      <c r="AD2582" s="491"/>
    </row>
    <row r="2583" spans="1:50" ht="15" customHeight="1">
      <c r="A2583" s="93"/>
      <c r="B2583" s="96"/>
      <c r="C2583" s="96"/>
      <c r="D2583" s="96"/>
      <c r="E2583" s="96"/>
      <c r="F2583" s="96"/>
      <c r="G2583" s="96"/>
      <c r="H2583" s="96"/>
      <c r="I2583" s="96"/>
      <c r="J2583" s="96"/>
      <c r="K2583" s="96"/>
      <c r="L2583" s="96"/>
      <c r="M2583" s="96"/>
      <c r="N2583" s="96"/>
      <c r="O2583" s="96"/>
      <c r="P2583" s="96"/>
      <c r="Q2583" s="96"/>
      <c r="R2583" s="96"/>
      <c r="S2583" s="96"/>
      <c r="T2583" s="96"/>
      <c r="U2583" s="96"/>
      <c r="V2583" s="96"/>
      <c r="W2583" s="96"/>
      <c r="X2583" s="96"/>
      <c r="Y2583" s="96"/>
      <c r="Z2583" s="96"/>
      <c r="AA2583" s="96"/>
      <c r="AB2583" s="96"/>
      <c r="AC2583" s="96"/>
      <c r="AD2583" s="96"/>
    </row>
    <row r="2584" spans="1:50" ht="15" customHeight="1">
      <c r="A2584" s="93"/>
      <c r="B2584" s="326" t="str">
        <f>IF(AJ2577=0, "", "Error: Verificar sumas por fila.")</f>
        <v/>
      </c>
      <c r="C2584" s="326"/>
      <c r="D2584" s="326"/>
      <c r="E2584" s="326"/>
      <c r="F2584" s="326"/>
      <c r="G2584" s="326"/>
      <c r="H2584" s="326"/>
      <c r="I2584" s="326"/>
      <c r="J2584" s="326"/>
      <c r="K2584" s="326"/>
      <c r="L2584" s="326"/>
      <c r="M2584" s="326"/>
      <c r="N2584" s="326"/>
      <c r="O2584" s="326"/>
      <c r="P2584" s="326"/>
      <c r="Q2584" s="326"/>
      <c r="R2584" s="326"/>
      <c r="S2584" s="326"/>
      <c r="T2584" s="326"/>
      <c r="U2584" s="326"/>
      <c r="V2584" s="326"/>
      <c r="W2584" s="326"/>
      <c r="X2584" s="326"/>
      <c r="Y2584" s="326"/>
      <c r="Z2584" s="326"/>
      <c r="AA2584" s="326"/>
      <c r="AB2584" s="326"/>
      <c r="AC2584" s="326"/>
      <c r="AD2584" s="326"/>
    </row>
    <row r="2585" spans="1:50" ht="15" customHeight="1">
      <c r="A2585" s="93"/>
      <c r="B2585" s="325" t="str">
        <f>IF(AN2577=0, "", "Error: Debe verificar la consistencia de las respuestas con código 2 o 9.")</f>
        <v/>
      </c>
      <c r="C2585" s="325"/>
      <c r="D2585" s="325"/>
      <c r="E2585" s="325"/>
      <c r="F2585" s="325"/>
      <c r="G2585" s="325"/>
      <c r="H2585" s="325"/>
      <c r="I2585" s="325"/>
      <c r="J2585" s="325"/>
      <c r="K2585" s="325"/>
      <c r="L2585" s="325"/>
      <c r="M2585" s="325"/>
      <c r="N2585" s="325"/>
      <c r="O2585" s="325"/>
      <c r="P2585" s="325"/>
      <c r="Q2585" s="325"/>
      <c r="R2585" s="325"/>
      <c r="S2585" s="325"/>
      <c r="T2585" s="325"/>
      <c r="U2585" s="325"/>
      <c r="V2585" s="325"/>
      <c r="W2585" s="325"/>
      <c r="X2585" s="325"/>
      <c r="Y2585" s="325"/>
      <c r="Z2585" s="325"/>
      <c r="AA2585" s="325"/>
      <c r="AB2585" s="325"/>
      <c r="AC2585" s="325"/>
      <c r="AD2585" s="325"/>
    </row>
    <row r="2586" spans="1:50" ht="15" customHeight="1">
      <c r="A2586" s="93"/>
      <c r="B2586" s="325" t="str">
        <f>IF(AO2577=0, "", "Error: Debe especificar los otros presuntos delitos.")</f>
        <v/>
      </c>
      <c r="C2586" s="325"/>
      <c r="D2586" s="325"/>
      <c r="E2586" s="325"/>
      <c r="F2586" s="325"/>
      <c r="G2586" s="325"/>
      <c r="H2586" s="325"/>
      <c r="I2586" s="325"/>
      <c r="J2586" s="325"/>
      <c r="K2586" s="325"/>
      <c r="L2586" s="325"/>
      <c r="M2586" s="325"/>
      <c r="N2586" s="325"/>
      <c r="O2586" s="325"/>
      <c r="P2586" s="325"/>
      <c r="Q2586" s="325"/>
      <c r="R2586" s="325"/>
      <c r="S2586" s="325"/>
      <c r="T2586" s="325"/>
      <c r="U2586" s="325"/>
      <c r="V2586" s="325"/>
      <c r="W2586" s="325"/>
      <c r="X2586" s="325"/>
      <c r="Y2586" s="325"/>
      <c r="Z2586" s="325"/>
      <c r="AA2586" s="325"/>
      <c r="AB2586" s="325"/>
      <c r="AC2586" s="325"/>
      <c r="AD2586" s="325"/>
    </row>
    <row r="2587" spans="1:50" ht="15" customHeight="1">
      <c r="A2587" s="93"/>
      <c r="B2587" s="325" t="str">
        <f>IF(AX2578=0, "", "Error: Debe verificar la consistencia de las respuestas con la 5ª instrucción de la pregunta.")</f>
        <v/>
      </c>
      <c r="C2587" s="325"/>
      <c r="D2587" s="325"/>
      <c r="E2587" s="325"/>
      <c r="F2587" s="325"/>
      <c r="G2587" s="325"/>
      <c r="H2587" s="325"/>
      <c r="I2587" s="325"/>
      <c r="J2587" s="325"/>
      <c r="K2587" s="325"/>
      <c r="L2587" s="325"/>
      <c r="M2587" s="325"/>
      <c r="N2587" s="325"/>
      <c r="O2587" s="325"/>
      <c r="P2587" s="325"/>
      <c r="Q2587" s="325"/>
      <c r="R2587" s="325"/>
      <c r="S2587" s="325"/>
      <c r="T2587" s="325"/>
      <c r="U2587" s="325"/>
      <c r="V2587" s="325"/>
      <c r="W2587" s="325"/>
      <c r="X2587" s="325"/>
      <c r="Y2587" s="325"/>
      <c r="Z2587" s="325"/>
      <c r="AA2587" s="325"/>
      <c r="AB2587" s="325"/>
      <c r="AC2587" s="325"/>
      <c r="AD2587" s="325"/>
    </row>
    <row r="2588" spans="1:50" ht="15" customHeight="1" thickBot="1">
      <c r="A2588" s="92"/>
      <c r="B2588" s="554" t="str">
        <f>IF(AM2577=0, "", "Error: Debe completar toda la información requerida.")</f>
        <v/>
      </c>
      <c r="C2588" s="554"/>
      <c r="D2588" s="554"/>
      <c r="E2588" s="554"/>
      <c r="F2588" s="554"/>
      <c r="G2588" s="554"/>
      <c r="H2588" s="554"/>
      <c r="I2588" s="554"/>
      <c r="J2588" s="554"/>
      <c r="K2588" s="554"/>
      <c r="L2588" s="554"/>
      <c r="M2588" s="554"/>
      <c r="N2588" s="554"/>
      <c r="O2588" s="554"/>
      <c r="P2588" s="554"/>
      <c r="Q2588" s="554"/>
      <c r="R2588" s="554"/>
      <c r="S2588" s="554"/>
      <c r="T2588" s="554"/>
      <c r="U2588" s="554"/>
      <c r="V2588" s="554"/>
      <c r="W2588" s="554"/>
      <c r="X2588" s="554"/>
      <c r="Y2588" s="554"/>
      <c r="Z2588" s="554"/>
      <c r="AA2588" s="554"/>
      <c r="AB2588" s="554"/>
      <c r="AC2588" s="554"/>
      <c r="AD2588" s="554"/>
    </row>
    <row r="2589" spans="1:50" ht="15" customHeight="1" thickBot="1">
      <c r="A2589" s="92"/>
      <c r="B2589" s="434" t="s">
        <v>582</v>
      </c>
      <c r="C2589" s="435"/>
      <c r="D2589" s="435"/>
      <c r="E2589" s="435"/>
      <c r="F2589" s="435"/>
      <c r="G2589" s="435"/>
      <c r="H2589" s="435"/>
      <c r="I2589" s="435"/>
      <c r="J2589" s="435"/>
      <c r="K2589" s="435"/>
      <c r="L2589" s="435"/>
      <c r="M2589" s="435"/>
      <c r="N2589" s="435"/>
      <c r="O2589" s="435"/>
      <c r="P2589" s="435"/>
      <c r="Q2589" s="435"/>
      <c r="R2589" s="435"/>
      <c r="S2589" s="435"/>
      <c r="T2589" s="435"/>
      <c r="U2589" s="435"/>
      <c r="V2589" s="435"/>
      <c r="W2589" s="435"/>
      <c r="X2589" s="435"/>
      <c r="Y2589" s="435"/>
      <c r="Z2589" s="435"/>
      <c r="AA2589" s="435"/>
      <c r="AB2589" s="435"/>
      <c r="AC2589" s="435"/>
      <c r="AD2589" s="436"/>
    </row>
    <row r="2590" spans="1:50" ht="15" customHeight="1">
      <c r="A2590" s="92"/>
      <c r="B2590" s="547" t="s">
        <v>158</v>
      </c>
      <c r="C2590" s="548"/>
      <c r="D2590" s="548"/>
      <c r="E2590" s="548"/>
      <c r="F2590" s="548"/>
      <c r="G2590" s="548"/>
      <c r="H2590" s="548"/>
      <c r="I2590" s="548"/>
      <c r="J2590" s="548"/>
      <c r="K2590" s="548"/>
      <c r="L2590" s="548"/>
      <c r="M2590" s="548"/>
      <c r="N2590" s="548"/>
      <c r="O2590" s="548"/>
      <c r="P2590" s="548"/>
      <c r="Q2590" s="548"/>
      <c r="R2590" s="548"/>
      <c r="S2590" s="548"/>
      <c r="T2590" s="548"/>
      <c r="U2590" s="548"/>
      <c r="V2590" s="548"/>
      <c r="W2590" s="548"/>
      <c r="X2590" s="548"/>
      <c r="Y2590" s="548"/>
      <c r="Z2590" s="548"/>
      <c r="AA2590" s="548"/>
      <c r="AB2590" s="548"/>
      <c r="AC2590" s="548"/>
      <c r="AD2590" s="549"/>
    </row>
    <row r="2591" spans="1:50" ht="48" customHeight="1">
      <c r="A2591" s="92"/>
      <c r="B2591" s="189"/>
      <c r="C2591" s="440" t="s">
        <v>654</v>
      </c>
      <c r="D2591" s="440"/>
      <c r="E2591" s="440"/>
      <c r="F2591" s="440"/>
      <c r="G2591" s="440"/>
      <c r="H2591" s="440"/>
      <c r="I2591" s="440"/>
      <c r="J2591" s="440"/>
      <c r="K2591" s="440"/>
      <c r="L2591" s="440"/>
      <c r="M2591" s="440"/>
      <c r="N2591" s="440"/>
      <c r="O2591" s="440"/>
      <c r="P2591" s="440"/>
      <c r="Q2591" s="440"/>
      <c r="R2591" s="440"/>
      <c r="S2591" s="440"/>
      <c r="T2591" s="440"/>
      <c r="U2591" s="440"/>
      <c r="V2591" s="440"/>
      <c r="W2591" s="440"/>
      <c r="X2591" s="440"/>
      <c r="Y2591" s="440"/>
      <c r="Z2591" s="440"/>
      <c r="AA2591" s="440"/>
      <c r="AB2591" s="440"/>
      <c r="AC2591" s="440"/>
      <c r="AD2591" s="550"/>
    </row>
    <row r="2592" spans="1:50" ht="15" customHeight="1">
      <c r="A2592" s="92"/>
      <c r="B2592" s="551" t="s">
        <v>159</v>
      </c>
      <c r="C2592" s="552"/>
      <c r="D2592" s="552"/>
      <c r="E2592" s="552"/>
      <c r="F2592" s="552"/>
      <c r="G2592" s="552"/>
      <c r="H2592" s="552"/>
      <c r="I2592" s="552"/>
      <c r="J2592" s="552"/>
      <c r="K2592" s="552"/>
      <c r="L2592" s="552"/>
      <c r="M2592" s="552"/>
      <c r="N2592" s="552"/>
      <c r="O2592" s="552"/>
      <c r="P2592" s="552"/>
      <c r="Q2592" s="552"/>
      <c r="R2592" s="552"/>
      <c r="S2592" s="552"/>
      <c r="T2592" s="552"/>
      <c r="U2592" s="552"/>
      <c r="V2592" s="552"/>
      <c r="W2592" s="552"/>
      <c r="X2592" s="552"/>
      <c r="Y2592" s="552"/>
      <c r="Z2592" s="552"/>
      <c r="AA2592" s="552"/>
      <c r="AB2592" s="552"/>
      <c r="AC2592" s="552"/>
      <c r="AD2592" s="553"/>
    </row>
    <row r="2593" spans="1:47" ht="36" customHeight="1">
      <c r="A2593" s="92"/>
      <c r="B2593" s="143"/>
      <c r="C2593" s="415" t="s">
        <v>541</v>
      </c>
      <c r="D2593" s="415"/>
      <c r="E2593" s="415"/>
      <c r="F2593" s="415"/>
      <c r="G2593" s="415"/>
      <c r="H2593" s="415"/>
      <c r="I2593" s="415"/>
      <c r="J2593" s="415"/>
      <c r="K2593" s="415"/>
      <c r="L2593" s="415"/>
      <c r="M2593" s="415"/>
      <c r="N2593" s="415"/>
      <c r="O2593" s="415"/>
      <c r="P2593" s="415"/>
      <c r="Q2593" s="415"/>
      <c r="R2593" s="415"/>
      <c r="S2593" s="415"/>
      <c r="T2593" s="415"/>
      <c r="U2593" s="415"/>
      <c r="V2593" s="415"/>
      <c r="W2593" s="415"/>
      <c r="X2593" s="415"/>
      <c r="Y2593" s="415"/>
      <c r="Z2593" s="415"/>
      <c r="AA2593" s="415"/>
      <c r="AB2593" s="415"/>
      <c r="AC2593" s="415"/>
      <c r="AD2593" s="546"/>
    </row>
    <row r="2594" spans="1:47" ht="48" customHeight="1">
      <c r="A2594" s="93"/>
      <c r="B2594" s="143"/>
      <c r="C2594" s="347" t="s">
        <v>655</v>
      </c>
      <c r="D2594" s="347"/>
      <c r="E2594" s="347"/>
      <c r="F2594" s="347"/>
      <c r="G2594" s="347"/>
      <c r="H2594" s="347"/>
      <c r="I2594" s="347"/>
      <c r="J2594" s="347"/>
      <c r="K2594" s="347"/>
      <c r="L2594" s="347"/>
      <c r="M2594" s="347"/>
      <c r="N2594" s="347"/>
      <c r="O2594" s="347"/>
      <c r="P2594" s="347"/>
      <c r="Q2594" s="347"/>
      <c r="R2594" s="347"/>
      <c r="S2594" s="347"/>
      <c r="T2594" s="347"/>
      <c r="U2594" s="347"/>
      <c r="V2594" s="347"/>
      <c r="W2594" s="347"/>
      <c r="X2594" s="347"/>
      <c r="Y2594" s="347"/>
      <c r="Z2594" s="347"/>
      <c r="AA2594" s="347"/>
      <c r="AB2594" s="347"/>
      <c r="AC2594" s="347"/>
      <c r="AD2594" s="543"/>
    </row>
    <row r="2595" spans="1:47" ht="36" customHeight="1">
      <c r="A2595" s="93"/>
      <c r="B2595" s="144"/>
      <c r="C2595" s="93"/>
      <c r="D2595" s="400" t="s">
        <v>435</v>
      </c>
      <c r="E2595" s="400"/>
      <c r="F2595" s="400"/>
      <c r="G2595" s="400"/>
      <c r="H2595" s="400"/>
      <c r="I2595" s="400"/>
      <c r="J2595" s="400"/>
      <c r="K2595" s="400"/>
      <c r="L2595" s="400"/>
      <c r="M2595" s="400"/>
      <c r="N2595" s="400"/>
      <c r="O2595" s="400"/>
      <c r="P2595" s="400"/>
      <c r="Q2595" s="400"/>
      <c r="R2595" s="400"/>
      <c r="S2595" s="400"/>
      <c r="T2595" s="400"/>
      <c r="U2595" s="400"/>
      <c r="V2595" s="400"/>
      <c r="W2595" s="400"/>
      <c r="X2595" s="400"/>
      <c r="Y2595" s="400"/>
      <c r="Z2595" s="400"/>
      <c r="AA2595" s="400"/>
      <c r="AB2595" s="400"/>
      <c r="AC2595" s="400"/>
      <c r="AD2595" s="450"/>
    </row>
    <row r="2596" spans="1:47" ht="15" customHeight="1">
      <c r="A2596" s="93"/>
      <c r="B2596" s="144"/>
      <c r="C2596" s="93"/>
      <c r="D2596" s="400" t="s">
        <v>542</v>
      </c>
      <c r="E2596" s="400"/>
      <c r="F2596" s="400"/>
      <c r="G2596" s="400"/>
      <c r="H2596" s="400"/>
      <c r="I2596" s="400"/>
      <c r="J2596" s="400"/>
      <c r="K2596" s="400"/>
      <c r="L2596" s="400"/>
      <c r="M2596" s="400"/>
      <c r="N2596" s="400"/>
      <c r="O2596" s="400"/>
      <c r="P2596" s="400"/>
      <c r="Q2596" s="400"/>
      <c r="R2596" s="400"/>
      <c r="S2596" s="400"/>
      <c r="T2596" s="400"/>
      <c r="U2596" s="400"/>
      <c r="V2596" s="400"/>
      <c r="W2596" s="400"/>
      <c r="X2596" s="400"/>
      <c r="Y2596" s="400"/>
      <c r="Z2596" s="400"/>
      <c r="AA2596" s="400"/>
      <c r="AB2596" s="400"/>
      <c r="AC2596" s="400"/>
      <c r="AD2596" s="450"/>
    </row>
    <row r="2597" spans="1:47" ht="15" customHeight="1">
      <c r="A2597" s="93"/>
      <c r="B2597" s="97"/>
      <c r="C2597" s="190"/>
      <c r="D2597" s="544" t="s">
        <v>436</v>
      </c>
      <c r="E2597" s="544"/>
      <c r="F2597" s="544"/>
      <c r="G2597" s="544"/>
      <c r="H2597" s="544"/>
      <c r="I2597" s="544"/>
      <c r="J2597" s="544"/>
      <c r="K2597" s="544"/>
      <c r="L2597" s="544"/>
      <c r="M2597" s="544"/>
      <c r="N2597" s="544"/>
      <c r="O2597" s="544"/>
      <c r="P2597" s="544"/>
      <c r="Q2597" s="544"/>
      <c r="R2597" s="544"/>
      <c r="S2597" s="544"/>
      <c r="T2597" s="544"/>
      <c r="U2597" s="544"/>
      <c r="V2597" s="544"/>
      <c r="W2597" s="544"/>
      <c r="X2597" s="544"/>
      <c r="Y2597" s="544"/>
      <c r="Z2597" s="544"/>
      <c r="AA2597" s="544"/>
      <c r="AB2597" s="544"/>
      <c r="AC2597" s="544"/>
      <c r="AD2597" s="545"/>
    </row>
    <row r="2598" spans="1:47" ht="15" customHeight="1">
      <c r="A2598" s="93"/>
      <c r="B2598" s="96"/>
      <c r="C2598" s="96"/>
      <c r="D2598" s="96"/>
      <c r="E2598" s="96"/>
      <c r="F2598" s="96"/>
      <c r="G2598" s="96"/>
      <c r="H2598" s="96"/>
      <c r="I2598" s="96"/>
      <c r="J2598" s="96"/>
      <c r="K2598" s="96"/>
      <c r="L2598" s="96"/>
      <c r="M2598" s="96"/>
      <c r="N2598" s="96"/>
      <c r="O2598" s="96"/>
      <c r="P2598" s="96"/>
      <c r="Q2598" s="96"/>
      <c r="R2598" s="96"/>
      <c r="S2598" s="96"/>
      <c r="T2598" s="96"/>
      <c r="U2598" s="96"/>
      <c r="V2598" s="96"/>
      <c r="W2598" s="96"/>
      <c r="X2598" s="96"/>
      <c r="Y2598" s="96"/>
      <c r="Z2598" s="96"/>
      <c r="AA2598" s="96"/>
      <c r="AB2598" s="96"/>
      <c r="AC2598" s="96"/>
      <c r="AD2598" s="96"/>
    </row>
    <row r="2599" spans="1:47" ht="48" customHeight="1">
      <c r="A2599" s="106" t="s">
        <v>437</v>
      </c>
      <c r="B2599" s="492" t="s">
        <v>658</v>
      </c>
      <c r="C2599" s="492"/>
      <c r="D2599" s="492"/>
      <c r="E2599" s="492"/>
      <c r="F2599" s="492"/>
      <c r="G2599" s="492"/>
      <c r="H2599" s="492"/>
      <c r="I2599" s="492"/>
      <c r="J2599" s="492"/>
      <c r="K2599" s="492"/>
      <c r="L2599" s="492"/>
      <c r="M2599" s="492"/>
      <c r="N2599" s="492"/>
      <c r="O2599" s="492"/>
      <c r="P2599" s="492"/>
      <c r="Q2599" s="492"/>
      <c r="R2599" s="492"/>
      <c r="S2599" s="492"/>
      <c r="T2599" s="492"/>
      <c r="U2599" s="492"/>
      <c r="V2599" s="492"/>
      <c r="W2599" s="492"/>
      <c r="X2599" s="492"/>
      <c r="Y2599" s="492"/>
      <c r="Z2599" s="492"/>
      <c r="AA2599" s="492"/>
      <c r="AB2599" s="492"/>
      <c r="AC2599" s="492"/>
      <c r="AD2599" s="492"/>
    </row>
    <row r="2600" spans="1:47" ht="24" customHeight="1">
      <c r="A2600" s="106"/>
      <c r="B2600" s="159"/>
      <c r="C2600" s="400" t="s">
        <v>656</v>
      </c>
      <c r="D2600" s="400"/>
      <c r="E2600" s="400"/>
      <c r="F2600" s="400"/>
      <c r="G2600" s="400"/>
      <c r="H2600" s="400"/>
      <c r="I2600" s="400"/>
      <c r="J2600" s="400"/>
      <c r="K2600" s="400"/>
      <c r="L2600" s="400"/>
      <c r="M2600" s="400"/>
      <c r="N2600" s="400"/>
      <c r="O2600" s="400"/>
      <c r="P2600" s="400"/>
      <c r="Q2600" s="400"/>
      <c r="R2600" s="400"/>
      <c r="S2600" s="400"/>
      <c r="T2600" s="400"/>
      <c r="U2600" s="400"/>
      <c r="V2600" s="400"/>
      <c r="W2600" s="400"/>
      <c r="X2600" s="400"/>
      <c r="Y2600" s="400"/>
      <c r="Z2600" s="400"/>
      <c r="AA2600" s="400"/>
      <c r="AB2600" s="400"/>
      <c r="AC2600" s="400"/>
      <c r="AD2600" s="400"/>
    </row>
    <row r="2601" spans="1:47" ht="36" customHeight="1">
      <c r="A2601" s="106"/>
      <c r="B2601" s="159"/>
      <c r="C2601" s="478" t="s">
        <v>657</v>
      </c>
      <c r="D2601" s="478"/>
      <c r="E2601" s="478"/>
      <c r="F2601" s="478"/>
      <c r="G2601" s="478"/>
      <c r="H2601" s="478"/>
      <c r="I2601" s="478"/>
      <c r="J2601" s="478"/>
      <c r="K2601" s="478"/>
      <c r="L2601" s="478"/>
      <c r="M2601" s="478"/>
      <c r="N2601" s="478"/>
      <c r="O2601" s="478"/>
      <c r="P2601" s="478"/>
      <c r="Q2601" s="478"/>
      <c r="R2601" s="478"/>
      <c r="S2601" s="478"/>
      <c r="T2601" s="478"/>
      <c r="U2601" s="478"/>
      <c r="V2601" s="478"/>
      <c r="W2601" s="478"/>
      <c r="X2601" s="478"/>
      <c r="Y2601" s="478"/>
      <c r="Z2601" s="478"/>
      <c r="AA2601" s="478"/>
      <c r="AB2601" s="478"/>
      <c r="AC2601" s="478"/>
      <c r="AD2601" s="478"/>
    </row>
    <row r="2602" spans="1:47" ht="36" customHeight="1">
      <c r="A2602" s="106"/>
      <c r="B2602" s="159"/>
      <c r="C2602" s="354" t="s">
        <v>545</v>
      </c>
      <c r="D2602" s="354"/>
      <c r="E2602" s="354"/>
      <c r="F2602" s="354"/>
      <c r="G2602" s="354"/>
      <c r="H2602" s="354"/>
      <c r="I2602" s="354"/>
      <c r="J2602" s="354"/>
      <c r="K2602" s="354"/>
      <c r="L2602" s="354"/>
      <c r="M2602" s="354"/>
      <c r="N2602" s="354"/>
      <c r="O2602" s="354"/>
      <c r="P2602" s="354"/>
      <c r="Q2602" s="354"/>
      <c r="R2602" s="354"/>
      <c r="S2602" s="354"/>
      <c r="T2602" s="354"/>
      <c r="U2602" s="354"/>
      <c r="V2602" s="354"/>
      <c r="W2602" s="354"/>
      <c r="X2602" s="354"/>
      <c r="Y2602" s="354"/>
      <c r="Z2602" s="354"/>
      <c r="AA2602" s="354"/>
      <c r="AB2602" s="354"/>
      <c r="AC2602" s="354"/>
      <c r="AD2602" s="354"/>
    </row>
    <row r="2603" spans="1:47" ht="36" customHeight="1">
      <c r="A2603" s="106"/>
      <c r="B2603" s="159"/>
      <c r="C2603" s="354" t="s">
        <v>546</v>
      </c>
      <c r="D2603" s="354"/>
      <c r="E2603" s="354"/>
      <c r="F2603" s="354"/>
      <c r="G2603" s="354"/>
      <c r="H2603" s="354"/>
      <c r="I2603" s="354"/>
      <c r="J2603" s="354"/>
      <c r="K2603" s="354"/>
      <c r="L2603" s="354"/>
      <c r="M2603" s="354"/>
      <c r="N2603" s="354"/>
      <c r="O2603" s="354"/>
      <c r="P2603" s="354"/>
      <c r="Q2603" s="354"/>
      <c r="R2603" s="354"/>
      <c r="S2603" s="354"/>
      <c r="T2603" s="354"/>
      <c r="U2603" s="354"/>
      <c r="V2603" s="354"/>
      <c r="W2603" s="354"/>
      <c r="X2603" s="354"/>
      <c r="Y2603" s="354"/>
      <c r="Z2603" s="354"/>
      <c r="AA2603" s="354"/>
      <c r="AB2603" s="354"/>
      <c r="AC2603" s="354"/>
      <c r="AD2603" s="354"/>
    </row>
    <row r="2604" spans="1:47" s="192" customFormat="1" ht="24" customHeight="1">
      <c r="A2604" s="191"/>
      <c r="B2604" s="159"/>
      <c r="C2604" s="354" t="s">
        <v>547</v>
      </c>
      <c r="D2604" s="354"/>
      <c r="E2604" s="354"/>
      <c r="F2604" s="354"/>
      <c r="G2604" s="354"/>
      <c r="H2604" s="354"/>
      <c r="I2604" s="354"/>
      <c r="J2604" s="354"/>
      <c r="K2604" s="354"/>
      <c r="L2604" s="354"/>
      <c r="M2604" s="354"/>
      <c r="N2604" s="354"/>
      <c r="O2604" s="354"/>
      <c r="P2604" s="354"/>
      <c r="Q2604" s="354"/>
      <c r="R2604" s="354"/>
      <c r="S2604" s="354"/>
      <c r="T2604" s="354"/>
      <c r="U2604" s="354"/>
      <c r="V2604" s="354"/>
      <c r="W2604" s="354"/>
      <c r="X2604" s="354"/>
      <c r="Y2604" s="354"/>
      <c r="Z2604" s="354"/>
      <c r="AA2604" s="354"/>
      <c r="AB2604" s="354"/>
      <c r="AC2604" s="354"/>
      <c r="AD2604" s="354"/>
      <c r="AF2604" s="193"/>
    </row>
    <row r="2605" spans="1:47" ht="15" customHeight="1">
      <c r="A2605" s="106"/>
      <c r="B2605" s="159"/>
      <c r="C2605" s="103"/>
      <c r="D2605" s="103"/>
      <c r="E2605" s="103"/>
      <c r="F2605" s="103"/>
      <c r="G2605" s="103"/>
      <c r="H2605" s="103"/>
      <c r="I2605" s="103"/>
      <c r="J2605" s="103"/>
      <c r="K2605" s="103"/>
      <c r="L2605" s="103"/>
      <c r="M2605" s="103"/>
      <c r="N2605" s="103"/>
      <c r="O2605" s="103"/>
      <c r="P2605" s="103"/>
      <c r="Q2605" s="103"/>
      <c r="R2605" s="103"/>
      <c r="S2605" s="103"/>
      <c r="T2605" s="103"/>
      <c r="U2605" s="103"/>
      <c r="V2605" s="103"/>
      <c r="W2605" s="103"/>
      <c r="X2605" s="103"/>
      <c r="Y2605" s="103"/>
      <c r="Z2605" s="103"/>
      <c r="AA2605" s="103"/>
      <c r="AB2605" s="103"/>
      <c r="AC2605" s="103"/>
      <c r="AD2605" s="103"/>
    </row>
    <row r="2606" spans="1:47" ht="60" customHeight="1">
      <c r="A2606" s="106"/>
      <c r="B2606" s="159"/>
      <c r="C2606" s="348" t="s">
        <v>164</v>
      </c>
      <c r="D2606" s="348"/>
      <c r="E2606" s="348"/>
      <c r="F2606" s="348"/>
      <c r="G2606" s="348"/>
      <c r="H2606" s="348"/>
      <c r="I2606" s="348"/>
      <c r="J2606" s="348"/>
      <c r="K2606" s="348" t="s">
        <v>543</v>
      </c>
      <c r="L2606" s="348"/>
      <c r="M2606" s="348"/>
      <c r="N2606" s="348"/>
      <c r="O2606" s="360" t="s">
        <v>544</v>
      </c>
      <c r="P2606" s="361"/>
      <c r="Q2606" s="361"/>
      <c r="R2606" s="361"/>
      <c r="S2606" s="361"/>
      <c r="T2606" s="361"/>
      <c r="U2606" s="361"/>
      <c r="V2606" s="361"/>
      <c r="W2606" s="361"/>
      <c r="X2606" s="361"/>
      <c r="Y2606" s="361"/>
      <c r="Z2606" s="361"/>
      <c r="AA2606" s="361"/>
      <c r="AB2606" s="361"/>
      <c r="AC2606" s="361"/>
      <c r="AD2606" s="362"/>
      <c r="AG2606" s="86" t="s">
        <v>798</v>
      </c>
      <c r="AH2606" s="86" t="s">
        <v>799</v>
      </c>
      <c r="AL2606" s="86" t="s">
        <v>799</v>
      </c>
      <c r="AM2606" s="86" t="s">
        <v>854</v>
      </c>
    </row>
    <row r="2607" spans="1:47" ht="15" customHeight="1">
      <c r="A2607" s="106"/>
      <c r="B2607" s="159"/>
      <c r="C2607" s="348"/>
      <c r="D2607" s="348"/>
      <c r="E2607" s="348"/>
      <c r="F2607" s="348"/>
      <c r="G2607" s="348"/>
      <c r="H2607" s="348"/>
      <c r="I2607" s="348"/>
      <c r="J2607" s="348"/>
      <c r="K2607" s="348"/>
      <c r="L2607" s="348"/>
      <c r="M2607" s="348"/>
      <c r="N2607" s="348"/>
      <c r="O2607" s="348" t="s">
        <v>165</v>
      </c>
      <c r="P2607" s="348"/>
      <c r="Q2607" s="348"/>
      <c r="R2607" s="348"/>
      <c r="S2607" s="493" t="s">
        <v>438</v>
      </c>
      <c r="T2607" s="540"/>
      <c r="U2607" s="540"/>
      <c r="V2607" s="540"/>
      <c r="W2607" s="540"/>
      <c r="X2607" s="540"/>
      <c r="Y2607" s="540"/>
      <c r="Z2607" s="540"/>
      <c r="AA2607" s="540"/>
      <c r="AB2607" s="540"/>
      <c r="AC2607" s="540"/>
      <c r="AD2607" s="494"/>
      <c r="AG2607" s="86">
        <f>+COUNTBLANK(D2609:AD2728)</f>
        <v>3240</v>
      </c>
      <c r="AH2607" s="86">
        <v>3240</v>
      </c>
      <c r="AL2607" s="86">
        <v>20</v>
      </c>
      <c r="AM2607" s="86">
        <v>15</v>
      </c>
      <c r="AT2607" s="86" t="s">
        <v>872</v>
      </c>
    </row>
    <row r="2608" spans="1:47" ht="24" customHeight="1">
      <c r="A2608" s="107"/>
      <c r="B2608" s="93"/>
      <c r="C2608" s="348"/>
      <c r="D2608" s="348"/>
      <c r="E2608" s="348"/>
      <c r="F2608" s="348"/>
      <c r="G2608" s="348"/>
      <c r="H2608" s="348"/>
      <c r="I2608" s="348"/>
      <c r="J2608" s="348"/>
      <c r="K2608" s="348"/>
      <c r="L2608" s="348"/>
      <c r="M2608" s="348"/>
      <c r="N2608" s="348"/>
      <c r="O2608" s="348"/>
      <c r="P2608" s="348"/>
      <c r="Q2608" s="348"/>
      <c r="R2608" s="348"/>
      <c r="S2608" s="528" t="s">
        <v>439</v>
      </c>
      <c r="T2608" s="528"/>
      <c r="U2608" s="528"/>
      <c r="V2608" s="528"/>
      <c r="W2608" s="528" t="s">
        <v>440</v>
      </c>
      <c r="X2608" s="528"/>
      <c r="Y2608" s="528"/>
      <c r="Z2608" s="528"/>
      <c r="AA2608" s="528" t="s">
        <v>441</v>
      </c>
      <c r="AB2608" s="528"/>
      <c r="AC2608" s="528"/>
      <c r="AD2608" s="528"/>
      <c r="AG2608" s="86" t="s">
        <v>165</v>
      </c>
      <c r="AH2608" s="86" t="s">
        <v>800</v>
      </c>
      <c r="AI2608" s="86" t="s">
        <v>801</v>
      </c>
      <c r="AJ2608" s="86" t="s">
        <v>802</v>
      </c>
      <c r="AL2608" s="86" t="s">
        <v>798</v>
      </c>
      <c r="AM2608" s="86" t="s">
        <v>819</v>
      </c>
      <c r="AN2608" s="86" t="s">
        <v>871</v>
      </c>
      <c r="AP2608" s="194" t="s">
        <v>439</v>
      </c>
      <c r="AQ2608" s="194" t="s">
        <v>440</v>
      </c>
      <c r="AR2608" s="194" t="s">
        <v>441</v>
      </c>
      <c r="AT2608" s="86" t="s">
        <v>873</v>
      </c>
      <c r="AU2608" s="86" t="s">
        <v>802</v>
      </c>
    </row>
    <row r="2609" spans="1:47" ht="15" customHeight="1">
      <c r="A2609" s="107"/>
      <c r="B2609" s="93"/>
      <c r="C2609" s="125" t="s">
        <v>86</v>
      </c>
      <c r="D2609" s="542" t="str">
        <f>IF(D38="","",D38)</f>
        <v/>
      </c>
      <c r="E2609" s="542"/>
      <c r="F2609" s="542"/>
      <c r="G2609" s="542"/>
      <c r="H2609" s="542"/>
      <c r="I2609" s="542"/>
      <c r="J2609" s="542"/>
      <c r="K2609" s="370"/>
      <c r="L2609" s="370"/>
      <c r="M2609" s="370"/>
      <c r="N2609" s="370"/>
      <c r="O2609" s="370"/>
      <c r="P2609" s="370"/>
      <c r="Q2609" s="370"/>
      <c r="R2609" s="370"/>
      <c r="S2609" s="370"/>
      <c r="T2609" s="370"/>
      <c r="U2609" s="370"/>
      <c r="V2609" s="370"/>
      <c r="W2609" s="370"/>
      <c r="X2609" s="370"/>
      <c r="Y2609" s="370"/>
      <c r="Z2609" s="370"/>
      <c r="AA2609" s="370"/>
      <c r="AB2609" s="370"/>
      <c r="AC2609" s="370"/>
      <c r="AD2609" s="370"/>
      <c r="AG2609" s="86">
        <f>O2609</f>
        <v>0</v>
      </c>
      <c r="AH2609" s="86">
        <f>COUNTIF(S2609:AD2609,"NS")</f>
        <v>0</v>
      </c>
      <c r="AI2609" s="86">
        <f>SUM(S2609:AD2609)</f>
        <v>0</v>
      </c>
      <c r="AJ2609" s="86">
        <f>IF($AG$2607=3240,0,IF(OR(AND(AG2609=0,AH2609&gt;0),AND(AG2609="NS",AI2609&gt;0),AND(AG2609="NS",AH2609=0,AI2609=0)),1,IF(OR(AND(AH2609&gt;=2,AI2609&lt;AG2609),AND(AG2609="NS",AI2609=0,AH2609&gt;0),AG2609=AI2609),0,1)))</f>
        <v>0</v>
      </c>
      <c r="AL2609" s="86">
        <f>COUNTBLANK(K2609:AD2609)</f>
        <v>20</v>
      </c>
      <c r="AM2609" s="86">
        <f>IF(OR(AND(D2609="", AL2609&lt;$AL$2607),AND(D2609&lt;&gt;"", AL2609&gt;$AM$2607)), 1,0)</f>
        <v>0</v>
      </c>
      <c r="AN2609" s="86">
        <f>IF(OR(AND(COUNT(O2609)=1, O2609&gt;K2609),AND(K2609=0,O2609&lt;&gt;0)), 1, 0)</f>
        <v>0</v>
      </c>
      <c r="AP2609" s="86">
        <f>IF(OR(AND(COUNT(S2609)=1, S2609&gt;$O2609),AND(S2609="NS", $O2609=0)), 1, 0)</f>
        <v>0</v>
      </c>
      <c r="AQ2609" s="86">
        <f>IF(OR(AND(COUNT(W2609)=1, W2609&gt;$O2609),AND(W2609="NS", $O2609=0)), 1, 0)</f>
        <v>0</v>
      </c>
      <c r="AR2609" s="86">
        <f>IF(OR(AND(COUNT(AA2609)=1, AA2609&gt;$O2609),AND(AA2609="NS", $O2609=0)), 1, 0)</f>
        <v>0</v>
      </c>
      <c r="AT2609" s="86">
        <f>U458</f>
        <v>0</v>
      </c>
      <c r="AU2609" s="86">
        <f>IF(OR(AND(AT2609="X",OR(K2609=0, K2609="NA")),AND(AT2609=0, OR(AND(COUNT(K2609)=1, K2609&gt;0), K2609="NS"))), 1, 0)</f>
        <v>0</v>
      </c>
    </row>
    <row r="2610" spans="1:47" ht="15" customHeight="1">
      <c r="A2610" s="107"/>
      <c r="B2610" s="93"/>
      <c r="C2610" s="110" t="s">
        <v>87</v>
      </c>
      <c r="D2610" s="542" t="str">
        <f t="shared" ref="D2610:D2673" si="433">IF(D39="","",D39)</f>
        <v/>
      </c>
      <c r="E2610" s="542"/>
      <c r="F2610" s="542"/>
      <c r="G2610" s="542"/>
      <c r="H2610" s="542"/>
      <c r="I2610" s="542"/>
      <c r="J2610" s="542"/>
      <c r="K2610" s="370"/>
      <c r="L2610" s="370"/>
      <c r="M2610" s="370"/>
      <c r="N2610" s="370"/>
      <c r="O2610" s="370"/>
      <c r="P2610" s="370"/>
      <c r="Q2610" s="370"/>
      <c r="R2610" s="370"/>
      <c r="S2610" s="370"/>
      <c r="T2610" s="370"/>
      <c r="U2610" s="370"/>
      <c r="V2610" s="370"/>
      <c r="W2610" s="370"/>
      <c r="X2610" s="370"/>
      <c r="Y2610" s="370"/>
      <c r="Z2610" s="370"/>
      <c r="AA2610" s="370"/>
      <c r="AB2610" s="370"/>
      <c r="AC2610" s="370"/>
      <c r="AD2610" s="370"/>
      <c r="AG2610" s="86">
        <f t="shared" ref="AG2610:AG2673" si="434">O2610</f>
        <v>0</v>
      </c>
      <c r="AH2610" s="86">
        <f t="shared" ref="AH2610:AH2673" si="435">COUNTIF(S2610:AD2610,"NS")</f>
        <v>0</v>
      </c>
      <c r="AI2610" s="86">
        <f t="shared" ref="AI2610:AI2673" si="436">SUM(S2610:AD2610)</f>
        <v>0</v>
      </c>
      <c r="AJ2610" s="86">
        <f t="shared" ref="AJ2610:AJ2673" si="437">IF($AG$2607=3240,0,IF(OR(AND(AG2610=0,AH2610&gt;0),AND(AG2610="NS",AI2610&gt;0),AND(AG2610="NS",AH2610=0,AI2610=0)),1,IF(OR(AND(AH2610&gt;=2,AI2610&lt;AG2610),AND(AG2610="NS",AI2610=0,AH2610&gt;0),AG2610=AI2610),0,1)))</f>
        <v>0</v>
      </c>
      <c r="AL2610" s="86">
        <f t="shared" ref="AL2610:AL2673" si="438">COUNTBLANK(K2610:AD2610)</f>
        <v>20</v>
      </c>
      <c r="AM2610" s="86">
        <f t="shared" ref="AM2610:AM2673" si="439">IF(OR(AND(D2610="", AL2610&lt;$AL$2607),AND(D2610&lt;&gt;"", AL2610&gt;$AM$2607)), 1,0)</f>
        <v>0</v>
      </c>
      <c r="AN2610" s="86">
        <f t="shared" ref="AN2610:AN2673" si="440">IF(OR(AND(COUNT(O2610)=1, O2610&gt;K2610),AND(K2610=0,O2610&lt;&gt;0)), 1, 0)</f>
        <v>0</v>
      </c>
      <c r="AP2610" s="86">
        <f t="shared" ref="AP2610:AP2673" si="441">IF(OR(AND(COUNT(S2610)=1, S2610&gt;$O2610),AND(S2610="NS", $O2610=0)), 1, 0)</f>
        <v>0</v>
      </c>
      <c r="AQ2610" s="86">
        <f t="shared" ref="AQ2610:AQ2673" si="442">IF(OR(AND(COUNT(W2610)=1, W2610&gt;$O2610),AND(W2610="NS", $O2610=0)), 1, 0)</f>
        <v>0</v>
      </c>
      <c r="AR2610" s="86">
        <f t="shared" ref="AR2610:AR2673" si="443">IF(OR(AND(COUNT(AA2610)=1, AA2610&gt;$O2610),AND(AA2610="NS", $O2610=0)), 1, 0)</f>
        <v>0</v>
      </c>
      <c r="AT2610" s="86">
        <f t="shared" ref="AT2610:AT2673" si="444">U459</f>
        <v>0</v>
      </c>
      <c r="AU2610" s="86">
        <f t="shared" ref="AU2610:AU2673" si="445">IF(OR(AND(AT2610="X",OR(K2610=0, K2610="NA")),AND(AT2610=0, OR(AND(COUNT(K2610)=1, K2610&gt;0), K2610="NS"))), 1, 0)</f>
        <v>0</v>
      </c>
    </row>
    <row r="2611" spans="1:47" ht="15" customHeight="1">
      <c r="A2611" s="107"/>
      <c r="B2611" s="93"/>
      <c r="C2611" s="110" t="s">
        <v>88</v>
      </c>
      <c r="D2611" s="542" t="str">
        <f t="shared" si="433"/>
        <v/>
      </c>
      <c r="E2611" s="542"/>
      <c r="F2611" s="542"/>
      <c r="G2611" s="542"/>
      <c r="H2611" s="542"/>
      <c r="I2611" s="542"/>
      <c r="J2611" s="542"/>
      <c r="K2611" s="370"/>
      <c r="L2611" s="370"/>
      <c r="M2611" s="370"/>
      <c r="N2611" s="370"/>
      <c r="O2611" s="370"/>
      <c r="P2611" s="370"/>
      <c r="Q2611" s="370"/>
      <c r="R2611" s="370"/>
      <c r="S2611" s="370"/>
      <c r="T2611" s="370"/>
      <c r="U2611" s="370"/>
      <c r="V2611" s="370"/>
      <c r="W2611" s="370"/>
      <c r="X2611" s="370"/>
      <c r="Y2611" s="370"/>
      <c r="Z2611" s="370"/>
      <c r="AA2611" s="370"/>
      <c r="AB2611" s="370"/>
      <c r="AC2611" s="370"/>
      <c r="AD2611" s="370"/>
      <c r="AG2611" s="86">
        <f t="shared" si="434"/>
        <v>0</v>
      </c>
      <c r="AH2611" s="86">
        <f t="shared" si="435"/>
        <v>0</v>
      </c>
      <c r="AI2611" s="86">
        <f t="shared" si="436"/>
        <v>0</v>
      </c>
      <c r="AJ2611" s="86">
        <f t="shared" si="437"/>
        <v>0</v>
      </c>
      <c r="AL2611" s="86">
        <f t="shared" si="438"/>
        <v>20</v>
      </c>
      <c r="AM2611" s="86">
        <f t="shared" si="439"/>
        <v>0</v>
      </c>
      <c r="AN2611" s="86">
        <f t="shared" si="440"/>
        <v>0</v>
      </c>
      <c r="AP2611" s="86">
        <f t="shared" si="441"/>
        <v>0</v>
      </c>
      <c r="AQ2611" s="86">
        <f t="shared" si="442"/>
        <v>0</v>
      </c>
      <c r="AR2611" s="86">
        <f t="shared" si="443"/>
        <v>0</v>
      </c>
      <c r="AT2611" s="86">
        <f t="shared" si="444"/>
        <v>0</v>
      </c>
      <c r="AU2611" s="86">
        <f t="shared" si="445"/>
        <v>0</v>
      </c>
    </row>
    <row r="2612" spans="1:47" ht="15" customHeight="1">
      <c r="A2612" s="107"/>
      <c r="B2612" s="93"/>
      <c r="C2612" s="110" t="s">
        <v>89</v>
      </c>
      <c r="D2612" s="542" t="str">
        <f t="shared" si="433"/>
        <v/>
      </c>
      <c r="E2612" s="542"/>
      <c r="F2612" s="542"/>
      <c r="G2612" s="542"/>
      <c r="H2612" s="542"/>
      <c r="I2612" s="542"/>
      <c r="J2612" s="542"/>
      <c r="K2612" s="370"/>
      <c r="L2612" s="370"/>
      <c r="M2612" s="370"/>
      <c r="N2612" s="370"/>
      <c r="O2612" s="370"/>
      <c r="P2612" s="370"/>
      <c r="Q2612" s="370"/>
      <c r="R2612" s="370"/>
      <c r="S2612" s="370"/>
      <c r="T2612" s="370"/>
      <c r="U2612" s="370"/>
      <c r="V2612" s="370"/>
      <c r="W2612" s="370"/>
      <c r="X2612" s="370"/>
      <c r="Y2612" s="370"/>
      <c r="Z2612" s="370"/>
      <c r="AA2612" s="370"/>
      <c r="AB2612" s="370"/>
      <c r="AC2612" s="370"/>
      <c r="AD2612" s="370"/>
      <c r="AG2612" s="86">
        <f t="shared" si="434"/>
        <v>0</v>
      </c>
      <c r="AH2612" s="86">
        <f t="shared" si="435"/>
        <v>0</v>
      </c>
      <c r="AI2612" s="86">
        <f t="shared" si="436"/>
        <v>0</v>
      </c>
      <c r="AJ2612" s="86">
        <f t="shared" si="437"/>
        <v>0</v>
      </c>
      <c r="AL2612" s="86">
        <f t="shared" si="438"/>
        <v>20</v>
      </c>
      <c r="AM2612" s="86">
        <f t="shared" si="439"/>
        <v>0</v>
      </c>
      <c r="AN2612" s="86">
        <f t="shared" si="440"/>
        <v>0</v>
      </c>
      <c r="AP2612" s="86">
        <f t="shared" si="441"/>
        <v>0</v>
      </c>
      <c r="AQ2612" s="86">
        <f t="shared" si="442"/>
        <v>0</v>
      </c>
      <c r="AR2612" s="86">
        <f t="shared" si="443"/>
        <v>0</v>
      </c>
      <c r="AT2612" s="86">
        <f t="shared" si="444"/>
        <v>0</v>
      </c>
      <c r="AU2612" s="86">
        <f t="shared" si="445"/>
        <v>0</v>
      </c>
    </row>
    <row r="2613" spans="1:47" ht="15" customHeight="1">
      <c r="A2613" s="107"/>
      <c r="B2613" s="93"/>
      <c r="C2613" s="110" t="s">
        <v>90</v>
      </c>
      <c r="D2613" s="542" t="str">
        <f t="shared" si="433"/>
        <v/>
      </c>
      <c r="E2613" s="542"/>
      <c r="F2613" s="542"/>
      <c r="G2613" s="542"/>
      <c r="H2613" s="542"/>
      <c r="I2613" s="542"/>
      <c r="J2613" s="542"/>
      <c r="K2613" s="370"/>
      <c r="L2613" s="370"/>
      <c r="M2613" s="370"/>
      <c r="N2613" s="370"/>
      <c r="O2613" s="370"/>
      <c r="P2613" s="370"/>
      <c r="Q2613" s="370"/>
      <c r="R2613" s="370"/>
      <c r="S2613" s="370"/>
      <c r="T2613" s="370"/>
      <c r="U2613" s="370"/>
      <c r="V2613" s="370"/>
      <c r="W2613" s="370"/>
      <c r="X2613" s="370"/>
      <c r="Y2613" s="370"/>
      <c r="Z2613" s="370"/>
      <c r="AA2613" s="370"/>
      <c r="AB2613" s="370"/>
      <c r="AC2613" s="370"/>
      <c r="AD2613" s="370"/>
      <c r="AG2613" s="86">
        <f t="shared" si="434"/>
        <v>0</v>
      </c>
      <c r="AH2613" s="86">
        <f t="shared" si="435"/>
        <v>0</v>
      </c>
      <c r="AI2613" s="86">
        <f t="shared" si="436"/>
        <v>0</v>
      </c>
      <c r="AJ2613" s="86">
        <f t="shared" si="437"/>
        <v>0</v>
      </c>
      <c r="AL2613" s="86">
        <f t="shared" si="438"/>
        <v>20</v>
      </c>
      <c r="AM2613" s="86">
        <f t="shared" si="439"/>
        <v>0</v>
      </c>
      <c r="AN2613" s="86">
        <f t="shared" si="440"/>
        <v>0</v>
      </c>
      <c r="AP2613" s="86">
        <f t="shared" si="441"/>
        <v>0</v>
      </c>
      <c r="AQ2613" s="86">
        <f t="shared" si="442"/>
        <v>0</v>
      </c>
      <c r="AR2613" s="86">
        <f t="shared" si="443"/>
        <v>0</v>
      </c>
      <c r="AT2613" s="86">
        <f t="shared" si="444"/>
        <v>0</v>
      </c>
      <c r="AU2613" s="86">
        <f t="shared" si="445"/>
        <v>0</v>
      </c>
    </row>
    <row r="2614" spans="1:47" ht="15" customHeight="1">
      <c r="A2614" s="107"/>
      <c r="B2614" s="93"/>
      <c r="C2614" s="110" t="s">
        <v>91</v>
      </c>
      <c r="D2614" s="542" t="str">
        <f t="shared" si="433"/>
        <v/>
      </c>
      <c r="E2614" s="542"/>
      <c r="F2614" s="542"/>
      <c r="G2614" s="542"/>
      <c r="H2614" s="542"/>
      <c r="I2614" s="542"/>
      <c r="J2614" s="542"/>
      <c r="K2614" s="370"/>
      <c r="L2614" s="370"/>
      <c r="M2614" s="370"/>
      <c r="N2614" s="370"/>
      <c r="O2614" s="370"/>
      <c r="P2614" s="370"/>
      <c r="Q2614" s="370"/>
      <c r="R2614" s="370"/>
      <c r="S2614" s="370"/>
      <c r="T2614" s="370"/>
      <c r="U2614" s="370"/>
      <c r="V2614" s="370"/>
      <c r="W2614" s="370"/>
      <c r="X2614" s="370"/>
      <c r="Y2614" s="370"/>
      <c r="Z2614" s="370"/>
      <c r="AA2614" s="370"/>
      <c r="AB2614" s="370"/>
      <c r="AC2614" s="370"/>
      <c r="AD2614" s="370"/>
      <c r="AG2614" s="86">
        <f t="shared" si="434"/>
        <v>0</v>
      </c>
      <c r="AH2614" s="86">
        <f t="shared" si="435"/>
        <v>0</v>
      </c>
      <c r="AI2614" s="86">
        <f t="shared" si="436"/>
        <v>0</v>
      </c>
      <c r="AJ2614" s="86">
        <f t="shared" si="437"/>
        <v>0</v>
      </c>
      <c r="AL2614" s="86">
        <f t="shared" si="438"/>
        <v>20</v>
      </c>
      <c r="AM2614" s="86">
        <f t="shared" si="439"/>
        <v>0</v>
      </c>
      <c r="AN2614" s="86">
        <f t="shared" si="440"/>
        <v>0</v>
      </c>
      <c r="AP2614" s="86">
        <f t="shared" si="441"/>
        <v>0</v>
      </c>
      <c r="AQ2614" s="86">
        <f t="shared" si="442"/>
        <v>0</v>
      </c>
      <c r="AR2614" s="86">
        <f t="shared" si="443"/>
        <v>0</v>
      </c>
      <c r="AT2614" s="86">
        <f t="shared" si="444"/>
        <v>0</v>
      </c>
      <c r="AU2614" s="86">
        <f t="shared" si="445"/>
        <v>0</v>
      </c>
    </row>
    <row r="2615" spans="1:47" ht="15" customHeight="1">
      <c r="A2615" s="107"/>
      <c r="B2615" s="93"/>
      <c r="C2615" s="110" t="s">
        <v>92</v>
      </c>
      <c r="D2615" s="542" t="str">
        <f t="shared" si="433"/>
        <v/>
      </c>
      <c r="E2615" s="542"/>
      <c r="F2615" s="542"/>
      <c r="G2615" s="542"/>
      <c r="H2615" s="542"/>
      <c r="I2615" s="542"/>
      <c r="J2615" s="542"/>
      <c r="K2615" s="370"/>
      <c r="L2615" s="370"/>
      <c r="M2615" s="370"/>
      <c r="N2615" s="370"/>
      <c r="O2615" s="370"/>
      <c r="P2615" s="370"/>
      <c r="Q2615" s="370"/>
      <c r="R2615" s="370"/>
      <c r="S2615" s="370"/>
      <c r="T2615" s="370"/>
      <c r="U2615" s="370"/>
      <c r="V2615" s="370"/>
      <c r="W2615" s="370"/>
      <c r="X2615" s="370"/>
      <c r="Y2615" s="370"/>
      <c r="Z2615" s="370"/>
      <c r="AA2615" s="370"/>
      <c r="AB2615" s="370"/>
      <c r="AC2615" s="370"/>
      <c r="AD2615" s="370"/>
      <c r="AG2615" s="86">
        <f t="shared" si="434"/>
        <v>0</v>
      </c>
      <c r="AH2615" s="86">
        <f t="shared" si="435"/>
        <v>0</v>
      </c>
      <c r="AI2615" s="86">
        <f t="shared" si="436"/>
        <v>0</v>
      </c>
      <c r="AJ2615" s="86">
        <f t="shared" si="437"/>
        <v>0</v>
      </c>
      <c r="AL2615" s="86">
        <f t="shared" si="438"/>
        <v>20</v>
      </c>
      <c r="AM2615" s="86">
        <f t="shared" si="439"/>
        <v>0</v>
      </c>
      <c r="AN2615" s="86">
        <f t="shared" si="440"/>
        <v>0</v>
      </c>
      <c r="AP2615" s="86">
        <f t="shared" si="441"/>
        <v>0</v>
      </c>
      <c r="AQ2615" s="86">
        <f t="shared" si="442"/>
        <v>0</v>
      </c>
      <c r="AR2615" s="86">
        <f t="shared" si="443"/>
        <v>0</v>
      </c>
      <c r="AT2615" s="86">
        <f t="shared" si="444"/>
        <v>0</v>
      </c>
      <c r="AU2615" s="86">
        <f t="shared" si="445"/>
        <v>0</v>
      </c>
    </row>
    <row r="2616" spans="1:47" ht="15" customHeight="1">
      <c r="A2616" s="107"/>
      <c r="B2616" s="93"/>
      <c r="C2616" s="110" t="s">
        <v>93</v>
      </c>
      <c r="D2616" s="542" t="str">
        <f t="shared" si="433"/>
        <v/>
      </c>
      <c r="E2616" s="542"/>
      <c r="F2616" s="542"/>
      <c r="G2616" s="542"/>
      <c r="H2616" s="542"/>
      <c r="I2616" s="542"/>
      <c r="J2616" s="542"/>
      <c r="K2616" s="370"/>
      <c r="L2616" s="370"/>
      <c r="M2616" s="370"/>
      <c r="N2616" s="370"/>
      <c r="O2616" s="370"/>
      <c r="P2616" s="370"/>
      <c r="Q2616" s="370"/>
      <c r="R2616" s="370"/>
      <c r="S2616" s="370"/>
      <c r="T2616" s="370"/>
      <c r="U2616" s="370"/>
      <c r="V2616" s="370"/>
      <c r="W2616" s="370"/>
      <c r="X2616" s="370"/>
      <c r="Y2616" s="370"/>
      <c r="Z2616" s="370"/>
      <c r="AA2616" s="370"/>
      <c r="AB2616" s="370"/>
      <c r="AC2616" s="370"/>
      <c r="AD2616" s="370"/>
      <c r="AG2616" s="86">
        <f t="shared" si="434"/>
        <v>0</v>
      </c>
      <c r="AH2616" s="86">
        <f t="shared" si="435"/>
        <v>0</v>
      </c>
      <c r="AI2616" s="86">
        <f t="shared" si="436"/>
        <v>0</v>
      </c>
      <c r="AJ2616" s="86">
        <f t="shared" si="437"/>
        <v>0</v>
      </c>
      <c r="AL2616" s="86">
        <f t="shared" si="438"/>
        <v>20</v>
      </c>
      <c r="AM2616" s="86">
        <f t="shared" si="439"/>
        <v>0</v>
      </c>
      <c r="AN2616" s="86">
        <f t="shared" si="440"/>
        <v>0</v>
      </c>
      <c r="AP2616" s="86">
        <f t="shared" si="441"/>
        <v>0</v>
      </c>
      <c r="AQ2616" s="86">
        <f t="shared" si="442"/>
        <v>0</v>
      </c>
      <c r="AR2616" s="86">
        <f t="shared" si="443"/>
        <v>0</v>
      </c>
      <c r="AT2616" s="86">
        <f t="shared" si="444"/>
        <v>0</v>
      </c>
      <c r="AU2616" s="86">
        <f t="shared" si="445"/>
        <v>0</v>
      </c>
    </row>
    <row r="2617" spans="1:47" ht="15" customHeight="1">
      <c r="A2617" s="107"/>
      <c r="B2617" s="93"/>
      <c r="C2617" s="110" t="s">
        <v>94</v>
      </c>
      <c r="D2617" s="542" t="str">
        <f t="shared" si="433"/>
        <v/>
      </c>
      <c r="E2617" s="542"/>
      <c r="F2617" s="542"/>
      <c r="G2617" s="542"/>
      <c r="H2617" s="542"/>
      <c r="I2617" s="542"/>
      <c r="J2617" s="542"/>
      <c r="K2617" s="370"/>
      <c r="L2617" s="370"/>
      <c r="M2617" s="370"/>
      <c r="N2617" s="370"/>
      <c r="O2617" s="370"/>
      <c r="P2617" s="370"/>
      <c r="Q2617" s="370"/>
      <c r="R2617" s="370"/>
      <c r="S2617" s="370"/>
      <c r="T2617" s="370"/>
      <c r="U2617" s="370"/>
      <c r="V2617" s="370"/>
      <c r="W2617" s="370"/>
      <c r="X2617" s="370"/>
      <c r="Y2617" s="370"/>
      <c r="Z2617" s="370"/>
      <c r="AA2617" s="370"/>
      <c r="AB2617" s="370"/>
      <c r="AC2617" s="370"/>
      <c r="AD2617" s="370"/>
      <c r="AG2617" s="86">
        <f t="shared" si="434"/>
        <v>0</v>
      </c>
      <c r="AH2617" s="86">
        <f t="shared" si="435"/>
        <v>0</v>
      </c>
      <c r="AI2617" s="86">
        <f t="shared" si="436"/>
        <v>0</v>
      </c>
      <c r="AJ2617" s="86">
        <f t="shared" si="437"/>
        <v>0</v>
      </c>
      <c r="AL2617" s="86">
        <f t="shared" si="438"/>
        <v>20</v>
      </c>
      <c r="AM2617" s="86">
        <f t="shared" si="439"/>
        <v>0</v>
      </c>
      <c r="AN2617" s="86">
        <f t="shared" si="440"/>
        <v>0</v>
      </c>
      <c r="AP2617" s="86">
        <f t="shared" si="441"/>
        <v>0</v>
      </c>
      <c r="AQ2617" s="86">
        <f t="shared" si="442"/>
        <v>0</v>
      </c>
      <c r="AR2617" s="86">
        <f t="shared" si="443"/>
        <v>0</v>
      </c>
      <c r="AT2617" s="86">
        <f t="shared" si="444"/>
        <v>0</v>
      </c>
      <c r="AU2617" s="86">
        <f t="shared" si="445"/>
        <v>0</v>
      </c>
    </row>
    <row r="2618" spans="1:47" ht="15" customHeight="1">
      <c r="A2618" s="107"/>
      <c r="B2618" s="93"/>
      <c r="C2618" s="110" t="s">
        <v>95</v>
      </c>
      <c r="D2618" s="542" t="str">
        <f t="shared" si="433"/>
        <v/>
      </c>
      <c r="E2618" s="542"/>
      <c r="F2618" s="542"/>
      <c r="G2618" s="542"/>
      <c r="H2618" s="542"/>
      <c r="I2618" s="542"/>
      <c r="J2618" s="542"/>
      <c r="K2618" s="370"/>
      <c r="L2618" s="370"/>
      <c r="M2618" s="370"/>
      <c r="N2618" s="370"/>
      <c r="O2618" s="370"/>
      <c r="P2618" s="370"/>
      <c r="Q2618" s="370"/>
      <c r="R2618" s="370"/>
      <c r="S2618" s="370"/>
      <c r="T2618" s="370"/>
      <c r="U2618" s="370"/>
      <c r="V2618" s="370"/>
      <c r="W2618" s="370"/>
      <c r="X2618" s="370"/>
      <c r="Y2618" s="370"/>
      <c r="Z2618" s="370"/>
      <c r="AA2618" s="370"/>
      <c r="AB2618" s="370"/>
      <c r="AC2618" s="370"/>
      <c r="AD2618" s="370"/>
      <c r="AG2618" s="86">
        <f t="shared" si="434"/>
        <v>0</v>
      </c>
      <c r="AH2618" s="86">
        <f t="shared" si="435"/>
        <v>0</v>
      </c>
      <c r="AI2618" s="86">
        <f t="shared" si="436"/>
        <v>0</v>
      </c>
      <c r="AJ2618" s="86">
        <f t="shared" si="437"/>
        <v>0</v>
      </c>
      <c r="AL2618" s="86">
        <f t="shared" si="438"/>
        <v>20</v>
      </c>
      <c r="AM2618" s="86">
        <f t="shared" si="439"/>
        <v>0</v>
      </c>
      <c r="AN2618" s="86">
        <f t="shared" si="440"/>
        <v>0</v>
      </c>
      <c r="AP2618" s="86">
        <f t="shared" si="441"/>
        <v>0</v>
      </c>
      <c r="AQ2618" s="86">
        <f t="shared" si="442"/>
        <v>0</v>
      </c>
      <c r="AR2618" s="86">
        <f t="shared" si="443"/>
        <v>0</v>
      </c>
      <c r="AT2618" s="86">
        <f t="shared" si="444"/>
        <v>0</v>
      </c>
      <c r="AU2618" s="86">
        <f t="shared" si="445"/>
        <v>0</v>
      </c>
    </row>
    <row r="2619" spans="1:47" ht="15" customHeight="1">
      <c r="A2619" s="107"/>
      <c r="B2619" s="93"/>
      <c r="C2619" s="110" t="s">
        <v>96</v>
      </c>
      <c r="D2619" s="542" t="str">
        <f t="shared" si="433"/>
        <v/>
      </c>
      <c r="E2619" s="542"/>
      <c r="F2619" s="542"/>
      <c r="G2619" s="542"/>
      <c r="H2619" s="542"/>
      <c r="I2619" s="542"/>
      <c r="J2619" s="542"/>
      <c r="K2619" s="370"/>
      <c r="L2619" s="370"/>
      <c r="M2619" s="370"/>
      <c r="N2619" s="370"/>
      <c r="O2619" s="370"/>
      <c r="P2619" s="370"/>
      <c r="Q2619" s="370"/>
      <c r="R2619" s="370"/>
      <c r="S2619" s="370"/>
      <c r="T2619" s="370"/>
      <c r="U2619" s="370"/>
      <c r="V2619" s="370"/>
      <c r="W2619" s="370"/>
      <c r="X2619" s="370"/>
      <c r="Y2619" s="370"/>
      <c r="Z2619" s="370"/>
      <c r="AA2619" s="370"/>
      <c r="AB2619" s="370"/>
      <c r="AC2619" s="370"/>
      <c r="AD2619" s="370"/>
      <c r="AG2619" s="86">
        <f t="shared" si="434"/>
        <v>0</v>
      </c>
      <c r="AH2619" s="86">
        <f t="shared" si="435"/>
        <v>0</v>
      </c>
      <c r="AI2619" s="86">
        <f t="shared" si="436"/>
        <v>0</v>
      </c>
      <c r="AJ2619" s="86">
        <f t="shared" si="437"/>
        <v>0</v>
      </c>
      <c r="AL2619" s="86">
        <f t="shared" si="438"/>
        <v>20</v>
      </c>
      <c r="AM2619" s="86">
        <f t="shared" si="439"/>
        <v>0</v>
      </c>
      <c r="AN2619" s="86">
        <f t="shared" si="440"/>
        <v>0</v>
      </c>
      <c r="AP2619" s="86">
        <f t="shared" si="441"/>
        <v>0</v>
      </c>
      <c r="AQ2619" s="86">
        <f t="shared" si="442"/>
        <v>0</v>
      </c>
      <c r="AR2619" s="86">
        <f t="shared" si="443"/>
        <v>0</v>
      </c>
      <c r="AT2619" s="86">
        <f t="shared" si="444"/>
        <v>0</v>
      </c>
      <c r="AU2619" s="86">
        <f t="shared" si="445"/>
        <v>0</v>
      </c>
    </row>
    <row r="2620" spans="1:47" ht="15" customHeight="1">
      <c r="A2620" s="107"/>
      <c r="B2620" s="93"/>
      <c r="C2620" s="110" t="s">
        <v>97</v>
      </c>
      <c r="D2620" s="542" t="str">
        <f t="shared" si="433"/>
        <v/>
      </c>
      <c r="E2620" s="542"/>
      <c r="F2620" s="542"/>
      <c r="G2620" s="542"/>
      <c r="H2620" s="542"/>
      <c r="I2620" s="542"/>
      <c r="J2620" s="542"/>
      <c r="K2620" s="370"/>
      <c r="L2620" s="370"/>
      <c r="M2620" s="370"/>
      <c r="N2620" s="370"/>
      <c r="O2620" s="370"/>
      <c r="P2620" s="370"/>
      <c r="Q2620" s="370"/>
      <c r="R2620" s="370"/>
      <c r="S2620" s="370"/>
      <c r="T2620" s="370"/>
      <c r="U2620" s="370"/>
      <c r="V2620" s="370"/>
      <c r="W2620" s="370"/>
      <c r="X2620" s="370"/>
      <c r="Y2620" s="370"/>
      <c r="Z2620" s="370"/>
      <c r="AA2620" s="370"/>
      <c r="AB2620" s="370"/>
      <c r="AC2620" s="370"/>
      <c r="AD2620" s="370"/>
      <c r="AG2620" s="86">
        <f t="shared" si="434"/>
        <v>0</v>
      </c>
      <c r="AH2620" s="86">
        <f t="shared" si="435"/>
        <v>0</v>
      </c>
      <c r="AI2620" s="86">
        <f t="shared" si="436"/>
        <v>0</v>
      </c>
      <c r="AJ2620" s="86">
        <f t="shared" si="437"/>
        <v>0</v>
      </c>
      <c r="AL2620" s="86">
        <f t="shared" si="438"/>
        <v>20</v>
      </c>
      <c r="AM2620" s="86">
        <f t="shared" si="439"/>
        <v>0</v>
      </c>
      <c r="AN2620" s="86">
        <f t="shared" si="440"/>
        <v>0</v>
      </c>
      <c r="AP2620" s="86">
        <f t="shared" si="441"/>
        <v>0</v>
      </c>
      <c r="AQ2620" s="86">
        <f t="shared" si="442"/>
        <v>0</v>
      </c>
      <c r="AR2620" s="86">
        <f t="shared" si="443"/>
        <v>0</v>
      </c>
      <c r="AT2620" s="86">
        <f t="shared" si="444"/>
        <v>0</v>
      </c>
      <c r="AU2620" s="86">
        <f t="shared" si="445"/>
        <v>0</v>
      </c>
    </row>
    <row r="2621" spans="1:47" ht="15" customHeight="1">
      <c r="A2621" s="107"/>
      <c r="B2621" s="93"/>
      <c r="C2621" s="110" t="s">
        <v>98</v>
      </c>
      <c r="D2621" s="542" t="str">
        <f t="shared" si="433"/>
        <v/>
      </c>
      <c r="E2621" s="542"/>
      <c r="F2621" s="542"/>
      <c r="G2621" s="542"/>
      <c r="H2621" s="542"/>
      <c r="I2621" s="542"/>
      <c r="J2621" s="542"/>
      <c r="K2621" s="370"/>
      <c r="L2621" s="370"/>
      <c r="M2621" s="370"/>
      <c r="N2621" s="370"/>
      <c r="O2621" s="370"/>
      <c r="P2621" s="370"/>
      <c r="Q2621" s="370"/>
      <c r="R2621" s="370"/>
      <c r="S2621" s="370"/>
      <c r="T2621" s="370"/>
      <c r="U2621" s="370"/>
      <c r="V2621" s="370"/>
      <c r="W2621" s="370"/>
      <c r="X2621" s="370"/>
      <c r="Y2621" s="370"/>
      <c r="Z2621" s="370"/>
      <c r="AA2621" s="370"/>
      <c r="AB2621" s="370"/>
      <c r="AC2621" s="370"/>
      <c r="AD2621" s="370"/>
      <c r="AG2621" s="86">
        <f t="shared" si="434"/>
        <v>0</v>
      </c>
      <c r="AH2621" s="86">
        <f t="shared" si="435"/>
        <v>0</v>
      </c>
      <c r="AI2621" s="86">
        <f t="shared" si="436"/>
        <v>0</v>
      </c>
      <c r="AJ2621" s="86">
        <f t="shared" si="437"/>
        <v>0</v>
      </c>
      <c r="AL2621" s="86">
        <f t="shared" si="438"/>
        <v>20</v>
      </c>
      <c r="AM2621" s="86">
        <f t="shared" si="439"/>
        <v>0</v>
      </c>
      <c r="AN2621" s="86">
        <f t="shared" si="440"/>
        <v>0</v>
      </c>
      <c r="AP2621" s="86">
        <f t="shared" si="441"/>
        <v>0</v>
      </c>
      <c r="AQ2621" s="86">
        <f t="shared" si="442"/>
        <v>0</v>
      </c>
      <c r="AR2621" s="86">
        <f t="shared" si="443"/>
        <v>0</v>
      </c>
      <c r="AT2621" s="86">
        <f t="shared" si="444"/>
        <v>0</v>
      </c>
      <c r="AU2621" s="86">
        <f t="shared" si="445"/>
        <v>0</v>
      </c>
    </row>
    <row r="2622" spans="1:47" ht="15" customHeight="1">
      <c r="A2622" s="107"/>
      <c r="B2622" s="93"/>
      <c r="C2622" s="110" t="s">
        <v>99</v>
      </c>
      <c r="D2622" s="542" t="str">
        <f t="shared" si="433"/>
        <v/>
      </c>
      <c r="E2622" s="542"/>
      <c r="F2622" s="542"/>
      <c r="G2622" s="542"/>
      <c r="H2622" s="542"/>
      <c r="I2622" s="542"/>
      <c r="J2622" s="542"/>
      <c r="K2622" s="370"/>
      <c r="L2622" s="370"/>
      <c r="M2622" s="370"/>
      <c r="N2622" s="370"/>
      <c r="O2622" s="370"/>
      <c r="P2622" s="370"/>
      <c r="Q2622" s="370"/>
      <c r="R2622" s="370"/>
      <c r="S2622" s="370"/>
      <c r="T2622" s="370"/>
      <c r="U2622" s="370"/>
      <c r="V2622" s="370"/>
      <c r="W2622" s="370"/>
      <c r="X2622" s="370"/>
      <c r="Y2622" s="370"/>
      <c r="Z2622" s="370"/>
      <c r="AA2622" s="370"/>
      <c r="AB2622" s="370"/>
      <c r="AC2622" s="370"/>
      <c r="AD2622" s="370"/>
      <c r="AG2622" s="86">
        <f t="shared" si="434"/>
        <v>0</v>
      </c>
      <c r="AH2622" s="86">
        <f t="shared" si="435"/>
        <v>0</v>
      </c>
      <c r="AI2622" s="86">
        <f t="shared" si="436"/>
        <v>0</v>
      </c>
      <c r="AJ2622" s="86">
        <f t="shared" si="437"/>
        <v>0</v>
      </c>
      <c r="AL2622" s="86">
        <f t="shared" si="438"/>
        <v>20</v>
      </c>
      <c r="AM2622" s="86">
        <f t="shared" si="439"/>
        <v>0</v>
      </c>
      <c r="AN2622" s="86">
        <f t="shared" si="440"/>
        <v>0</v>
      </c>
      <c r="AP2622" s="86">
        <f t="shared" si="441"/>
        <v>0</v>
      </c>
      <c r="AQ2622" s="86">
        <f t="shared" si="442"/>
        <v>0</v>
      </c>
      <c r="AR2622" s="86">
        <f t="shared" si="443"/>
        <v>0</v>
      </c>
      <c r="AT2622" s="86">
        <f t="shared" si="444"/>
        <v>0</v>
      </c>
      <c r="AU2622" s="86">
        <f t="shared" si="445"/>
        <v>0</v>
      </c>
    </row>
    <row r="2623" spans="1:47" ht="15" customHeight="1">
      <c r="A2623" s="107"/>
      <c r="B2623" s="93"/>
      <c r="C2623" s="110" t="s">
        <v>100</v>
      </c>
      <c r="D2623" s="542" t="str">
        <f t="shared" si="433"/>
        <v/>
      </c>
      <c r="E2623" s="542"/>
      <c r="F2623" s="542"/>
      <c r="G2623" s="542"/>
      <c r="H2623" s="542"/>
      <c r="I2623" s="542"/>
      <c r="J2623" s="542"/>
      <c r="K2623" s="370"/>
      <c r="L2623" s="370"/>
      <c r="M2623" s="370"/>
      <c r="N2623" s="370"/>
      <c r="O2623" s="370"/>
      <c r="P2623" s="370"/>
      <c r="Q2623" s="370"/>
      <c r="R2623" s="370"/>
      <c r="S2623" s="370"/>
      <c r="T2623" s="370"/>
      <c r="U2623" s="370"/>
      <c r="V2623" s="370"/>
      <c r="W2623" s="370"/>
      <c r="X2623" s="370"/>
      <c r="Y2623" s="370"/>
      <c r="Z2623" s="370"/>
      <c r="AA2623" s="370"/>
      <c r="AB2623" s="370"/>
      <c r="AC2623" s="370"/>
      <c r="AD2623" s="370"/>
      <c r="AG2623" s="86">
        <f t="shared" si="434"/>
        <v>0</v>
      </c>
      <c r="AH2623" s="86">
        <f t="shared" si="435"/>
        <v>0</v>
      </c>
      <c r="AI2623" s="86">
        <f t="shared" si="436"/>
        <v>0</v>
      </c>
      <c r="AJ2623" s="86">
        <f t="shared" si="437"/>
        <v>0</v>
      </c>
      <c r="AL2623" s="86">
        <f t="shared" si="438"/>
        <v>20</v>
      </c>
      <c r="AM2623" s="86">
        <f t="shared" si="439"/>
        <v>0</v>
      </c>
      <c r="AN2623" s="86">
        <f t="shared" si="440"/>
        <v>0</v>
      </c>
      <c r="AP2623" s="86">
        <f t="shared" si="441"/>
        <v>0</v>
      </c>
      <c r="AQ2623" s="86">
        <f t="shared" si="442"/>
        <v>0</v>
      </c>
      <c r="AR2623" s="86">
        <f t="shared" si="443"/>
        <v>0</v>
      </c>
      <c r="AT2623" s="86">
        <f t="shared" si="444"/>
        <v>0</v>
      </c>
      <c r="AU2623" s="86">
        <f t="shared" si="445"/>
        <v>0</v>
      </c>
    </row>
    <row r="2624" spans="1:47" ht="15" customHeight="1">
      <c r="A2624" s="107"/>
      <c r="B2624" s="93"/>
      <c r="C2624" s="110" t="s">
        <v>101</v>
      </c>
      <c r="D2624" s="542" t="str">
        <f t="shared" si="433"/>
        <v/>
      </c>
      <c r="E2624" s="542"/>
      <c r="F2624" s="542"/>
      <c r="G2624" s="542"/>
      <c r="H2624" s="542"/>
      <c r="I2624" s="542"/>
      <c r="J2624" s="542"/>
      <c r="K2624" s="370"/>
      <c r="L2624" s="370"/>
      <c r="M2624" s="370"/>
      <c r="N2624" s="370"/>
      <c r="O2624" s="370"/>
      <c r="P2624" s="370"/>
      <c r="Q2624" s="370"/>
      <c r="R2624" s="370"/>
      <c r="S2624" s="370"/>
      <c r="T2624" s="370"/>
      <c r="U2624" s="370"/>
      <c r="V2624" s="370"/>
      <c r="W2624" s="370"/>
      <c r="X2624" s="370"/>
      <c r="Y2624" s="370"/>
      <c r="Z2624" s="370"/>
      <c r="AA2624" s="370"/>
      <c r="AB2624" s="370"/>
      <c r="AC2624" s="370"/>
      <c r="AD2624" s="370"/>
      <c r="AG2624" s="86">
        <f t="shared" si="434"/>
        <v>0</v>
      </c>
      <c r="AH2624" s="86">
        <f t="shared" si="435"/>
        <v>0</v>
      </c>
      <c r="AI2624" s="86">
        <f t="shared" si="436"/>
        <v>0</v>
      </c>
      <c r="AJ2624" s="86">
        <f t="shared" si="437"/>
        <v>0</v>
      </c>
      <c r="AL2624" s="86">
        <f t="shared" si="438"/>
        <v>20</v>
      </c>
      <c r="AM2624" s="86">
        <f t="shared" si="439"/>
        <v>0</v>
      </c>
      <c r="AN2624" s="86">
        <f t="shared" si="440"/>
        <v>0</v>
      </c>
      <c r="AP2624" s="86">
        <f t="shared" si="441"/>
        <v>0</v>
      </c>
      <c r="AQ2624" s="86">
        <f t="shared" si="442"/>
        <v>0</v>
      </c>
      <c r="AR2624" s="86">
        <f t="shared" si="443"/>
        <v>0</v>
      </c>
      <c r="AT2624" s="86">
        <f t="shared" si="444"/>
        <v>0</v>
      </c>
      <c r="AU2624" s="86">
        <f t="shared" si="445"/>
        <v>0</v>
      </c>
    </row>
    <row r="2625" spans="1:47" ht="15" customHeight="1">
      <c r="A2625" s="107"/>
      <c r="B2625" s="93"/>
      <c r="C2625" s="110" t="s">
        <v>102</v>
      </c>
      <c r="D2625" s="542" t="str">
        <f t="shared" si="433"/>
        <v/>
      </c>
      <c r="E2625" s="542"/>
      <c r="F2625" s="542"/>
      <c r="G2625" s="542"/>
      <c r="H2625" s="542"/>
      <c r="I2625" s="542"/>
      <c r="J2625" s="542"/>
      <c r="K2625" s="370"/>
      <c r="L2625" s="370"/>
      <c r="M2625" s="370"/>
      <c r="N2625" s="370"/>
      <c r="O2625" s="370"/>
      <c r="P2625" s="370"/>
      <c r="Q2625" s="370"/>
      <c r="R2625" s="370"/>
      <c r="S2625" s="370"/>
      <c r="T2625" s="370"/>
      <c r="U2625" s="370"/>
      <c r="V2625" s="370"/>
      <c r="W2625" s="370"/>
      <c r="X2625" s="370"/>
      <c r="Y2625" s="370"/>
      <c r="Z2625" s="370"/>
      <c r="AA2625" s="370"/>
      <c r="AB2625" s="370"/>
      <c r="AC2625" s="370"/>
      <c r="AD2625" s="370"/>
      <c r="AG2625" s="86">
        <f t="shared" si="434"/>
        <v>0</v>
      </c>
      <c r="AH2625" s="86">
        <f t="shared" si="435"/>
        <v>0</v>
      </c>
      <c r="AI2625" s="86">
        <f t="shared" si="436"/>
        <v>0</v>
      </c>
      <c r="AJ2625" s="86">
        <f t="shared" si="437"/>
        <v>0</v>
      </c>
      <c r="AL2625" s="86">
        <f t="shared" si="438"/>
        <v>20</v>
      </c>
      <c r="AM2625" s="86">
        <f t="shared" si="439"/>
        <v>0</v>
      </c>
      <c r="AN2625" s="86">
        <f t="shared" si="440"/>
        <v>0</v>
      </c>
      <c r="AP2625" s="86">
        <f t="shared" si="441"/>
        <v>0</v>
      </c>
      <c r="AQ2625" s="86">
        <f t="shared" si="442"/>
        <v>0</v>
      </c>
      <c r="AR2625" s="86">
        <f t="shared" si="443"/>
        <v>0</v>
      </c>
      <c r="AT2625" s="86">
        <f t="shared" si="444"/>
        <v>0</v>
      </c>
      <c r="AU2625" s="86">
        <f t="shared" si="445"/>
        <v>0</v>
      </c>
    </row>
    <row r="2626" spans="1:47" ht="15" customHeight="1">
      <c r="A2626" s="107"/>
      <c r="B2626" s="93"/>
      <c r="C2626" s="110" t="s">
        <v>103</v>
      </c>
      <c r="D2626" s="542" t="str">
        <f t="shared" si="433"/>
        <v/>
      </c>
      <c r="E2626" s="542"/>
      <c r="F2626" s="542"/>
      <c r="G2626" s="542"/>
      <c r="H2626" s="542"/>
      <c r="I2626" s="542"/>
      <c r="J2626" s="542"/>
      <c r="K2626" s="370"/>
      <c r="L2626" s="370"/>
      <c r="M2626" s="370"/>
      <c r="N2626" s="370"/>
      <c r="O2626" s="370"/>
      <c r="P2626" s="370"/>
      <c r="Q2626" s="370"/>
      <c r="R2626" s="370"/>
      <c r="S2626" s="370"/>
      <c r="T2626" s="370"/>
      <c r="U2626" s="370"/>
      <c r="V2626" s="370"/>
      <c r="W2626" s="370"/>
      <c r="X2626" s="370"/>
      <c r="Y2626" s="370"/>
      <c r="Z2626" s="370"/>
      <c r="AA2626" s="370"/>
      <c r="AB2626" s="370"/>
      <c r="AC2626" s="370"/>
      <c r="AD2626" s="370"/>
      <c r="AG2626" s="86">
        <f t="shared" si="434"/>
        <v>0</v>
      </c>
      <c r="AH2626" s="86">
        <f t="shared" si="435"/>
        <v>0</v>
      </c>
      <c r="AI2626" s="86">
        <f t="shared" si="436"/>
        <v>0</v>
      </c>
      <c r="AJ2626" s="86">
        <f t="shared" si="437"/>
        <v>0</v>
      </c>
      <c r="AL2626" s="86">
        <f t="shared" si="438"/>
        <v>20</v>
      </c>
      <c r="AM2626" s="86">
        <f t="shared" si="439"/>
        <v>0</v>
      </c>
      <c r="AN2626" s="86">
        <f t="shared" si="440"/>
        <v>0</v>
      </c>
      <c r="AP2626" s="86">
        <f t="shared" si="441"/>
        <v>0</v>
      </c>
      <c r="AQ2626" s="86">
        <f t="shared" si="442"/>
        <v>0</v>
      </c>
      <c r="AR2626" s="86">
        <f t="shared" si="443"/>
        <v>0</v>
      </c>
      <c r="AT2626" s="86">
        <f t="shared" si="444"/>
        <v>0</v>
      </c>
      <c r="AU2626" s="86">
        <f t="shared" si="445"/>
        <v>0</v>
      </c>
    </row>
    <row r="2627" spans="1:47" ht="15" customHeight="1">
      <c r="A2627" s="107"/>
      <c r="B2627" s="93"/>
      <c r="C2627" s="110" t="s">
        <v>104</v>
      </c>
      <c r="D2627" s="542" t="str">
        <f t="shared" si="433"/>
        <v/>
      </c>
      <c r="E2627" s="542"/>
      <c r="F2627" s="542"/>
      <c r="G2627" s="542"/>
      <c r="H2627" s="542"/>
      <c r="I2627" s="542"/>
      <c r="J2627" s="542"/>
      <c r="K2627" s="370"/>
      <c r="L2627" s="370"/>
      <c r="M2627" s="370"/>
      <c r="N2627" s="370"/>
      <c r="O2627" s="370"/>
      <c r="P2627" s="370"/>
      <c r="Q2627" s="370"/>
      <c r="R2627" s="370"/>
      <c r="S2627" s="370"/>
      <c r="T2627" s="370"/>
      <c r="U2627" s="370"/>
      <c r="V2627" s="370"/>
      <c r="W2627" s="370"/>
      <c r="X2627" s="370"/>
      <c r="Y2627" s="370"/>
      <c r="Z2627" s="370"/>
      <c r="AA2627" s="370"/>
      <c r="AB2627" s="370"/>
      <c r="AC2627" s="370"/>
      <c r="AD2627" s="370"/>
      <c r="AG2627" s="86">
        <f t="shared" si="434"/>
        <v>0</v>
      </c>
      <c r="AH2627" s="86">
        <f t="shared" si="435"/>
        <v>0</v>
      </c>
      <c r="AI2627" s="86">
        <f t="shared" si="436"/>
        <v>0</v>
      </c>
      <c r="AJ2627" s="86">
        <f t="shared" si="437"/>
        <v>0</v>
      </c>
      <c r="AL2627" s="86">
        <f t="shared" si="438"/>
        <v>20</v>
      </c>
      <c r="AM2627" s="86">
        <f t="shared" si="439"/>
        <v>0</v>
      </c>
      <c r="AN2627" s="86">
        <f t="shared" si="440"/>
        <v>0</v>
      </c>
      <c r="AP2627" s="86">
        <f t="shared" si="441"/>
        <v>0</v>
      </c>
      <c r="AQ2627" s="86">
        <f t="shared" si="442"/>
        <v>0</v>
      </c>
      <c r="AR2627" s="86">
        <f t="shared" si="443"/>
        <v>0</v>
      </c>
      <c r="AT2627" s="86">
        <f t="shared" si="444"/>
        <v>0</v>
      </c>
      <c r="AU2627" s="86">
        <f t="shared" si="445"/>
        <v>0</v>
      </c>
    </row>
    <row r="2628" spans="1:47" ht="15" customHeight="1">
      <c r="A2628" s="107"/>
      <c r="B2628" s="93"/>
      <c r="C2628" s="110" t="s">
        <v>105</v>
      </c>
      <c r="D2628" s="542" t="str">
        <f t="shared" si="433"/>
        <v/>
      </c>
      <c r="E2628" s="542"/>
      <c r="F2628" s="542"/>
      <c r="G2628" s="542"/>
      <c r="H2628" s="542"/>
      <c r="I2628" s="542"/>
      <c r="J2628" s="542"/>
      <c r="K2628" s="370"/>
      <c r="L2628" s="370"/>
      <c r="M2628" s="370"/>
      <c r="N2628" s="370"/>
      <c r="O2628" s="370"/>
      <c r="P2628" s="370"/>
      <c r="Q2628" s="370"/>
      <c r="R2628" s="370"/>
      <c r="S2628" s="370"/>
      <c r="T2628" s="370"/>
      <c r="U2628" s="370"/>
      <c r="V2628" s="370"/>
      <c r="W2628" s="370"/>
      <c r="X2628" s="370"/>
      <c r="Y2628" s="370"/>
      <c r="Z2628" s="370"/>
      <c r="AA2628" s="370"/>
      <c r="AB2628" s="370"/>
      <c r="AC2628" s="370"/>
      <c r="AD2628" s="370"/>
      <c r="AG2628" s="86">
        <f t="shared" si="434"/>
        <v>0</v>
      </c>
      <c r="AH2628" s="86">
        <f t="shared" si="435"/>
        <v>0</v>
      </c>
      <c r="AI2628" s="86">
        <f t="shared" si="436"/>
        <v>0</v>
      </c>
      <c r="AJ2628" s="86">
        <f t="shared" si="437"/>
        <v>0</v>
      </c>
      <c r="AL2628" s="86">
        <f t="shared" si="438"/>
        <v>20</v>
      </c>
      <c r="AM2628" s="86">
        <f t="shared" si="439"/>
        <v>0</v>
      </c>
      <c r="AN2628" s="86">
        <f t="shared" si="440"/>
        <v>0</v>
      </c>
      <c r="AP2628" s="86">
        <f t="shared" si="441"/>
        <v>0</v>
      </c>
      <c r="AQ2628" s="86">
        <f t="shared" si="442"/>
        <v>0</v>
      </c>
      <c r="AR2628" s="86">
        <f t="shared" si="443"/>
        <v>0</v>
      </c>
      <c r="AT2628" s="86">
        <f t="shared" si="444"/>
        <v>0</v>
      </c>
      <c r="AU2628" s="86">
        <f t="shared" si="445"/>
        <v>0</v>
      </c>
    </row>
    <row r="2629" spans="1:47" ht="15" customHeight="1">
      <c r="A2629" s="107"/>
      <c r="B2629" s="93"/>
      <c r="C2629" s="110" t="s">
        <v>106</v>
      </c>
      <c r="D2629" s="542" t="str">
        <f t="shared" si="433"/>
        <v/>
      </c>
      <c r="E2629" s="542"/>
      <c r="F2629" s="542"/>
      <c r="G2629" s="542"/>
      <c r="H2629" s="542"/>
      <c r="I2629" s="542"/>
      <c r="J2629" s="542"/>
      <c r="K2629" s="370"/>
      <c r="L2629" s="370"/>
      <c r="M2629" s="370"/>
      <c r="N2629" s="370"/>
      <c r="O2629" s="370"/>
      <c r="P2629" s="370"/>
      <c r="Q2629" s="370"/>
      <c r="R2629" s="370"/>
      <c r="S2629" s="370"/>
      <c r="T2629" s="370"/>
      <c r="U2629" s="370"/>
      <c r="V2629" s="370"/>
      <c r="W2629" s="370"/>
      <c r="X2629" s="370"/>
      <c r="Y2629" s="370"/>
      <c r="Z2629" s="370"/>
      <c r="AA2629" s="370"/>
      <c r="AB2629" s="370"/>
      <c r="AC2629" s="370"/>
      <c r="AD2629" s="370"/>
      <c r="AG2629" s="86">
        <f t="shared" si="434"/>
        <v>0</v>
      </c>
      <c r="AH2629" s="86">
        <f t="shared" si="435"/>
        <v>0</v>
      </c>
      <c r="AI2629" s="86">
        <f t="shared" si="436"/>
        <v>0</v>
      </c>
      <c r="AJ2629" s="86">
        <f t="shared" si="437"/>
        <v>0</v>
      </c>
      <c r="AL2629" s="86">
        <f t="shared" si="438"/>
        <v>20</v>
      </c>
      <c r="AM2629" s="86">
        <f t="shared" si="439"/>
        <v>0</v>
      </c>
      <c r="AN2629" s="86">
        <f t="shared" si="440"/>
        <v>0</v>
      </c>
      <c r="AP2629" s="86">
        <f t="shared" si="441"/>
        <v>0</v>
      </c>
      <c r="AQ2629" s="86">
        <f t="shared" si="442"/>
        <v>0</v>
      </c>
      <c r="AR2629" s="86">
        <f t="shared" si="443"/>
        <v>0</v>
      </c>
      <c r="AT2629" s="86">
        <f t="shared" si="444"/>
        <v>0</v>
      </c>
      <c r="AU2629" s="86">
        <f t="shared" si="445"/>
        <v>0</v>
      </c>
    </row>
    <row r="2630" spans="1:47" ht="15" customHeight="1">
      <c r="A2630" s="107"/>
      <c r="B2630" s="93"/>
      <c r="C2630" s="110" t="s">
        <v>107</v>
      </c>
      <c r="D2630" s="542" t="str">
        <f t="shared" si="433"/>
        <v/>
      </c>
      <c r="E2630" s="542"/>
      <c r="F2630" s="542"/>
      <c r="G2630" s="542"/>
      <c r="H2630" s="542"/>
      <c r="I2630" s="542"/>
      <c r="J2630" s="542"/>
      <c r="K2630" s="370"/>
      <c r="L2630" s="370"/>
      <c r="M2630" s="370"/>
      <c r="N2630" s="370"/>
      <c r="O2630" s="370"/>
      <c r="P2630" s="370"/>
      <c r="Q2630" s="370"/>
      <c r="R2630" s="370"/>
      <c r="S2630" s="370"/>
      <c r="T2630" s="370"/>
      <c r="U2630" s="370"/>
      <c r="V2630" s="370"/>
      <c r="W2630" s="370"/>
      <c r="X2630" s="370"/>
      <c r="Y2630" s="370"/>
      <c r="Z2630" s="370"/>
      <c r="AA2630" s="370"/>
      <c r="AB2630" s="370"/>
      <c r="AC2630" s="370"/>
      <c r="AD2630" s="370"/>
      <c r="AG2630" s="86">
        <f t="shared" si="434"/>
        <v>0</v>
      </c>
      <c r="AH2630" s="86">
        <f t="shared" si="435"/>
        <v>0</v>
      </c>
      <c r="AI2630" s="86">
        <f t="shared" si="436"/>
        <v>0</v>
      </c>
      <c r="AJ2630" s="86">
        <f t="shared" si="437"/>
        <v>0</v>
      </c>
      <c r="AL2630" s="86">
        <f t="shared" si="438"/>
        <v>20</v>
      </c>
      <c r="AM2630" s="86">
        <f t="shared" si="439"/>
        <v>0</v>
      </c>
      <c r="AN2630" s="86">
        <f t="shared" si="440"/>
        <v>0</v>
      </c>
      <c r="AP2630" s="86">
        <f t="shared" si="441"/>
        <v>0</v>
      </c>
      <c r="AQ2630" s="86">
        <f t="shared" si="442"/>
        <v>0</v>
      </c>
      <c r="AR2630" s="86">
        <f t="shared" si="443"/>
        <v>0</v>
      </c>
      <c r="AT2630" s="86">
        <f t="shared" si="444"/>
        <v>0</v>
      </c>
      <c r="AU2630" s="86">
        <f t="shared" si="445"/>
        <v>0</v>
      </c>
    </row>
    <row r="2631" spans="1:47" ht="15" customHeight="1">
      <c r="A2631" s="107"/>
      <c r="B2631" s="93"/>
      <c r="C2631" s="110" t="s">
        <v>108</v>
      </c>
      <c r="D2631" s="542" t="str">
        <f t="shared" si="433"/>
        <v/>
      </c>
      <c r="E2631" s="542"/>
      <c r="F2631" s="542"/>
      <c r="G2631" s="542"/>
      <c r="H2631" s="542"/>
      <c r="I2631" s="542"/>
      <c r="J2631" s="542"/>
      <c r="K2631" s="370"/>
      <c r="L2631" s="370"/>
      <c r="M2631" s="370"/>
      <c r="N2631" s="370"/>
      <c r="O2631" s="370"/>
      <c r="P2631" s="370"/>
      <c r="Q2631" s="370"/>
      <c r="R2631" s="370"/>
      <c r="S2631" s="370"/>
      <c r="T2631" s="370"/>
      <c r="U2631" s="370"/>
      <c r="V2631" s="370"/>
      <c r="W2631" s="370"/>
      <c r="X2631" s="370"/>
      <c r="Y2631" s="370"/>
      <c r="Z2631" s="370"/>
      <c r="AA2631" s="370"/>
      <c r="AB2631" s="370"/>
      <c r="AC2631" s="370"/>
      <c r="AD2631" s="370"/>
      <c r="AG2631" s="86">
        <f t="shared" si="434"/>
        <v>0</v>
      </c>
      <c r="AH2631" s="86">
        <f t="shared" si="435"/>
        <v>0</v>
      </c>
      <c r="AI2631" s="86">
        <f t="shared" si="436"/>
        <v>0</v>
      </c>
      <c r="AJ2631" s="86">
        <f t="shared" si="437"/>
        <v>0</v>
      </c>
      <c r="AL2631" s="86">
        <f t="shared" si="438"/>
        <v>20</v>
      </c>
      <c r="AM2631" s="86">
        <f t="shared" si="439"/>
        <v>0</v>
      </c>
      <c r="AN2631" s="86">
        <f t="shared" si="440"/>
        <v>0</v>
      </c>
      <c r="AP2631" s="86">
        <f t="shared" si="441"/>
        <v>0</v>
      </c>
      <c r="AQ2631" s="86">
        <f t="shared" si="442"/>
        <v>0</v>
      </c>
      <c r="AR2631" s="86">
        <f t="shared" si="443"/>
        <v>0</v>
      </c>
      <c r="AT2631" s="86">
        <f t="shared" si="444"/>
        <v>0</v>
      </c>
      <c r="AU2631" s="86">
        <f t="shared" si="445"/>
        <v>0</v>
      </c>
    </row>
    <row r="2632" spans="1:47" ht="15" customHeight="1">
      <c r="A2632" s="107"/>
      <c r="B2632" s="93"/>
      <c r="C2632" s="110" t="s">
        <v>109</v>
      </c>
      <c r="D2632" s="542" t="str">
        <f t="shared" si="433"/>
        <v/>
      </c>
      <c r="E2632" s="542"/>
      <c r="F2632" s="542"/>
      <c r="G2632" s="542"/>
      <c r="H2632" s="542"/>
      <c r="I2632" s="542"/>
      <c r="J2632" s="542"/>
      <c r="K2632" s="370"/>
      <c r="L2632" s="370"/>
      <c r="M2632" s="370"/>
      <c r="N2632" s="370"/>
      <c r="O2632" s="370"/>
      <c r="P2632" s="370"/>
      <c r="Q2632" s="370"/>
      <c r="R2632" s="370"/>
      <c r="S2632" s="370"/>
      <c r="T2632" s="370"/>
      <c r="U2632" s="370"/>
      <c r="V2632" s="370"/>
      <c r="W2632" s="370"/>
      <c r="X2632" s="370"/>
      <c r="Y2632" s="370"/>
      <c r="Z2632" s="370"/>
      <c r="AA2632" s="370"/>
      <c r="AB2632" s="370"/>
      <c r="AC2632" s="370"/>
      <c r="AD2632" s="370"/>
      <c r="AG2632" s="86">
        <f t="shared" si="434"/>
        <v>0</v>
      </c>
      <c r="AH2632" s="86">
        <f t="shared" si="435"/>
        <v>0</v>
      </c>
      <c r="AI2632" s="86">
        <f t="shared" si="436"/>
        <v>0</v>
      </c>
      <c r="AJ2632" s="86">
        <f t="shared" si="437"/>
        <v>0</v>
      </c>
      <c r="AL2632" s="86">
        <f t="shared" si="438"/>
        <v>20</v>
      </c>
      <c r="AM2632" s="86">
        <f t="shared" si="439"/>
        <v>0</v>
      </c>
      <c r="AN2632" s="86">
        <f t="shared" si="440"/>
        <v>0</v>
      </c>
      <c r="AP2632" s="86">
        <f t="shared" si="441"/>
        <v>0</v>
      </c>
      <c r="AQ2632" s="86">
        <f t="shared" si="442"/>
        <v>0</v>
      </c>
      <c r="AR2632" s="86">
        <f t="shared" si="443"/>
        <v>0</v>
      </c>
      <c r="AT2632" s="86">
        <f t="shared" si="444"/>
        <v>0</v>
      </c>
      <c r="AU2632" s="86">
        <f t="shared" si="445"/>
        <v>0</v>
      </c>
    </row>
    <row r="2633" spans="1:47" ht="15" customHeight="1">
      <c r="A2633" s="107"/>
      <c r="B2633" s="93"/>
      <c r="C2633" s="110" t="s">
        <v>110</v>
      </c>
      <c r="D2633" s="542" t="str">
        <f t="shared" si="433"/>
        <v/>
      </c>
      <c r="E2633" s="542"/>
      <c r="F2633" s="542"/>
      <c r="G2633" s="542"/>
      <c r="H2633" s="542"/>
      <c r="I2633" s="542"/>
      <c r="J2633" s="542"/>
      <c r="K2633" s="370"/>
      <c r="L2633" s="370"/>
      <c r="M2633" s="370"/>
      <c r="N2633" s="370"/>
      <c r="O2633" s="370"/>
      <c r="P2633" s="370"/>
      <c r="Q2633" s="370"/>
      <c r="R2633" s="370"/>
      <c r="S2633" s="370"/>
      <c r="T2633" s="370"/>
      <c r="U2633" s="370"/>
      <c r="V2633" s="370"/>
      <c r="W2633" s="370"/>
      <c r="X2633" s="370"/>
      <c r="Y2633" s="370"/>
      <c r="Z2633" s="370"/>
      <c r="AA2633" s="370"/>
      <c r="AB2633" s="370"/>
      <c r="AC2633" s="370"/>
      <c r="AD2633" s="370"/>
      <c r="AG2633" s="86">
        <f t="shared" si="434"/>
        <v>0</v>
      </c>
      <c r="AH2633" s="86">
        <f t="shared" si="435"/>
        <v>0</v>
      </c>
      <c r="AI2633" s="86">
        <f t="shared" si="436"/>
        <v>0</v>
      </c>
      <c r="AJ2633" s="86">
        <f t="shared" si="437"/>
        <v>0</v>
      </c>
      <c r="AL2633" s="86">
        <f t="shared" si="438"/>
        <v>20</v>
      </c>
      <c r="AM2633" s="86">
        <f t="shared" si="439"/>
        <v>0</v>
      </c>
      <c r="AN2633" s="86">
        <f t="shared" si="440"/>
        <v>0</v>
      </c>
      <c r="AP2633" s="86">
        <f t="shared" si="441"/>
        <v>0</v>
      </c>
      <c r="AQ2633" s="86">
        <f t="shared" si="442"/>
        <v>0</v>
      </c>
      <c r="AR2633" s="86">
        <f t="shared" si="443"/>
        <v>0</v>
      </c>
      <c r="AT2633" s="86">
        <f t="shared" si="444"/>
        <v>0</v>
      </c>
      <c r="AU2633" s="86">
        <f t="shared" si="445"/>
        <v>0</v>
      </c>
    </row>
    <row r="2634" spans="1:47" ht="15" customHeight="1">
      <c r="A2634" s="107"/>
      <c r="B2634" s="93"/>
      <c r="C2634" s="110" t="s">
        <v>111</v>
      </c>
      <c r="D2634" s="542" t="str">
        <f t="shared" si="433"/>
        <v/>
      </c>
      <c r="E2634" s="542"/>
      <c r="F2634" s="542"/>
      <c r="G2634" s="542"/>
      <c r="H2634" s="542"/>
      <c r="I2634" s="542"/>
      <c r="J2634" s="542"/>
      <c r="K2634" s="370"/>
      <c r="L2634" s="370"/>
      <c r="M2634" s="370"/>
      <c r="N2634" s="370"/>
      <c r="O2634" s="370"/>
      <c r="P2634" s="370"/>
      <c r="Q2634" s="370"/>
      <c r="R2634" s="370"/>
      <c r="S2634" s="370"/>
      <c r="T2634" s="370"/>
      <c r="U2634" s="370"/>
      <c r="V2634" s="370"/>
      <c r="W2634" s="370"/>
      <c r="X2634" s="370"/>
      <c r="Y2634" s="370"/>
      <c r="Z2634" s="370"/>
      <c r="AA2634" s="370"/>
      <c r="AB2634" s="370"/>
      <c r="AC2634" s="370"/>
      <c r="AD2634" s="370"/>
      <c r="AG2634" s="86">
        <f t="shared" si="434"/>
        <v>0</v>
      </c>
      <c r="AH2634" s="86">
        <f t="shared" si="435"/>
        <v>0</v>
      </c>
      <c r="AI2634" s="86">
        <f t="shared" si="436"/>
        <v>0</v>
      </c>
      <c r="AJ2634" s="86">
        <f t="shared" si="437"/>
        <v>0</v>
      </c>
      <c r="AL2634" s="86">
        <f t="shared" si="438"/>
        <v>20</v>
      </c>
      <c r="AM2634" s="86">
        <f t="shared" si="439"/>
        <v>0</v>
      </c>
      <c r="AN2634" s="86">
        <f t="shared" si="440"/>
        <v>0</v>
      </c>
      <c r="AP2634" s="86">
        <f t="shared" si="441"/>
        <v>0</v>
      </c>
      <c r="AQ2634" s="86">
        <f t="shared" si="442"/>
        <v>0</v>
      </c>
      <c r="AR2634" s="86">
        <f t="shared" si="443"/>
        <v>0</v>
      </c>
      <c r="AT2634" s="86">
        <f t="shared" si="444"/>
        <v>0</v>
      </c>
      <c r="AU2634" s="86">
        <f t="shared" si="445"/>
        <v>0</v>
      </c>
    </row>
    <row r="2635" spans="1:47" ht="15" customHeight="1">
      <c r="A2635" s="107"/>
      <c r="B2635" s="93"/>
      <c r="C2635" s="110" t="s">
        <v>112</v>
      </c>
      <c r="D2635" s="542" t="str">
        <f t="shared" si="433"/>
        <v/>
      </c>
      <c r="E2635" s="542"/>
      <c r="F2635" s="542"/>
      <c r="G2635" s="542"/>
      <c r="H2635" s="542"/>
      <c r="I2635" s="542"/>
      <c r="J2635" s="542"/>
      <c r="K2635" s="370"/>
      <c r="L2635" s="370"/>
      <c r="M2635" s="370"/>
      <c r="N2635" s="370"/>
      <c r="O2635" s="370"/>
      <c r="P2635" s="370"/>
      <c r="Q2635" s="370"/>
      <c r="R2635" s="370"/>
      <c r="S2635" s="370"/>
      <c r="T2635" s="370"/>
      <c r="U2635" s="370"/>
      <c r="V2635" s="370"/>
      <c r="W2635" s="370"/>
      <c r="X2635" s="370"/>
      <c r="Y2635" s="370"/>
      <c r="Z2635" s="370"/>
      <c r="AA2635" s="370"/>
      <c r="AB2635" s="370"/>
      <c r="AC2635" s="370"/>
      <c r="AD2635" s="370"/>
      <c r="AG2635" s="86">
        <f t="shared" si="434"/>
        <v>0</v>
      </c>
      <c r="AH2635" s="86">
        <f t="shared" si="435"/>
        <v>0</v>
      </c>
      <c r="AI2635" s="86">
        <f t="shared" si="436"/>
        <v>0</v>
      </c>
      <c r="AJ2635" s="86">
        <f t="shared" si="437"/>
        <v>0</v>
      </c>
      <c r="AL2635" s="86">
        <f t="shared" si="438"/>
        <v>20</v>
      </c>
      <c r="AM2635" s="86">
        <f t="shared" si="439"/>
        <v>0</v>
      </c>
      <c r="AN2635" s="86">
        <f t="shared" si="440"/>
        <v>0</v>
      </c>
      <c r="AP2635" s="86">
        <f t="shared" si="441"/>
        <v>0</v>
      </c>
      <c r="AQ2635" s="86">
        <f t="shared" si="442"/>
        <v>0</v>
      </c>
      <c r="AR2635" s="86">
        <f t="shared" si="443"/>
        <v>0</v>
      </c>
      <c r="AT2635" s="86">
        <f t="shared" si="444"/>
        <v>0</v>
      </c>
      <c r="AU2635" s="86">
        <f t="shared" si="445"/>
        <v>0</v>
      </c>
    </row>
    <row r="2636" spans="1:47" ht="15" customHeight="1">
      <c r="A2636" s="107"/>
      <c r="B2636" s="93"/>
      <c r="C2636" s="110" t="s">
        <v>113</v>
      </c>
      <c r="D2636" s="542" t="str">
        <f t="shared" si="433"/>
        <v/>
      </c>
      <c r="E2636" s="542"/>
      <c r="F2636" s="542"/>
      <c r="G2636" s="542"/>
      <c r="H2636" s="542"/>
      <c r="I2636" s="542"/>
      <c r="J2636" s="542"/>
      <c r="K2636" s="370"/>
      <c r="L2636" s="370"/>
      <c r="M2636" s="370"/>
      <c r="N2636" s="370"/>
      <c r="O2636" s="370"/>
      <c r="P2636" s="370"/>
      <c r="Q2636" s="370"/>
      <c r="R2636" s="370"/>
      <c r="S2636" s="370"/>
      <c r="T2636" s="370"/>
      <c r="U2636" s="370"/>
      <c r="V2636" s="370"/>
      <c r="W2636" s="370"/>
      <c r="X2636" s="370"/>
      <c r="Y2636" s="370"/>
      <c r="Z2636" s="370"/>
      <c r="AA2636" s="370"/>
      <c r="AB2636" s="370"/>
      <c r="AC2636" s="370"/>
      <c r="AD2636" s="370"/>
      <c r="AG2636" s="86">
        <f t="shared" si="434"/>
        <v>0</v>
      </c>
      <c r="AH2636" s="86">
        <f t="shared" si="435"/>
        <v>0</v>
      </c>
      <c r="AI2636" s="86">
        <f t="shared" si="436"/>
        <v>0</v>
      </c>
      <c r="AJ2636" s="86">
        <f t="shared" si="437"/>
        <v>0</v>
      </c>
      <c r="AL2636" s="86">
        <f t="shared" si="438"/>
        <v>20</v>
      </c>
      <c r="AM2636" s="86">
        <f t="shared" si="439"/>
        <v>0</v>
      </c>
      <c r="AN2636" s="86">
        <f t="shared" si="440"/>
        <v>0</v>
      </c>
      <c r="AP2636" s="86">
        <f t="shared" si="441"/>
        <v>0</v>
      </c>
      <c r="AQ2636" s="86">
        <f t="shared" si="442"/>
        <v>0</v>
      </c>
      <c r="AR2636" s="86">
        <f t="shared" si="443"/>
        <v>0</v>
      </c>
      <c r="AT2636" s="86">
        <f t="shared" si="444"/>
        <v>0</v>
      </c>
      <c r="AU2636" s="86">
        <f t="shared" si="445"/>
        <v>0</v>
      </c>
    </row>
    <row r="2637" spans="1:47" ht="15" customHeight="1">
      <c r="A2637" s="107"/>
      <c r="B2637" s="93"/>
      <c r="C2637" s="110" t="s">
        <v>114</v>
      </c>
      <c r="D2637" s="542" t="str">
        <f t="shared" si="433"/>
        <v/>
      </c>
      <c r="E2637" s="542"/>
      <c r="F2637" s="542"/>
      <c r="G2637" s="542"/>
      <c r="H2637" s="542"/>
      <c r="I2637" s="542"/>
      <c r="J2637" s="542"/>
      <c r="K2637" s="370"/>
      <c r="L2637" s="370"/>
      <c r="M2637" s="370"/>
      <c r="N2637" s="370"/>
      <c r="O2637" s="370"/>
      <c r="P2637" s="370"/>
      <c r="Q2637" s="370"/>
      <c r="R2637" s="370"/>
      <c r="S2637" s="370"/>
      <c r="T2637" s="370"/>
      <c r="U2637" s="370"/>
      <c r="V2637" s="370"/>
      <c r="W2637" s="370"/>
      <c r="X2637" s="370"/>
      <c r="Y2637" s="370"/>
      <c r="Z2637" s="370"/>
      <c r="AA2637" s="370"/>
      <c r="AB2637" s="370"/>
      <c r="AC2637" s="370"/>
      <c r="AD2637" s="370"/>
      <c r="AG2637" s="86">
        <f t="shared" si="434"/>
        <v>0</v>
      </c>
      <c r="AH2637" s="86">
        <f t="shared" si="435"/>
        <v>0</v>
      </c>
      <c r="AI2637" s="86">
        <f t="shared" si="436"/>
        <v>0</v>
      </c>
      <c r="AJ2637" s="86">
        <f t="shared" si="437"/>
        <v>0</v>
      </c>
      <c r="AL2637" s="86">
        <f t="shared" si="438"/>
        <v>20</v>
      </c>
      <c r="AM2637" s="86">
        <f t="shared" si="439"/>
        <v>0</v>
      </c>
      <c r="AN2637" s="86">
        <f t="shared" si="440"/>
        <v>0</v>
      </c>
      <c r="AP2637" s="86">
        <f t="shared" si="441"/>
        <v>0</v>
      </c>
      <c r="AQ2637" s="86">
        <f t="shared" si="442"/>
        <v>0</v>
      </c>
      <c r="AR2637" s="86">
        <f t="shared" si="443"/>
        <v>0</v>
      </c>
      <c r="AT2637" s="86">
        <f t="shared" si="444"/>
        <v>0</v>
      </c>
      <c r="AU2637" s="86">
        <f t="shared" si="445"/>
        <v>0</v>
      </c>
    </row>
    <row r="2638" spans="1:47" ht="15" customHeight="1">
      <c r="A2638" s="107"/>
      <c r="B2638" s="93"/>
      <c r="C2638" s="110" t="s">
        <v>115</v>
      </c>
      <c r="D2638" s="542" t="str">
        <f t="shared" si="433"/>
        <v/>
      </c>
      <c r="E2638" s="542"/>
      <c r="F2638" s="542"/>
      <c r="G2638" s="542"/>
      <c r="H2638" s="542"/>
      <c r="I2638" s="542"/>
      <c r="J2638" s="542"/>
      <c r="K2638" s="370"/>
      <c r="L2638" s="370"/>
      <c r="M2638" s="370"/>
      <c r="N2638" s="370"/>
      <c r="O2638" s="370"/>
      <c r="P2638" s="370"/>
      <c r="Q2638" s="370"/>
      <c r="R2638" s="370"/>
      <c r="S2638" s="370"/>
      <c r="T2638" s="370"/>
      <c r="U2638" s="370"/>
      <c r="V2638" s="370"/>
      <c r="W2638" s="370"/>
      <c r="X2638" s="370"/>
      <c r="Y2638" s="370"/>
      <c r="Z2638" s="370"/>
      <c r="AA2638" s="370"/>
      <c r="AB2638" s="370"/>
      <c r="AC2638" s="370"/>
      <c r="AD2638" s="370"/>
      <c r="AG2638" s="86">
        <f t="shared" si="434"/>
        <v>0</v>
      </c>
      <c r="AH2638" s="86">
        <f t="shared" si="435"/>
        <v>0</v>
      </c>
      <c r="AI2638" s="86">
        <f t="shared" si="436"/>
        <v>0</v>
      </c>
      <c r="AJ2638" s="86">
        <f t="shared" si="437"/>
        <v>0</v>
      </c>
      <c r="AL2638" s="86">
        <f t="shared" si="438"/>
        <v>20</v>
      </c>
      <c r="AM2638" s="86">
        <f t="shared" si="439"/>
        <v>0</v>
      </c>
      <c r="AN2638" s="86">
        <f t="shared" si="440"/>
        <v>0</v>
      </c>
      <c r="AP2638" s="86">
        <f t="shared" si="441"/>
        <v>0</v>
      </c>
      <c r="AQ2638" s="86">
        <f t="shared" si="442"/>
        <v>0</v>
      </c>
      <c r="AR2638" s="86">
        <f t="shared" si="443"/>
        <v>0</v>
      </c>
      <c r="AT2638" s="86">
        <f t="shared" si="444"/>
        <v>0</v>
      </c>
      <c r="AU2638" s="86">
        <f t="shared" si="445"/>
        <v>0</v>
      </c>
    </row>
    <row r="2639" spans="1:47" ht="15" customHeight="1">
      <c r="A2639" s="107"/>
      <c r="B2639" s="93"/>
      <c r="C2639" s="110" t="s">
        <v>116</v>
      </c>
      <c r="D2639" s="542" t="str">
        <f t="shared" si="433"/>
        <v/>
      </c>
      <c r="E2639" s="542"/>
      <c r="F2639" s="542"/>
      <c r="G2639" s="542"/>
      <c r="H2639" s="542"/>
      <c r="I2639" s="542"/>
      <c r="J2639" s="542"/>
      <c r="K2639" s="370"/>
      <c r="L2639" s="370"/>
      <c r="M2639" s="370"/>
      <c r="N2639" s="370"/>
      <c r="O2639" s="370"/>
      <c r="P2639" s="370"/>
      <c r="Q2639" s="370"/>
      <c r="R2639" s="370"/>
      <c r="S2639" s="370"/>
      <c r="T2639" s="370"/>
      <c r="U2639" s="370"/>
      <c r="V2639" s="370"/>
      <c r="W2639" s="370"/>
      <c r="X2639" s="370"/>
      <c r="Y2639" s="370"/>
      <c r="Z2639" s="370"/>
      <c r="AA2639" s="370"/>
      <c r="AB2639" s="370"/>
      <c r="AC2639" s="370"/>
      <c r="AD2639" s="370"/>
      <c r="AG2639" s="86">
        <f t="shared" si="434"/>
        <v>0</v>
      </c>
      <c r="AH2639" s="86">
        <f t="shared" si="435"/>
        <v>0</v>
      </c>
      <c r="AI2639" s="86">
        <f t="shared" si="436"/>
        <v>0</v>
      </c>
      <c r="AJ2639" s="86">
        <f t="shared" si="437"/>
        <v>0</v>
      </c>
      <c r="AL2639" s="86">
        <f t="shared" si="438"/>
        <v>20</v>
      </c>
      <c r="AM2639" s="86">
        <f t="shared" si="439"/>
        <v>0</v>
      </c>
      <c r="AN2639" s="86">
        <f t="shared" si="440"/>
        <v>0</v>
      </c>
      <c r="AP2639" s="86">
        <f t="shared" si="441"/>
        <v>0</v>
      </c>
      <c r="AQ2639" s="86">
        <f t="shared" si="442"/>
        <v>0</v>
      </c>
      <c r="AR2639" s="86">
        <f t="shared" si="443"/>
        <v>0</v>
      </c>
      <c r="AT2639" s="86">
        <f t="shared" si="444"/>
        <v>0</v>
      </c>
      <c r="AU2639" s="86">
        <f t="shared" si="445"/>
        <v>0</v>
      </c>
    </row>
    <row r="2640" spans="1:47" ht="15" customHeight="1">
      <c r="A2640" s="107"/>
      <c r="B2640" s="93"/>
      <c r="C2640" s="110" t="s">
        <v>117</v>
      </c>
      <c r="D2640" s="542" t="str">
        <f t="shared" si="433"/>
        <v/>
      </c>
      <c r="E2640" s="542"/>
      <c r="F2640" s="542"/>
      <c r="G2640" s="542"/>
      <c r="H2640" s="542"/>
      <c r="I2640" s="542"/>
      <c r="J2640" s="542"/>
      <c r="K2640" s="370"/>
      <c r="L2640" s="370"/>
      <c r="M2640" s="370"/>
      <c r="N2640" s="370"/>
      <c r="O2640" s="370"/>
      <c r="P2640" s="370"/>
      <c r="Q2640" s="370"/>
      <c r="R2640" s="370"/>
      <c r="S2640" s="370"/>
      <c r="T2640" s="370"/>
      <c r="U2640" s="370"/>
      <c r="V2640" s="370"/>
      <c r="W2640" s="370"/>
      <c r="X2640" s="370"/>
      <c r="Y2640" s="370"/>
      <c r="Z2640" s="370"/>
      <c r="AA2640" s="370"/>
      <c r="AB2640" s="370"/>
      <c r="AC2640" s="370"/>
      <c r="AD2640" s="370"/>
      <c r="AG2640" s="86">
        <f t="shared" si="434"/>
        <v>0</v>
      </c>
      <c r="AH2640" s="86">
        <f t="shared" si="435"/>
        <v>0</v>
      </c>
      <c r="AI2640" s="86">
        <f t="shared" si="436"/>
        <v>0</v>
      </c>
      <c r="AJ2640" s="86">
        <f t="shared" si="437"/>
        <v>0</v>
      </c>
      <c r="AL2640" s="86">
        <f t="shared" si="438"/>
        <v>20</v>
      </c>
      <c r="AM2640" s="86">
        <f t="shared" si="439"/>
        <v>0</v>
      </c>
      <c r="AN2640" s="86">
        <f t="shared" si="440"/>
        <v>0</v>
      </c>
      <c r="AP2640" s="86">
        <f t="shared" si="441"/>
        <v>0</v>
      </c>
      <c r="AQ2640" s="86">
        <f t="shared" si="442"/>
        <v>0</v>
      </c>
      <c r="AR2640" s="86">
        <f t="shared" si="443"/>
        <v>0</v>
      </c>
      <c r="AT2640" s="86">
        <f t="shared" si="444"/>
        <v>0</v>
      </c>
      <c r="AU2640" s="86">
        <f t="shared" si="445"/>
        <v>0</v>
      </c>
    </row>
    <row r="2641" spans="1:47" ht="15" customHeight="1">
      <c r="A2641" s="107"/>
      <c r="B2641" s="93"/>
      <c r="C2641" s="110" t="s">
        <v>118</v>
      </c>
      <c r="D2641" s="542" t="str">
        <f t="shared" si="433"/>
        <v/>
      </c>
      <c r="E2641" s="542"/>
      <c r="F2641" s="542"/>
      <c r="G2641" s="542"/>
      <c r="H2641" s="542"/>
      <c r="I2641" s="542"/>
      <c r="J2641" s="542"/>
      <c r="K2641" s="370"/>
      <c r="L2641" s="370"/>
      <c r="M2641" s="370"/>
      <c r="N2641" s="370"/>
      <c r="O2641" s="370"/>
      <c r="P2641" s="370"/>
      <c r="Q2641" s="370"/>
      <c r="R2641" s="370"/>
      <c r="S2641" s="370"/>
      <c r="T2641" s="370"/>
      <c r="U2641" s="370"/>
      <c r="V2641" s="370"/>
      <c r="W2641" s="370"/>
      <c r="X2641" s="370"/>
      <c r="Y2641" s="370"/>
      <c r="Z2641" s="370"/>
      <c r="AA2641" s="370"/>
      <c r="AB2641" s="370"/>
      <c r="AC2641" s="370"/>
      <c r="AD2641" s="370"/>
      <c r="AG2641" s="86">
        <f t="shared" si="434"/>
        <v>0</v>
      </c>
      <c r="AH2641" s="86">
        <f t="shared" si="435"/>
        <v>0</v>
      </c>
      <c r="AI2641" s="86">
        <f t="shared" si="436"/>
        <v>0</v>
      </c>
      <c r="AJ2641" s="86">
        <f t="shared" si="437"/>
        <v>0</v>
      </c>
      <c r="AL2641" s="86">
        <f t="shared" si="438"/>
        <v>20</v>
      </c>
      <c r="AM2641" s="86">
        <f t="shared" si="439"/>
        <v>0</v>
      </c>
      <c r="AN2641" s="86">
        <f t="shared" si="440"/>
        <v>0</v>
      </c>
      <c r="AP2641" s="86">
        <f t="shared" si="441"/>
        <v>0</v>
      </c>
      <c r="AQ2641" s="86">
        <f t="shared" si="442"/>
        <v>0</v>
      </c>
      <c r="AR2641" s="86">
        <f t="shared" si="443"/>
        <v>0</v>
      </c>
      <c r="AT2641" s="86">
        <f t="shared" si="444"/>
        <v>0</v>
      </c>
      <c r="AU2641" s="86">
        <f t="shared" si="445"/>
        <v>0</v>
      </c>
    </row>
    <row r="2642" spans="1:47" ht="15" customHeight="1">
      <c r="A2642" s="107"/>
      <c r="B2642" s="93"/>
      <c r="C2642" s="110" t="s">
        <v>119</v>
      </c>
      <c r="D2642" s="542" t="str">
        <f t="shared" si="433"/>
        <v/>
      </c>
      <c r="E2642" s="542"/>
      <c r="F2642" s="542"/>
      <c r="G2642" s="542"/>
      <c r="H2642" s="542"/>
      <c r="I2642" s="542"/>
      <c r="J2642" s="542"/>
      <c r="K2642" s="370"/>
      <c r="L2642" s="370"/>
      <c r="M2642" s="370"/>
      <c r="N2642" s="370"/>
      <c r="O2642" s="370"/>
      <c r="P2642" s="370"/>
      <c r="Q2642" s="370"/>
      <c r="R2642" s="370"/>
      <c r="S2642" s="370"/>
      <c r="T2642" s="370"/>
      <c r="U2642" s="370"/>
      <c r="V2642" s="370"/>
      <c r="W2642" s="370"/>
      <c r="X2642" s="370"/>
      <c r="Y2642" s="370"/>
      <c r="Z2642" s="370"/>
      <c r="AA2642" s="370"/>
      <c r="AB2642" s="370"/>
      <c r="AC2642" s="370"/>
      <c r="AD2642" s="370"/>
      <c r="AG2642" s="86">
        <f t="shared" si="434"/>
        <v>0</v>
      </c>
      <c r="AH2642" s="86">
        <f t="shared" si="435"/>
        <v>0</v>
      </c>
      <c r="AI2642" s="86">
        <f t="shared" si="436"/>
        <v>0</v>
      </c>
      <c r="AJ2642" s="86">
        <f t="shared" si="437"/>
        <v>0</v>
      </c>
      <c r="AL2642" s="86">
        <f t="shared" si="438"/>
        <v>20</v>
      </c>
      <c r="AM2642" s="86">
        <f t="shared" si="439"/>
        <v>0</v>
      </c>
      <c r="AN2642" s="86">
        <f t="shared" si="440"/>
        <v>0</v>
      </c>
      <c r="AP2642" s="86">
        <f t="shared" si="441"/>
        <v>0</v>
      </c>
      <c r="AQ2642" s="86">
        <f t="shared" si="442"/>
        <v>0</v>
      </c>
      <c r="AR2642" s="86">
        <f t="shared" si="443"/>
        <v>0</v>
      </c>
      <c r="AT2642" s="86">
        <f t="shared" si="444"/>
        <v>0</v>
      </c>
      <c r="AU2642" s="86">
        <f t="shared" si="445"/>
        <v>0</v>
      </c>
    </row>
    <row r="2643" spans="1:47" ht="15" customHeight="1">
      <c r="A2643" s="107"/>
      <c r="B2643" s="93"/>
      <c r="C2643" s="110" t="s">
        <v>120</v>
      </c>
      <c r="D2643" s="542" t="str">
        <f t="shared" si="433"/>
        <v/>
      </c>
      <c r="E2643" s="542"/>
      <c r="F2643" s="542"/>
      <c r="G2643" s="542"/>
      <c r="H2643" s="542"/>
      <c r="I2643" s="542"/>
      <c r="J2643" s="542"/>
      <c r="K2643" s="370"/>
      <c r="L2643" s="370"/>
      <c r="M2643" s="370"/>
      <c r="N2643" s="370"/>
      <c r="O2643" s="370"/>
      <c r="P2643" s="370"/>
      <c r="Q2643" s="370"/>
      <c r="R2643" s="370"/>
      <c r="S2643" s="370"/>
      <c r="T2643" s="370"/>
      <c r="U2643" s="370"/>
      <c r="V2643" s="370"/>
      <c r="W2643" s="370"/>
      <c r="X2643" s="370"/>
      <c r="Y2643" s="370"/>
      <c r="Z2643" s="370"/>
      <c r="AA2643" s="370"/>
      <c r="AB2643" s="370"/>
      <c r="AC2643" s="370"/>
      <c r="AD2643" s="370"/>
      <c r="AG2643" s="86">
        <f t="shared" si="434"/>
        <v>0</v>
      </c>
      <c r="AH2643" s="86">
        <f t="shared" si="435"/>
        <v>0</v>
      </c>
      <c r="AI2643" s="86">
        <f t="shared" si="436"/>
        <v>0</v>
      </c>
      <c r="AJ2643" s="86">
        <f t="shared" si="437"/>
        <v>0</v>
      </c>
      <c r="AL2643" s="86">
        <f t="shared" si="438"/>
        <v>20</v>
      </c>
      <c r="AM2643" s="86">
        <f t="shared" si="439"/>
        <v>0</v>
      </c>
      <c r="AN2643" s="86">
        <f t="shared" si="440"/>
        <v>0</v>
      </c>
      <c r="AP2643" s="86">
        <f t="shared" si="441"/>
        <v>0</v>
      </c>
      <c r="AQ2643" s="86">
        <f t="shared" si="442"/>
        <v>0</v>
      </c>
      <c r="AR2643" s="86">
        <f t="shared" si="443"/>
        <v>0</v>
      </c>
      <c r="AT2643" s="86">
        <f t="shared" si="444"/>
        <v>0</v>
      </c>
      <c r="AU2643" s="86">
        <f t="shared" si="445"/>
        <v>0</v>
      </c>
    </row>
    <row r="2644" spans="1:47" ht="15" customHeight="1">
      <c r="A2644" s="107"/>
      <c r="B2644" s="93"/>
      <c r="C2644" s="110" t="s">
        <v>168</v>
      </c>
      <c r="D2644" s="542" t="str">
        <f t="shared" si="433"/>
        <v/>
      </c>
      <c r="E2644" s="542"/>
      <c r="F2644" s="542"/>
      <c r="G2644" s="542"/>
      <c r="H2644" s="542"/>
      <c r="I2644" s="542"/>
      <c r="J2644" s="542"/>
      <c r="K2644" s="370"/>
      <c r="L2644" s="370"/>
      <c r="M2644" s="370"/>
      <c r="N2644" s="370"/>
      <c r="O2644" s="370"/>
      <c r="P2644" s="370"/>
      <c r="Q2644" s="370"/>
      <c r="R2644" s="370"/>
      <c r="S2644" s="370"/>
      <c r="T2644" s="370"/>
      <c r="U2644" s="370"/>
      <c r="V2644" s="370"/>
      <c r="W2644" s="370"/>
      <c r="X2644" s="370"/>
      <c r="Y2644" s="370"/>
      <c r="Z2644" s="370"/>
      <c r="AA2644" s="370"/>
      <c r="AB2644" s="370"/>
      <c r="AC2644" s="370"/>
      <c r="AD2644" s="370"/>
      <c r="AG2644" s="86">
        <f t="shared" si="434"/>
        <v>0</v>
      </c>
      <c r="AH2644" s="86">
        <f t="shared" si="435"/>
        <v>0</v>
      </c>
      <c r="AI2644" s="86">
        <f t="shared" si="436"/>
        <v>0</v>
      </c>
      <c r="AJ2644" s="86">
        <f t="shared" si="437"/>
        <v>0</v>
      </c>
      <c r="AL2644" s="86">
        <f t="shared" si="438"/>
        <v>20</v>
      </c>
      <c r="AM2644" s="86">
        <f t="shared" si="439"/>
        <v>0</v>
      </c>
      <c r="AN2644" s="86">
        <f t="shared" si="440"/>
        <v>0</v>
      </c>
      <c r="AP2644" s="86">
        <f t="shared" si="441"/>
        <v>0</v>
      </c>
      <c r="AQ2644" s="86">
        <f t="shared" si="442"/>
        <v>0</v>
      </c>
      <c r="AR2644" s="86">
        <f t="shared" si="443"/>
        <v>0</v>
      </c>
      <c r="AT2644" s="86">
        <f t="shared" si="444"/>
        <v>0</v>
      </c>
      <c r="AU2644" s="86">
        <f t="shared" si="445"/>
        <v>0</v>
      </c>
    </row>
    <row r="2645" spans="1:47" ht="15" customHeight="1">
      <c r="A2645" s="107"/>
      <c r="B2645" s="93"/>
      <c r="C2645" s="110" t="s">
        <v>169</v>
      </c>
      <c r="D2645" s="542" t="str">
        <f t="shared" si="433"/>
        <v/>
      </c>
      <c r="E2645" s="542"/>
      <c r="F2645" s="542"/>
      <c r="G2645" s="542"/>
      <c r="H2645" s="542"/>
      <c r="I2645" s="542"/>
      <c r="J2645" s="542"/>
      <c r="K2645" s="370"/>
      <c r="L2645" s="370"/>
      <c r="M2645" s="370"/>
      <c r="N2645" s="370"/>
      <c r="O2645" s="370"/>
      <c r="P2645" s="370"/>
      <c r="Q2645" s="370"/>
      <c r="R2645" s="370"/>
      <c r="S2645" s="370"/>
      <c r="T2645" s="370"/>
      <c r="U2645" s="370"/>
      <c r="V2645" s="370"/>
      <c r="W2645" s="370"/>
      <c r="X2645" s="370"/>
      <c r="Y2645" s="370"/>
      <c r="Z2645" s="370"/>
      <c r="AA2645" s="370"/>
      <c r="AB2645" s="370"/>
      <c r="AC2645" s="370"/>
      <c r="AD2645" s="370"/>
      <c r="AG2645" s="86">
        <f t="shared" si="434"/>
        <v>0</v>
      </c>
      <c r="AH2645" s="86">
        <f t="shared" si="435"/>
        <v>0</v>
      </c>
      <c r="AI2645" s="86">
        <f t="shared" si="436"/>
        <v>0</v>
      </c>
      <c r="AJ2645" s="86">
        <f t="shared" si="437"/>
        <v>0</v>
      </c>
      <c r="AL2645" s="86">
        <f t="shared" si="438"/>
        <v>20</v>
      </c>
      <c r="AM2645" s="86">
        <f t="shared" si="439"/>
        <v>0</v>
      </c>
      <c r="AN2645" s="86">
        <f t="shared" si="440"/>
        <v>0</v>
      </c>
      <c r="AP2645" s="86">
        <f t="shared" si="441"/>
        <v>0</v>
      </c>
      <c r="AQ2645" s="86">
        <f t="shared" si="442"/>
        <v>0</v>
      </c>
      <c r="AR2645" s="86">
        <f t="shared" si="443"/>
        <v>0</v>
      </c>
      <c r="AT2645" s="86">
        <f t="shared" si="444"/>
        <v>0</v>
      </c>
      <c r="AU2645" s="86">
        <f t="shared" si="445"/>
        <v>0</v>
      </c>
    </row>
    <row r="2646" spans="1:47" ht="15" customHeight="1">
      <c r="A2646" s="107"/>
      <c r="B2646" s="93"/>
      <c r="C2646" s="110" t="s">
        <v>170</v>
      </c>
      <c r="D2646" s="542" t="str">
        <f t="shared" si="433"/>
        <v/>
      </c>
      <c r="E2646" s="542"/>
      <c r="F2646" s="542"/>
      <c r="G2646" s="542"/>
      <c r="H2646" s="542"/>
      <c r="I2646" s="542"/>
      <c r="J2646" s="542"/>
      <c r="K2646" s="370"/>
      <c r="L2646" s="370"/>
      <c r="M2646" s="370"/>
      <c r="N2646" s="370"/>
      <c r="O2646" s="370"/>
      <c r="P2646" s="370"/>
      <c r="Q2646" s="370"/>
      <c r="R2646" s="370"/>
      <c r="S2646" s="370"/>
      <c r="T2646" s="370"/>
      <c r="U2646" s="370"/>
      <c r="V2646" s="370"/>
      <c r="W2646" s="370"/>
      <c r="X2646" s="370"/>
      <c r="Y2646" s="370"/>
      <c r="Z2646" s="370"/>
      <c r="AA2646" s="370"/>
      <c r="AB2646" s="370"/>
      <c r="AC2646" s="370"/>
      <c r="AD2646" s="370"/>
      <c r="AG2646" s="86">
        <f t="shared" si="434"/>
        <v>0</v>
      </c>
      <c r="AH2646" s="86">
        <f t="shared" si="435"/>
        <v>0</v>
      </c>
      <c r="AI2646" s="86">
        <f t="shared" si="436"/>
        <v>0</v>
      </c>
      <c r="AJ2646" s="86">
        <f t="shared" si="437"/>
        <v>0</v>
      </c>
      <c r="AL2646" s="86">
        <f t="shared" si="438"/>
        <v>20</v>
      </c>
      <c r="AM2646" s="86">
        <f t="shared" si="439"/>
        <v>0</v>
      </c>
      <c r="AN2646" s="86">
        <f t="shared" si="440"/>
        <v>0</v>
      </c>
      <c r="AP2646" s="86">
        <f t="shared" si="441"/>
        <v>0</v>
      </c>
      <c r="AQ2646" s="86">
        <f t="shared" si="442"/>
        <v>0</v>
      </c>
      <c r="AR2646" s="86">
        <f t="shared" si="443"/>
        <v>0</v>
      </c>
      <c r="AT2646" s="86">
        <f t="shared" si="444"/>
        <v>0</v>
      </c>
      <c r="AU2646" s="86">
        <f t="shared" si="445"/>
        <v>0</v>
      </c>
    </row>
    <row r="2647" spans="1:47" ht="15" customHeight="1">
      <c r="A2647" s="107"/>
      <c r="B2647" s="93"/>
      <c r="C2647" s="110" t="s">
        <v>171</v>
      </c>
      <c r="D2647" s="542" t="str">
        <f t="shared" si="433"/>
        <v/>
      </c>
      <c r="E2647" s="542"/>
      <c r="F2647" s="542"/>
      <c r="G2647" s="542"/>
      <c r="H2647" s="542"/>
      <c r="I2647" s="542"/>
      <c r="J2647" s="542"/>
      <c r="K2647" s="370"/>
      <c r="L2647" s="370"/>
      <c r="M2647" s="370"/>
      <c r="N2647" s="370"/>
      <c r="O2647" s="370"/>
      <c r="P2647" s="370"/>
      <c r="Q2647" s="370"/>
      <c r="R2647" s="370"/>
      <c r="S2647" s="370"/>
      <c r="T2647" s="370"/>
      <c r="U2647" s="370"/>
      <c r="V2647" s="370"/>
      <c r="W2647" s="370"/>
      <c r="X2647" s="370"/>
      <c r="Y2647" s="370"/>
      <c r="Z2647" s="370"/>
      <c r="AA2647" s="370"/>
      <c r="AB2647" s="370"/>
      <c r="AC2647" s="370"/>
      <c r="AD2647" s="370"/>
      <c r="AG2647" s="86">
        <f t="shared" si="434"/>
        <v>0</v>
      </c>
      <c r="AH2647" s="86">
        <f t="shared" si="435"/>
        <v>0</v>
      </c>
      <c r="AI2647" s="86">
        <f t="shared" si="436"/>
        <v>0</v>
      </c>
      <c r="AJ2647" s="86">
        <f t="shared" si="437"/>
        <v>0</v>
      </c>
      <c r="AL2647" s="86">
        <f t="shared" si="438"/>
        <v>20</v>
      </c>
      <c r="AM2647" s="86">
        <f t="shared" si="439"/>
        <v>0</v>
      </c>
      <c r="AN2647" s="86">
        <f t="shared" si="440"/>
        <v>0</v>
      </c>
      <c r="AP2647" s="86">
        <f t="shared" si="441"/>
        <v>0</v>
      </c>
      <c r="AQ2647" s="86">
        <f t="shared" si="442"/>
        <v>0</v>
      </c>
      <c r="AR2647" s="86">
        <f t="shared" si="443"/>
        <v>0</v>
      </c>
      <c r="AT2647" s="86">
        <f t="shared" si="444"/>
        <v>0</v>
      </c>
      <c r="AU2647" s="86">
        <f t="shared" si="445"/>
        <v>0</v>
      </c>
    </row>
    <row r="2648" spans="1:47" ht="15" customHeight="1">
      <c r="A2648" s="107"/>
      <c r="B2648" s="93"/>
      <c r="C2648" s="110" t="s">
        <v>172</v>
      </c>
      <c r="D2648" s="542" t="str">
        <f t="shared" si="433"/>
        <v/>
      </c>
      <c r="E2648" s="542"/>
      <c r="F2648" s="542"/>
      <c r="G2648" s="542"/>
      <c r="H2648" s="542"/>
      <c r="I2648" s="542"/>
      <c r="J2648" s="542"/>
      <c r="K2648" s="370"/>
      <c r="L2648" s="370"/>
      <c r="M2648" s="370"/>
      <c r="N2648" s="370"/>
      <c r="O2648" s="370"/>
      <c r="P2648" s="370"/>
      <c r="Q2648" s="370"/>
      <c r="R2648" s="370"/>
      <c r="S2648" s="370"/>
      <c r="T2648" s="370"/>
      <c r="U2648" s="370"/>
      <c r="V2648" s="370"/>
      <c r="W2648" s="370"/>
      <c r="X2648" s="370"/>
      <c r="Y2648" s="370"/>
      <c r="Z2648" s="370"/>
      <c r="AA2648" s="370"/>
      <c r="AB2648" s="370"/>
      <c r="AC2648" s="370"/>
      <c r="AD2648" s="370"/>
      <c r="AG2648" s="86">
        <f t="shared" si="434"/>
        <v>0</v>
      </c>
      <c r="AH2648" s="86">
        <f t="shared" si="435"/>
        <v>0</v>
      </c>
      <c r="AI2648" s="86">
        <f t="shared" si="436"/>
        <v>0</v>
      </c>
      <c r="AJ2648" s="86">
        <f t="shared" si="437"/>
        <v>0</v>
      </c>
      <c r="AL2648" s="86">
        <f t="shared" si="438"/>
        <v>20</v>
      </c>
      <c r="AM2648" s="86">
        <f t="shared" si="439"/>
        <v>0</v>
      </c>
      <c r="AN2648" s="86">
        <f t="shared" si="440"/>
        <v>0</v>
      </c>
      <c r="AP2648" s="86">
        <f t="shared" si="441"/>
        <v>0</v>
      </c>
      <c r="AQ2648" s="86">
        <f t="shared" si="442"/>
        <v>0</v>
      </c>
      <c r="AR2648" s="86">
        <f t="shared" si="443"/>
        <v>0</v>
      </c>
      <c r="AT2648" s="86">
        <f t="shared" si="444"/>
        <v>0</v>
      </c>
      <c r="AU2648" s="86">
        <f t="shared" si="445"/>
        <v>0</v>
      </c>
    </row>
    <row r="2649" spans="1:47" ht="15" customHeight="1">
      <c r="A2649" s="107"/>
      <c r="B2649" s="93"/>
      <c r="C2649" s="110" t="s">
        <v>173</v>
      </c>
      <c r="D2649" s="542" t="str">
        <f t="shared" si="433"/>
        <v/>
      </c>
      <c r="E2649" s="542"/>
      <c r="F2649" s="542"/>
      <c r="G2649" s="542"/>
      <c r="H2649" s="542"/>
      <c r="I2649" s="542"/>
      <c r="J2649" s="542"/>
      <c r="K2649" s="370"/>
      <c r="L2649" s="370"/>
      <c r="M2649" s="370"/>
      <c r="N2649" s="370"/>
      <c r="O2649" s="370"/>
      <c r="P2649" s="370"/>
      <c r="Q2649" s="370"/>
      <c r="R2649" s="370"/>
      <c r="S2649" s="370"/>
      <c r="T2649" s="370"/>
      <c r="U2649" s="370"/>
      <c r="V2649" s="370"/>
      <c r="W2649" s="370"/>
      <c r="X2649" s="370"/>
      <c r="Y2649" s="370"/>
      <c r="Z2649" s="370"/>
      <c r="AA2649" s="370"/>
      <c r="AB2649" s="370"/>
      <c r="AC2649" s="370"/>
      <c r="AD2649" s="370"/>
      <c r="AG2649" s="86">
        <f t="shared" si="434"/>
        <v>0</v>
      </c>
      <c r="AH2649" s="86">
        <f t="shared" si="435"/>
        <v>0</v>
      </c>
      <c r="AI2649" s="86">
        <f t="shared" si="436"/>
        <v>0</v>
      </c>
      <c r="AJ2649" s="86">
        <f t="shared" si="437"/>
        <v>0</v>
      </c>
      <c r="AL2649" s="86">
        <f t="shared" si="438"/>
        <v>20</v>
      </c>
      <c r="AM2649" s="86">
        <f t="shared" si="439"/>
        <v>0</v>
      </c>
      <c r="AN2649" s="86">
        <f t="shared" si="440"/>
        <v>0</v>
      </c>
      <c r="AP2649" s="86">
        <f t="shared" si="441"/>
        <v>0</v>
      </c>
      <c r="AQ2649" s="86">
        <f t="shared" si="442"/>
        <v>0</v>
      </c>
      <c r="AR2649" s="86">
        <f t="shared" si="443"/>
        <v>0</v>
      </c>
      <c r="AT2649" s="86">
        <f t="shared" si="444"/>
        <v>0</v>
      </c>
      <c r="AU2649" s="86">
        <f t="shared" si="445"/>
        <v>0</v>
      </c>
    </row>
    <row r="2650" spans="1:47" ht="15" customHeight="1">
      <c r="A2650" s="107"/>
      <c r="B2650" s="93"/>
      <c r="C2650" s="110" t="s">
        <v>174</v>
      </c>
      <c r="D2650" s="542" t="str">
        <f t="shared" si="433"/>
        <v/>
      </c>
      <c r="E2650" s="542"/>
      <c r="F2650" s="542"/>
      <c r="G2650" s="542"/>
      <c r="H2650" s="542"/>
      <c r="I2650" s="542"/>
      <c r="J2650" s="542"/>
      <c r="K2650" s="370"/>
      <c r="L2650" s="370"/>
      <c r="M2650" s="370"/>
      <c r="N2650" s="370"/>
      <c r="O2650" s="370"/>
      <c r="P2650" s="370"/>
      <c r="Q2650" s="370"/>
      <c r="R2650" s="370"/>
      <c r="S2650" s="370"/>
      <c r="T2650" s="370"/>
      <c r="U2650" s="370"/>
      <c r="V2650" s="370"/>
      <c r="W2650" s="370"/>
      <c r="X2650" s="370"/>
      <c r="Y2650" s="370"/>
      <c r="Z2650" s="370"/>
      <c r="AA2650" s="370"/>
      <c r="AB2650" s="370"/>
      <c r="AC2650" s="370"/>
      <c r="AD2650" s="370"/>
      <c r="AG2650" s="86">
        <f t="shared" si="434"/>
        <v>0</v>
      </c>
      <c r="AH2650" s="86">
        <f t="shared" si="435"/>
        <v>0</v>
      </c>
      <c r="AI2650" s="86">
        <f t="shared" si="436"/>
        <v>0</v>
      </c>
      <c r="AJ2650" s="86">
        <f t="shared" si="437"/>
        <v>0</v>
      </c>
      <c r="AL2650" s="86">
        <f t="shared" si="438"/>
        <v>20</v>
      </c>
      <c r="AM2650" s="86">
        <f t="shared" si="439"/>
        <v>0</v>
      </c>
      <c r="AN2650" s="86">
        <f t="shared" si="440"/>
        <v>0</v>
      </c>
      <c r="AP2650" s="86">
        <f t="shared" si="441"/>
        <v>0</v>
      </c>
      <c r="AQ2650" s="86">
        <f t="shared" si="442"/>
        <v>0</v>
      </c>
      <c r="AR2650" s="86">
        <f t="shared" si="443"/>
        <v>0</v>
      </c>
      <c r="AT2650" s="86">
        <f t="shared" si="444"/>
        <v>0</v>
      </c>
      <c r="AU2650" s="86">
        <f t="shared" si="445"/>
        <v>0</v>
      </c>
    </row>
    <row r="2651" spans="1:47" ht="15" customHeight="1">
      <c r="A2651" s="107"/>
      <c r="B2651" s="93"/>
      <c r="C2651" s="110" t="s">
        <v>175</v>
      </c>
      <c r="D2651" s="542" t="str">
        <f t="shared" si="433"/>
        <v/>
      </c>
      <c r="E2651" s="542"/>
      <c r="F2651" s="542"/>
      <c r="G2651" s="542"/>
      <c r="H2651" s="542"/>
      <c r="I2651" s="542"/>
      <c r="J2651" s="542"/>
      <c r="K2651" s="370"/>
      <c r="L2651" s="370"/>
      <c r="M2651" s="370"/>
      <c r="N2651" s="370"/>
      <c r="O2651" s="370"/>
      <c r="P2651" s="370"/>
      <c r="Q2651" s="370"/>
      <c r="R2651" s="370"/>
      <c r="S2651" s="370"/>
      <c r="T2651" s="370"/>
      <c r="U2651" s="370"/>
      <c r="V2651" s="370"/>
      <c r="W2651" s="370"/>
      <c r="X2651" s="370"/>
      <c r="Y2651" s="370"/>
      <c r="Z2651" s="370"/>
      <c r="AA2651" s="370"/>
      <c r="AB2651" s="370"/>
      <c r="AC2651" s="370"/>
      <c r="AD2651" s="370"/>
      <c r="AG2651" s="86">
        <f t="shared" si="434"/>
        <v>0</v>
      </c>
      <c r="AH2651" s="86">
        <f t="shared" si="435"/>
        <v>0</v>
      </c>
      <c r="AI2651" s="86">
        <f t="shared" si="436"/>
        <v>0</v>
      </c>
      <c r="AJ2651" s="86">
        <f t="shared" si="437"/>
        <v>0</v>
      </c>
      <c r="AL2651" s="86">
        <f t="shared" si="438"/>
        <v>20</v>
      </c>
      <c r="AM2651" s="86">
        <f t="shared" si="439"/>
        <v>0</v>
      </c>
      <c r="AN2651" s="86">
        <f t="shared" si="440"/>
        <v>0</v>
      </c>
      <c r="AP2651" s="86">
        <f t="shared" si="441"/>
        <v>0</v>
      </c>
      <c r="AQ2651" s="86">
        <f t="shared" si="442"/>
        <v>0</v>
      </c>
      <c r="AR2651" s="86">
        <f t="shared" si="443"/>
        <v>0</v>
      </c>
      <c r="AT2651" s="86">
        <f t="shared" si="444"/>
        <v>0</v>
      </c>
      <c r="AU2651" s="86">
        <f t="shared" si="445"/>
        <v>0</v>
      </c>
    </row>
    <row r="2652" spans="1:47" ht="15" customHeight="1">
      <c r="A2652" s="107"/>
      <c r="B2652" s="93"/>
      <c r="C2652" s="110" t="s">
        <v>176</v>
      </c>
      <c r="D2652" s="542" t="str">
        <f t="shared" si="433"/>
        <v/>
      </c>
      <c r="E2652" s="542"/>
      <c r="F2652" s="542"/>
      <c r="G2652" s="542"/>
      <c r="H2652" s="542"/>
      <c r="I2652" s="542"/>
      <c r="J2652" s="542"/>
      <c r="K2652" s="370"/>
      <c r="L2652" s="370"/>
      <c r="M2652" s="370"/>
      <c r="N2652" s="370"/>
      <c r="O2652" s="370"/>
      <c r="P2652" s="370"/>
      <c r="Q2652" s="370"/>
      <c r="R2652" s="370"/>
      <c r="S2652" s="370"/>
      <c r="T2652" s="370"/>
      <c r="U2652" s="370"/>
      <c r="V2652" s="370"/>
      <c r="W2652" s="370"/>
      <c r="X2652" s="370"/>
      <c r="Y2652" s="370"/>
      <c r="Z2652" s="370"/>
      <c r="AA2652" s="370"/>
      <c r="AB2652" s="370"/>
      <c r="AC2652" s="370"/>
      <c r="AD2652" s="370"/>
      <c r="AG2652" s="86">
        <f t="shared" si="434"/>
        <v>0</v>
      </c>
      <c r="AH2652" s="86">
        <f t="shared" si="435"/>
        <v>0</v>
      </c>
      <c r="AI2652" s="86">
        <f t="shared" si="436"/>
        <v>0</v>
      </c>
      <c r="AJ2652" s="86">
        <f t="shared" si="437"/>
        <v>0</v>
      </c>
      <c r="AL2652" s="86">
        <f t="shared" si="438"/>
        <v>20</v>
      </c>
      <c r="AM2652" s="86">
        <f t="shared" si="439"/>
        <v>0</v>
      </c>
      <c r="AN2652" s="86">
        <f t="shared" si="440"/>
        <v>0</v>
      </c>
      <c r="AP2652" s="86">
        <f t="shared" si="441"/>
        <v>0</v>
      </c>
      <c r="AQ2652" s="86">
        <f t="shared" si="442"/>
        <v>0</v>
      </c>
      <c r="AR2652" s="86">
        <f t="shared" si="443"/>
        <v>0</v>
      </c>
      <c r="AT2652" s="86">
        <f t="shared" si="444"/>
        <v>0</v>
      </c>
      <c r="AU2652" s="86">
        <f t="shared" si="445"/>
        <v>0</v>
      </c>
    </row>
    <row r="2653" spans="1:47" ht="15" customHeight="1">
      <c r="A2653" s="107"/>
      <c r="B2653" s="93"/>
      <c r="C2653" s="110" t="s">
        <v>177</v>
      </c>
      <c r="D2653" s="542" t="str">
        <f t="shared" si="433"/>
        <v/>
      </c>
      <c r="E2653" s="542"/>
      <c r="F2653" s="542"/>
      <c r="G2653" s="542"/>
      <c r="H2653" s="542"/>
      <c r="I2653" s="542"/>
      <c r="J2653" s="542"/>
      <c r="K2653" s="370"/>
      <c r="L2653" s="370"/>
      <c r="M2653" s="370"/>
      <c r="N2653" s="370"/>
      <c r="O2653" s="370"/>
      <c r="P2653" s="370"/>
      <c r="Q2653" s="370"/>
      <c r="R2653" s="370"/>
      <c r="S2653" s="370"/>
      <c r="T2653" s="370"/>
      <c r="U2653" s="370"/>
      <c r="V2653" s="370"/>
      <c r="W2653" s="370"/>
      <c r="X2653" s="370"/>
      <c r="Y2653" s="370"/>
      <c r="Z2653" s="370"/>
      <c r="AA2653" s="370"/>
      <c r="AB2653" s="370"/>
      <c r="AC2653" s="370"/>
      <c r="AD2653" s="370"/>
      <c r="AG2653" s="86">
        <f t="shared" si="434"/>
        <v>0</v>
      </c>
      <c r="AH2653" s="86">
        <f t="shared" si="435"/>
        <v>0</v>
      </c>
      <c r="AI2653" s="86">
        <f t="shared" si="436"/>
        <v>0</v>
      </c>
      <c r="AJ2653" s="86">
        <f t="shared" si="437"/>
        <v>0</v>
      </c>
      <c r="AL2653" s="86">
        <f t="shared" si="438"/>
        <v>20</v>
      </c>
      <c r="AM2653" s="86">
        <f t="shared" si="439"/>
        <v>0</v>
      </c>
      <c r="AN2653" s="86">
        <f t="shared" si="440"/>
        <v>0</v>
      </c>
      <c r="AP2653" s="86">
        <f t="shared" si="441"/>
        <v>0</v>
      </c>
      <c r="AQ2653" s="86">
        <f t="shared" si="442"/>
        <v>0</v>
      </c>
      <c r="AR2653" s="86">
        <f t="shared" si="443"/>
        <v>0</v>
      </c>
      <c r="AT2653" s="86">
        <f t="shared" si="444"/>
        <v>0</v>
      </c>
      <c r="AU2653" s="86">
        <f t="shared" si="445"/>
        <v>0</v>
      </c>
    </row>
    <row r="2654" spans="1:47" ht="15" customHeight="1">
      <c r="A2654" s="107"/>
      <c r="B2654" s="93"/>
      <c r="C2654" s="110" t="s">
        <v>178</v>
      </c>
      <c r="D2654" s="542" t="str">
        <f t="shared" si="433"/>
        <v/>
      </c>
      <c r="E2654" s="542"/>
      <c r="F2654" s="542"/>
      <c r="G2654" s="542"/>
      <c r="H2654" s="542"/>
      <c r="I2654" s="542"/>
      <c r="J2654" s="542"/>
      <c r="K2654" s="370"/>
      <c r="L2654" s="370"/>
      <c r="M2654" s="370"/>
      <c r="N2654" s="370"/>
      <c r="O2654" s="370"/>
      <c r="P2654" s="370"/>
      <c r="Q2654" s="370"/>
      <c r="R2654" s="370"/>
      <c r="S2654" s="370"/>
      <c r="T2654" s="370"/>
      <c r="U2654" s="370"/>
      <c r="V2654" s="370"/>
      <c r="W2654" s="370"/>
      <c r="X2654" s="370"/>
      <c r="Y2654" s="370"/>
      <c r="Z2654" s="370"/>
      <c r="AA2654" s="370"/>
      <c r="AB2654" s="370"/>
      <c r="AC2654" s="370"/>
      <c r="AD2654" s="370"/>
      <c r="AG2654" s="86">
        <f t="shared" si="434"/>
        <v>0</v>
      </c>
      <c r="AH2654" s="86">
        <f t="shared" si="435"/>
        <v>0</v>
      </c>
      <c r="AI2654" s="86">
        <f t="shared" si="436"/>
        <v>0</v>
      </c>
      <c r="AJ2654" s="86">
        <f t="shared" si="437"/>
        <v>0</v>
      </c>
      <c r="AL2654" s="86">
        <f t="shared" si="438"/>
        <v>20</v>
      </c>
      <c r="AM2654" s="86">
        <f t="shared" si="439"/>
        <v>0</v>
      </c>
      <c r="AN2654" s="86">
        <f t="shared" si="440"/>
        <v>0</v>
      </c>
      <c r="AP2654" s="86">
        <f t="shared" si="441"/>
        <v>0</v>
      </c>
      <c r="AQ2654" s="86">
        <f t="shared" si="442"/>
        <v>0</v>
      </c>
      <c r="AR2654" s="86">
        <f t="shared" si="443"/>
        <v>0</v>
      </c>
      <c r="AT2654" s="86">
        <f t="shared" si="444"/>
        <v>0</v>
      </c>
      <c r="AU2654" s="86">
        <f t="shared" si="445"/>
        <v>0</v>
      </c>
    </row>
    <row r="2655" spans="1:47" ht="15" customHeight="1">
      <c r="A2655" s="107"/>
      <c r="B2655" s="93"/>
      <c r="C2655" s="110" t="s">
        <v>179</v>
      </c>
      <c r="D2655" s="542" t="str">
        <f t="shared" si="433"/>
        <v/>
      </c>
      <c r="E2655" s="542"/>
      <c r="F2655" s="542"/>
      <c r="G2655" s="542"/>
      <c r="H2655" s="542"/>
      <c r="I2655" s="542"/>
      <c r="J2655" s="542"/>
      <c r="K2655" s="370"/>
      <c r="L2655" s="370"/>
      <c r="M2655" s="370"/>
      <c r="N2655" s="370"/>
      <c r="O2655" s="370"/>
      <c r="P2655" s="370"/>
      <c r="Q2655" s="370"/>
      <c r="R2655" s="370"/>
      <c r="S2655" s="370"/>
      <c r="T2655" s="370"/>
      <c r="U2655" s="370"/>
      <c r="V2655" s="370"/>
      <c r="W2655" s="370"/>
      <c r="X2655" s="370"/>
      <c r="Y2655" s="370"/>
      <c r="Z2655" s="370"/>
      <c r="AA2655" s="370"/>
      <c r="AB2655" s="370"/>
      <c r="AC2655" s="370"/>
      <c r="AD2655" s="370"/>
      <c r="AG2655" s="86">
        <f t="shared" si="434"/>
        <v>0</v>
      </c>
      <c r="AH2655" s="86">
        <f t="shared" si="435"/>
        <v>0</v>
      </c>
      <c r="AI2655" s="86">
        <f t="shared" si="436"/>
        <v>0</v>
      </c>
      <c r="AJ2655" s="86">
        <f t="shared" si="437"/>
        <v>0</v>
      </c>
      <c r="AL2655" s="86">
        <f t="shared" si="438"/>
        <v>20</v>
      </c>
      <c r="AM2655" s="86">
        <f t="shared" si="439"/>
        <v>0</v>
      </c>
      <c r="AN2655" s="86">
        <f t="shared" si="440"/>
        <v>0</v>
      </c>
      <c r="AP2655" s="86">
        <f t="shared" si="441"/>
        <v>0</v>
      </c>
      <c r="AQ2655" s="86">
        <f t="shared" si="442"/>
        <v>0</v>
      </c>
      <c r="AR2655" s="86">
        <f t="shared" si="443"/>
        <v>0</v>
      </c>
      <c r="AT2655" s="86">
        <f t="shared" si="444"/>
        <v>0</v>
      </c>
      <c r="AU2655" s="86">
        <f t="shared" si="445"/>
        <v>0</v>
      </c>
    </row>
    <row r="2656" spans="1:47" ht="15" customHeight="1">
      <c r="A2656" s="107"/>
      <c r="B2656" s="93"/>
      <c r="C2656" s="110" t="s">
        <v>180</v>
      </c>
      <c r="D2656" s="542" t="str">
        <f t="shared" si="433"/>
        <v/>
      </c>
      <c r="E2656" s="542"/>
      <c r="F2656" s="542"/>
      <c r="G2656" s="542"/>
      <c r="H2656" s="542"/>
      <c r="I2656" s="542"/>
      <c r="J2656" s="542"/>
      <c r="K2656" s="370"/>
      <c r="L2656" s="370"/>
      <c r="M2656" s="370"/>
      <c r="N2656" s="370"/>
      <c r="O2656" s="370"/>
      <c r="P2656" s="370"/>
      <c r="Q2656" s="370"/>
      <c r="R2656" s="370"/>
      <c r="S2656" s="370"/>
      <c r="T2656" s="370"/>
      <c r="U2656" s="370"/>
      <c r="V2656" s="370"/>
      <c r="W2656" s="370"/>
      <c r="X2656" s="370"/>
      <c r="Y2656" s="370"/>
      <c r="Z2656" s="370"/>
      <c r="AA2656" s="370"/>
      <c r="AB2656" s="370"/>
      <c r="AC2656" s="370"/>
      <c r="AD2656" s="370"/>
      <c r="AG2656" s="86">
        <f t="shared" si="434"/>
        <v>0</v>
      </c>
      <c r="AH2656" s="86">
        <f t="shared" si="435"/>
        <v>0</v>
      </c>
      <c r="AI2656" s="86">
        <f t="shared" si="436"/>
        <v>0</v>
      </c>
      <c r="AJ2656" s="86">
        <f t="shared" si="437"/>
        <v>0</v>
      </c>
      <c r="AL2656" s="86">
        <f t="shared" si="438"/>
        <v>20</v>
      </c>
      <c r="AM2656" s="86">
        <f t="shared" si="439"/>
        <v>0</v>
      </c>
      <c r="AN2656" s="86">
        <f t="shared" si="440"/>
        <v>0</v>
      </c>
      <c r="AP2656" s="86">
        <f t="shared" si="441"/>
        <v>0</v>
      </c>
      <c r="AQ2656" s="86">
        <f t="shared" si="442"/>
        <v>0</v>
      </c>
      <c r="AR2656" s="86">
        <f t="shared" si="443"/>
        <v>0</v>
      </c>
      <c r="AT2656" s="86">
        <f t="shared" si="444"/>
        <v>0</v>
      </c>
      <c r="AU2656" s="86">
        <f t="shared" si="445"/>
        <v>0</v>
      </c>
    </row>
    <row r="2657" spans="1:47" ht="15" customHeight="1">
      <c r="A2657" s="107"/>
      <c r="B2657" s="93"/>
      <c r="C2657" s="110" t="s">
        <v>181</v>
      </c>
      <c r="D2657" s="542" t="str">
        <f t="shared" si="433"/>
        <v/>
      </c>
      <c r="E2657" s="542"/>
      <c r="F2657" s="542"/>
      <c r="G2657" s="542"/>
      <c r="H2657" s="542"/>
      <c r="I2657" s="542"/>
      <c r="J2657" s="542"/>
      <c r="K2657" s="370"/>
      <c r="L2657" s="370"/>
      <c r="M2657" s="370"/>
      <c r="N2657" s="370"/>
      <c r="O2657" s="370"/>
      <c r="P2657" s="370"/>
      <c r="Q2657" s="370"/>
      <c r="R2657" s="370"/>
      <c r="S2657" s="370"/>
      <c r="T2657" s="370"/>
      <c r="U2657" s="370"/>
      <c r="V2657" s="370"/>
      <c r="W2657" s="370"/>
      <c r="X2657" s="370"/>
      <c r="Y2657" s="370"/>
      <c r="Z2657" s="370"/>
      <c r="AA2657" s="370"/>
      <c r="AB2657" s="370"/>
      <c r="AC2657" s="370"/>
      <c r="AD2657" s="370"/>
      <c r="AG2657" s="86">
        <f t="shared" si="434"/>
        <v>0</v>
      </c>
      <c r="AH2657" s="86">
        <f t="shared" si="435"/>
        <v>0</v>
      </c>
      <c r="AI2657" s="86">
        <f t="shared" si="436"/>
        <v>0</v>
      </c>
      <c r="AJ2657" s="86">
        <f t="shared" si="437"/>
        <v>0</v>
      </c>
      <c r="AL2657" s="86">
        <f t="shared" si="438"/>
        <v>20</v>
      </c>
      <c r="AM2657" s="86">
        <f t="shared" si="439"/>
        <v>0</v>
      </c>
      <c r="AN2657" s="86">
        <f t="shared" si="440"/>
        <v>0</v>
      </c>
      <c r="AP2657" s="86">
        <f t="shared" si="441"/>
        <v>0</v>
      </c>
      <c r="AQ2657" s="86">
        <f t="shared" si="442"/>
        <v>0</v>
      </c>
      <c r="AR2657" s="86">
        <f t="shared" si="443"/>
        <v>0</v>
      </c>
      <c r="AT2657" s="86">
        <f t="shared" si="444"/>
        <v>0</v>
      </c>
      <c r="AU2657" s="86">
        <f t="shared" si="445"/>
        <v>0</v>
      </c>
    </row>
    <row r="2658" spans="1:47" ht="15" customHeight="1">
      <c r="A2658" s="107"/>
      <c r="B2658" s="93"/>
      <c r="C2658" s="110" t="s">
        <v>182</v>
      </c>
      <c r="D2658" s="542" t="str">
        <f t="shared" si="433"/>
        <v/>
      </c>
      <c r="E2658" s="542"/>
      <c r="F2658" s="542"/>
      <c r="G2658" s="542"/>
      <c r="H2658" s="542"/>
      <c r="I2658" s="542"/>
      <c r="J2658" s="542"/>
      <c r="K2658" s="370"/>
      <c r="L2658" s="370"/>
      <c r="M2658" s="370"/>
      <c r="N2658" s="370"/>
      <c r="O2658" s="370"/>
      <c r="P2658" s="370"/>
      <c r="Q2658" s="370"/>
      <c r="R2658" s="370"/>
      <c r="S2658" s="370"/>
      <c r="T2658" s="370"/>
      <c r="U2658" s="370"/>
      <c r="V2658" s="370"/>
      <c r="W2658" s="370"/>
      <c r="X2658" s="370"/>
      <c r="Y2658" s="370"/>
      <c r="Z2658" s="370"/>
      <c r="AA2658" s="370"/>
      <c r="AB2658" s="370"/>
      <c r="AC2658" s="370"/>
      <c r="AD2658" s="370"/>
      <c r="AG2658" s="86">
        <f t="shared" si="434"/>
        <v>0</v>
      </c>
      <c r="AH2658" s="86">
        <f t="shared" si="435"/>
        <v>0</v>
      </c>
      <c r="AI2658" s="86">
        <f t="shared" si="436"/>
        <v>0</v>
      </c>
      <c r="AJ2658" s="86">
        <f t="shared" si="437"/>
        <v>0</v>
      </c>
      <c r="AL2658" s="86">
        <f t="shared" si="438"/>
        <v>20</v>
      </c>
      <c r="AM2658" s="86">
        <f t="shared" si="439"/>
        <v>0</v>
      </c>
      <c r="AN2658" s="86">
        <f t="shared" si="440"/>
        <v>0</v>
      </c>
      <c r="AP2658" s="86">
        <f t="shared" si="441"/>
        <v>0</v>
      </c>
      <c r="AQ2658" s="86">
        <f t="shared" si="442"/>
        <v>0</v>
      </c>
      <c r="AR2658" s="86">
        <f t="shared" si="443"/>
        <v>0</v>
      </c>
      <c r="AT2658" s="86">
        <f t="shared" si="444"/>
        <v>0</v>
      </c>
      <c r="AU2658" s="86">
        <f t="shared" si="445"/>
        <v>0</v>
      </c>
    </row>
    <row r="2659" spans="1:47" ht="15" customHeight="1">
      <c r="A2659" s="107"/>
      <c r="B2659" s="93"/>
      <c r="C2659" s="110" t="s">
        <v>183</v>
      </c>
      <c r="D2659" s="542" t="str">
        <f t="shared" si="433"/>
        <v/>
      </c>
      <c r="E2659" s="542"/>
      <c r="F2659" s="542"/>
      <c r="G2659" s="542"/>
      <c r="H2659" s="542"/>
      <c r="I2659" s="542"/>
      <c r="J2659" s="542"/>
      <c r="K2659" s="370"/>
      <c r="L2659" s="370"/>
      <c r="M2659" s="370"/>
      <c r="N2659" s="370"/>
      <c r="O2659" s="370"/>
      <c r="P2659" s="370"/>
      <c r="Q2659" s="370"/>
      <c r="R2659" s="370"/>
      <c r="S2659" s="370"/>
      <c r="T2659" s="370"/>
      <c r="U2659" s="370"/>
      <c r="V2659" s="370"/>
      <c r="W2659" s="370"/>
      <c r="X2659" s="370"/>
      <c r="Y2659" s="370"/>
      <c r="Z2659" s="370"/>
      <c r="AA2659" s="370"/>
      <c r="AB2659" s="370"/>
      <c r="AC2659" s="370"/>
      <c r="AD2659" s="370"/>
      <c r="AG2659" s="86">
        <f t="shared" si="434"/>
        <v>0</v>
      </c>
      <c r="AH2659" s="86">
        <f t="shared" si="435"/>
        <v>0</v>
      </c>
      <c r="AI2659" s="86">
        <f t="shared" si="436"/>
        <v>0</v>
      </c>
      <c r="AJ2659" s="86">
        <f t="shared" si="437"/>
        <v>0</v>
      </c>
      <c r="AL2659" s="86">
        <f t="shared" si="438"/>
        <v>20</v>
      </c>
      <c r="AM2659" s="86">
        <f t="shared" si="439"/>
        <v>0</v>
      </c>
      <c r="AN2659" s="86">
        <f t="shared" si="440"/>
        <v>0</v>
      </c>
      <c r="AP2659" s="86">
        <f t="shared" si="441"/>
        <v>0</v>
      </c>
      <c r="AQ2659" s="86">
        <f t="shared" si="442"/>
        <v>0</v>
      </c>
      <c r="AR2659" s="86">
        <f t="shared" si="443"/>
        <v>0</v>
      </c>
      <c r="AT2659" s="86">
        <f t="shared" si="444"/>
        <v>0</v>
      </c>
      <c r="AU2659" s="86">
        <f t="shared" si="445"/>
        <v>0</v>
      </c>
    </row>
    <row r="2660" spans="1:47" ht="15" customHeight="1">
      <c r="A2660" s="107"/>
      <c r="B2660" s="93"/>
      <c r="C2660" s="110" t="s">
        <v>184</v>
      </c>
      <c r="D2660" s="542" t="str">
        <f t="shared" si="433"/>
        <v/>
      </c>
      <c r="E2660" s="542"/>
      <c r="F2660" s="542"/>
      <c r="G2660" s="542"/>
      <c r="H2660" s="542"/>
      <c r="I2660" s="542"/>
      <c r="J2660" s="542"/>
      <c r="K2660" s="370"/>
      <c r="L2660" s="370"/>
      <c r="M2660" s="370"/>
      <c r="N2660" s="370"/>
      <c r="O2660" s="370"/>
      <c r="P2660" s="370"/>
      <c r="Q2660" s="370"/>
      <c r="R2660" s="370"/>
      <c r="S2660" s="370"/>
      <c r="T2660" s="370"/>
      <c r="U2660" s="370"/>
      <c r="V2660" s="370"/>
      <c r="W2660" s="370"/>
      <c r="X2660" s="370"/>
      <c r="Y2660" s="370"/>
      <c r="Z2660" s="370"/>
      <c r="AA2660" s="370"/>
      <c r="AB2660" s="370"/>
      <c r="AC2660" s="370"/>
      <c r="AD2660" s="370"/>
      <c r="AG2660" s="86">
        <f t="shared" si="434"/>
        <v>0</v>
      </c>
      <c r="AH2660" s="86">
        <f t="shared" si="435"/>
        <v>0</v>
      </c>
      <c r="AI2660" s="86">
        <f t="shared" si="436"/>
        <v>0</v>
      </c>
      <c r="AJ2660" s="86">
        <f t="shared" si="437"/>
        <v>0</v>
      </c>
      <c r="AL2660" s="86">
        <f t="shared" si="438"/>
        <v>20</v>
      </c>
      <c r="AM2660" s="86">
        <f t="shared" si="439"/>
        <v>0</v>
      </c>
      <c r="AN2660" s="86">
        <f t="shared" si="440"/>
        <v>0</v>
      </c>
      <c r="AP2660" s="86">
        <f t="shared" si="441"/>
        <v>0</v>
      </c>
      <c r="AQ2660" s="86">
        <f t="shared" si="442"/>
        <v>0</v>
      </c>
      <c r="AR2660" s="86">
        <f t="shared" si="443"/>
        <v>0</v>
      </c>
      <c r="AT2660" s="86">
        <f t="shared" si="444"/>
        <v>0</v>
      </c>
      <c r="AU2660" s="86">
        <f t="shared" si="445"/>
        <v>0</v>
      </c>
    </row>
    <row r="2661" spans="1:47" ht="15" customHeight="1">
      <c r="A2661" s="107"/>
      <c r="B2661" s="93"/>
      <c r="C2661" s="110" t="s">
        <v>185</v>
      </c>
      <c r="D2661" s="542" t="str">
        <f t="shared" si="433"/>
        <v/>
      </c>
      <c r="E2661" s="542"/>
      <c r="F2661" s="542"/>
      <c r="G2661" s="542"/>
      <c r="H2661" s="542"/>
      <c r="I2661" s="542"/>
      <c r="J2661" s="542"/>
      <c r="K2661" s="370"/>
      <c r="L2661" s="370"/>
      <c r="M2661" s="370"/>
      <c r="N2661" s="370"/>
      <c r="O2661" s="370"/>
      <c r="P2661" s="370"/>
      <c r="Q2661" s="370"/>
      <c r="R2661" s="370"/>
      <c r="S2661" s="370"/>
      <c r="T2661" s="370"/>
      <c r="U2661" s="370"/>
      <c r="V2661" s="370"/>
      <c r="W2661" s="370"/>
      <c r="X2661" s="370"/>
      <c r="Y2661" s="370"/>
      <c r="Z2661" s="370"/>
      <c r="AA2661" s="370"/>
      <c r="AB2661" s="370"/>
      <c r="AC2661" s="370"/>
      <c r="AD2661" s="370"/>
      <c r="AG2661" s="86">
        <f t="shared" si="434"/>
        <v>0</v>
      </c>
      <c r="AH2661" s="86">
        <f t="shared" si="435"/>
        <v>0</v>
      </c>
      <c r="AI2661" s="86">
        <f t="shared" si="436"/>
        <v>0</v>
      </c>
      <c r="AJ2661" s="86">
        <f t="shared" si="437"/>
        <v>0</v>
      </c>
      <c r="AL2661" s="86">
        <f t="shared" si="438"/>
        <v>20</v>
      </c>
      <c r="AM2661" s="86">
        <f t="shared" si="439"/>
        <v>0</v>
      </c>
      <c r="AN2661" s="86">
        <f t="shared" si="440"/>
        <v>0</v>
      </c>
      <c r="AP2661" s="86">
        <f t="shared" si="441"/>
        <v>0</v>
      </c>
      <c r="AQ2661" s="86">
        <f t="shared" si="442"/>
        <v>0</v>
      </c>
      <c r="AR2661" s="86">
        <f t="shared" si="443"/>
        <v>0</v>
      </c>
      <c r="AT2661" s="86">
        <f t="shared" si="444"/>
        <v>0</v>
      </c>
      <c r="AU2661" s="86">
        <f t="shared" si="445"/>
        <v>0</v>
      </c>
    </row>
    <row r="2662" spans="1:47" ht="15" customHeight="1">
      <c r="A2662" s="107"/>
      <c r="B2662" s="93"/>
      <c r="C2662" s="110" t="s">
        <v>186</v>
      </c>
      <c r="D2662" s="542" t="str">
        <f t="shared" si="433"/>
        <v/>
      </c>
      <c r="E2662" s="542"/>
      <c r="F2662" s="542"/>
      <c r="G2662" s="542"/>
      <c r="H2662" s="542"/>
      <c r="I2662" s="542"/>
      <c r="J2662" s="542"/>
      <c r="K2662" s="370"/>
      <c r="L2662" s="370"/>
      <c r="M2662" s="370"/>
      <c r="N2662" s="370"/>
      <c r="O2662" s="370"/>
      <c r="P2662" s="370"/>
      <c r="Q2662" s="370"/>
      <c r="R2662" s="370"/>
      <c r="S2662" s="370"/>
      <c r="T2662" s="370"/>
      <c r="U2662" s="370"/>
      <c r="V2662" s="370"/>
      <c r="W2662" s="370"/>
      <c r="X2662" s="370"/>
      <c r="Y2662" s="370"/>
      <c r="Z2662" s="370"/>
      <c r="AA2662" s="370"/>
      <c r="AB2662" s="370"/>
      <c r="AC2662" s="370"/>
      <c r="AD2662" s="370"/>
      <c r="AG2662" s="86">
        <f t="shared" si="434"/>
        <v>0</v>
      </c>
      <c r="AH2662" s="86">
        <f t="shared" si="435"/>
        <v>0</v>
      </c>
      <c r="AI2662" s="86">
        <f t="shared" si="436"/>
        <v>0</v>
      </c>
      <c r="AJ2662" s="86">
        <f t="shared" si="437"/>
        <v>0</v>
      </c>
      <c r="AL2662" s="86">
        <f t="shared" si="438"/>
        <v>20</v>
      </c>
      <c r="AM2662" s="86">
        <f t="shared" si="439"/>
        <v>0</v>
      </c>
      <c r="AN2662" s="86">
        <f t="shared" si="440"/>
        <v>0</v>
      </c>
      <c r="AP2662" s="86">
        <f t="shared" si="441"/>
        <v>0</v>
      </c>
      <c r="AQ2662" s="86">
        <f t="shared" si="442"/>
        <v>0</v>
      </c>
      <c r="AR2662" s="86">
        <f t="shared" si="443"/>
        <v>0</v>
      </c>
      <c r="AT2662" s="86">
        <f t="shared" si="444"/>
        <v>0</v>
      </c>
      <c r="AU2662" s="86">
        <f t="shared" si="445"/>
        <v>0</v>
      </c>
    </row>
    <row r="2663" spans="1:47" ht="15" customHeight="1">
      <c r="A2663" s="107"/>
      <c r="B2663" s="93"/>
      <c r="C2663" s="110" t="s">
        <v>187</v>
      </c>
      <c r="D2663" s="542" t="str">
        <f t="shared" si="433"/>
        <v/>
      </c>
      <c r="E2663" s="542"/>
      <c r="F2663" s="542"/>
      <c r="G2663" s="542"/>
      <c r="H2663" s="542"/>
      <c r="I2663" s="542"/>
      <c r="J2663" s="542"/>
      <c r="K2663" s="370"/>
      <c r="L2663" s="370"/>
      <c r="M2663" s="370"/>
      <c r="N2663" s="370"/>
      <c r="O2663" s="370"/>
      <c r="P2663" s="370"/>
      <c r="Q2663" s="370"/>
      <c r="R2663" s="370"/>
      <c r="S2663" s="370"/>
      <c r="T2663" s="370"/>
      <c r="U2663" s="370"/>
      <c r="V2663" s="370"/>
      <c r="W2663" s="370"/>
      <c r="X2663" s="370"/>
      <c r="Y2663" s="370"/>
      <c r="Z2663" s="370"/>
      <c r="AA2663" s="370"/>
      <c r="AB2663" s="370"/>
      <c r="AC2663" s="370"/>
      <c r="AD2663" s="370"/>
      <c r="AG2663" s="86">
        <f t="shared" si="434"/>
        <v>0</v>
      </c>
      <c r="AH2663" s="86">
        <f t="shared" si="435"/>
        <v>0</v>
      </c>
      <c r="AI2663" s="86">
        <f t="shared" si="436"/>
        <v>0</v>
      </c>
      <c r="AJ2663" s="86">
        <f t="shared" si="437"/>
        <v>0</v>
      </c>
      <c r="AL2663" s="86">
        <f t="shared" si="438"/>
        <v>20</v>
      </c>
      <c r="AM2663" s="86">
        <f t="shared" si="439"/>
        <v>0</v>
      </c>
      <c r="AN2663" s="86">
        <f t="shared" si="440"/>
        <v>0</v>
      </c>
      <c r="AP2663" s="86">
        <f t="shared" si="441"/>
        <v>0</v>
      </c>
      <c r="AQ2663" s="86">
        <f t="shared" si="442"/>
        <v>0</v>
      </c>
      <c r="AR2663" s="86">
        <f t="shared" si="443"/>
        <v>0</v>
      </c>
      <c r="AT2663" s="86">
        <f t="shared" si="444"/>
        <v>0</v>
      </c>
      <c r="AU2663" s="86">
        <f t="shared" si="445"/>
        <v>0</v>
      </c>
    </row>
    <row r="2664" spans="1:47" ht="15" customHeight="1">
      <c r="A2664" s="107"/>
      <c r="B2664" s="93"/>
      <c r="C2664" s="110" t="s">
        <v>188</v>
      </c>
      <c r="D2664" s="542" t="str">
        <f t="shared" si="433"/>
        <v/>
      </c>
      <c r="E2664" s="542"/>
      <c r="F2664" s="542"/>
      <c r="G2664" s="542"/>
      <c r="H2664" s="542"/>
      <c r="I2664" s="542"/>
      <c r="J2664" s="542"/>
      <c r="K2664" s="370"/>
      <c r="L2664" s="370"/>
      <c r="M2664" s="370"/>
      <c r="N2664" s="370"/>
      <c r="O2664" s="370"/>
      <c r="P2664" s="370"/>
      <c r="Q2664" s="370"/>
      <c r="R2664" s="370"/>
      <c r="S2664" s="370"/>
      <c r="T2664" s="370"/>
      <c r="U2664" s="370"/>
      <c r="V2664" s="370"/>
      <c r="W2664" s="370"/>
      <c r="X2664" s="370"/>
      <c r="Y2664" s="370"/>
      <c r="Z2664" s="370"/>
      <c r="AA2664" s="370"/>
      <c r="AB2664" s="370"/>
      <c r="AC2664" s="370"/>
      <c r="AD2664" s="370"/>
      <c r="AG2664" s="86">
        <f t="shared" si="434"/>
        <v>0</v>
      </c>
      <c r="AH2664" s="86">
        <f t="shared" si="435"/>
        <v>0</v>
      </c>
      <c r="AI2664" s="86">
        <f t="shared" si="436"/>
        <v>0</v>
      </c>
      <c r="AJ2664" s="86">
        <f t="shared" si="437"/>
        <v>0</v>
      </c>
      <c r="AL2664" s="86">
        <f t="shared" si="438"/>
        <v>20</v>
      </c>
      <c r="AM2664" s="86">
        <f t="shared" si="439"/>
        <v>0</v>
      </c>
      <c r="AN2664" s="86">
        <f t="shared" si="440"/>
        <v>0</v>
      </c>
      <c r="AP2664" s="86">
        <f t="shared" si="441"/>
        <v>0</v>
      </c>
      <c r="AQ2664" s="86">
        <f t="shared" si="442"/>
        <v>0</v>
      </c>
      <c r="AR2664" s="86">
        <f t="shared" si="443"/>
        <v>0</v>
      </c>
      <c r="AT2664" s="86">
        <f t="shared" si="444"/>
        <v>0</v>
      </c>
      <c r="AU2664" s="86">
        <f t="shared" si="445"/>
        <v>0</v>
      </c>
    </row>
    <row r="2665" spans="1:47" ht="15" customHeight="1">
      <c r="A2665" s="107"/>
      <c r="B2665" s="93"/>
      <c r="C2665" s="110" t="s">
        <v>189</v>
      </c>
      <c r="D2665" s="542" t="str">
        <f t="shared" si="433"/>
        <v/>
      </c>
      <c r="E2665" s="542"/>
      <c r="F2665" s="542"/>
      <c r="G2665" s="542"/>
      <c r="H2665" s="542"/>
      <c r="I2665" s="542"/>
      <c r="J2665" s="542"/>
      <c r="K2665" s="370"/>
      <c r="L2665" s="370"/>
      <c r="M2665" s="370"/>
      <c r="N2665" s="370"/>
      <c r="O2665" s="370"/>
      <c r="P2665" s="370"/>
      <c r="Q2665" s="370"/>
      <c r="R2665" s="370"/>
      <c r="S2665" s="370"/>
      <c r="T2665" s="370"/>
      <c r="U2665" s="370"/>
      <c r="V2665" s="370"/>
      <c r="W2665" s="370"/>
      <c r="X2665" s="370"/>
      <c r="Y2665" s="370"/>
      <c r="Z2665" s="370"/>
      <c r="AA2665" s="370"/>
      <c r="AB2665" s="370"/>
      <c r="AC2665" s="370"/>
      <c r="AD2665" s="370"/>
      <c r="AG2665" s="86">
        <f t="shared" si="434"/>
        <v>0</v>
      </c>
      <c r="AH2665" s="86">
        <f t="shared" si="435"/>
        <v>0</v>
      </c>
      <c r="AI2665" s="86">
        <f t="shared" si="436"/>
        <v>0</v>
      </c>
      <c r="AJ2665" s="86">
        <f t="shared" si="437"/>
        <v>0</v>
      </c>
      <c r="AL2665" s="86">
        <f t="shared" si="438"/>
        <v>20</v>
      </c>
      <c r="AM2665" s="86">
        <f t="shared" si="439"/>
        <v>0</v>
      </c>
      <c r="AN2665" s="86">
        <f t="shared" si="440"/>
        <v>0</v>
      </c>
      <c r="AP2665" s="86">
        <f t="shared" si="441"/>
        <v>0</v>
      </c>
      <c r="AQ2665" s="86">
        <f t="shared" si="442"/>
        <v>0</v>
      </c>
      <c r="AR2665" s="86">
        <f t="shared" si="443"/>
        <v>0</v>
      </c>
      <c r="AT2665" s="86">
        <f t="shared" si="444"/>
        <v>0</v>
      </c>
      <c r="AU2665" s="86">
        <f t="shared" si="445"/>
        <v>0</v>
      </c>
    </row>
    <row r="2666" spans="1:47" ht="15" customHeight="1">
      <c r="A2666" s="107"/>
      <c r="B2666" s="93"/>
      <c r="C2666" s="110" t="s">
        <v>190</v>
      </c>
      <c r="D2666" s="542" t="str">
        <f t="shared" si="433"/>
        <v/>
      </c>
      <c r="E2666" s="542"/>
      <c r="F2666" s="542"/>
      <c r="G2666" s="542"/>
      <c r="H2666" s="542"/>
      <c r="I2666" s="542"/>
      <c r="J2666" s="542"/>
      <c r="K2666" s="370"/>
      <c r="L2666" s="370"/>
      <c r="M2666" s="370"/>
      <c r="N2666" s="370"/>
      <c r="O2666" s="370"/>
      <c r="P2666" s="370"/>
      <c r="Q2666" s="370"/>
      <c r="R2666" s="370"/>
      <c r="S2666" s="370"/>
      <c r="T2666" s="370"/>
      <c r="U2666" s="370"/>
      <c r="V2666" s="370"/>
      <c r="W2666" s="370"/>
      <c r="X2666" s="370"/>
      <c r="Y2666" s="370"/>
      <c r="Z2666" s="370"/>
      <c r="AA2666" s="370"/>
      <c r="AB2666" s="370"/>
      <c r="AC2666" s="370"/>
      <c r="AD2666" s="370"/>
      <c r="AG2666" s="86">
        <f t="shared" si="434"/>
        <v>0</v>
      </c>
      <c r="AH2666" s="86">
        <f t="shared" si="435"/>
        <v>0</v>
      </c>
      <c r="AI2666" s="86">
        <f t="shared" si="436"/>
        <v>0</v>
      </c>
      <c r="AJ2666" s="86">
        <f t="shared" si="437"/>
        <v>0</v>
      </c>
      <c r="AL2666" s="86">
        <f t="shared" si="438"/>
        <v>20</v>
      </c>
      <c r="AM2666" s="86">
        <f t="shared" si="439"/>
        <v>0</v>
      </c>
      <c r="AN2666" s="86">
        <f t="shared" si="440"/>
        <v>0</v>
      </c>
      <c r="AP2666" s="86">
        <f t="shared" si="441"/>
        <v>0</v>
      </c>
      <c r="AQ2666" s="86">
        <f t="shared" si="442"/>
        <v>0</v>
      </c>
      <c r="AR2666" s="86">
        <f t="shared" si="443"/>
        <v>0</v>
      </c>
      <c r="AT2666" s="86">
        <f t="shared" si="444"/>
        <v>0</v>
      </c>
      <c r="AU2666" s="86">
        <f t="shared" si="445"/>
        <v>0</v>
      </c>
    </row>
    <row r="2667" spans="1:47" ht="15" customHeight="1">
      <c r="A2667" s="107"/>
      <c r="B2667" s="93"/>
      <c r="C2667" s="110" t="s">
        <v>191</v>
      </c>
      <c r="D2667" s="542" t="str">
        <f t="shared" si="433"/>
        <v/>
      </c>
      <c r="E2667" s="542"/>
      <c r="F2667" s="542"/>
      <c r="G2667" s="542"/>
      <c r="H2667" s="542"/>
      <c r="I2667" s="542"/>
      <c r="J2667" s="542"/>
      <c r="K2667" s="370"/>
      <c r="L2667" s="370"/>
      <c r="M2667" s="370"/>
      <c r="N2667" s="370"/>
      <c r="O2667" s="370"/>
      <c r="P2667" s="370"/>
      <c r="Q2667" s="370"/>
      <c r="R2667" s="370"/>
      <c r="S2667" s="370"/>
      <c r="T2667" s="370"/>
      <c r="U2667" s="370"/>
      <c r="V2667" s="370"/>
      <c r="W2667" s="370"/>
      <c r="X2667" s="370"/>
      <c r="Y2667" s="370"/>
      <c r="Z2667" s="370"/>
      <c r="AA2667" s="370"/>
      <c r="AB2667" s="370"/>
      <c r="AC2667" s="370"/>
      <c r="AD2667" s="370"/>
      <c r="AG2667" s="86">
        <f t="shared" si="434"/>
        <v>0</v>
      </c>
      <c r="AH2667" s="86">
        <f t="shared" si="435"/>
        <v>0</v>
      </c>
      <c r="AI2667" s="86">
        <f t="shared" si="436"/>
        <v>0</v>
      </c>
      <c r="AJ2667" s="86">
        <f t="shared" si="437"/>
        <v>0</v>
      </c>
      <c r="AL2667" s="86">
        <f t="shared" si="438"/>
        <v>20</v>
      </c>
      <c r="AM2667" s="86">
        <f t="shared" si="439"/>
        <v>0</v>
      </c>
      <c r="AN2667" s="86">
        <f t="shared" si="440"/>
        <v>0</v>
      </c>
      <c r="AP2667" s="86">
        <f t="shared" si="441"/>
        <v>0</v>
      </c>
      <c r="AQ2667" s="86">
        <f t="shared" si="442"/>
        <v>0</v>
      </c>
      <c r="AR2667" s="86">
        <f t="shared" si="443"/>
        <v>0</v>
      </c>
      <c r="AT2667" s="86">
        <f t="shared" si="444"/>
        <v>0</v>
      </c>
      <c r="AU2667" s="86">
        <f t="shared" si="445"/>
        <v>0</v>
      </c>
    </row>
    <row r="2668" spans="1:47" ht="15" customHeight="1">
      <c r="A2668" s="107"/>
      <c r="B2668" s="93"/>
      <c r="C2668" s="110" t="s">
        <v>192</v>
      </c>
      <c r="D2668" s="542" t="str">
        <f t="shared" si="433"/>
        <v/>
      </c>
      <c r="E2668" s="542"/>
      <c r="F2668" s="542"/>
      <c r="G2668" s="542"/>
      <c r="H2668" s="542"/>
      <c r="I2668" s="542"/>
      <c r="J2668" s="542"/>
      <c r="K2668" s="370"/>
      <c r="L2668" s="370"/>
      <c r="M2668" s="370"/>
      <c r="N2668" s="370"/>
      <c r="O2668" s="370"/>
      <c r="P2668" s="370"/>
      <c r="Q2668" s="370"/>
      <c r="R2668" s="370"/>
      <c r="S2668" s="370"/>
      <c r="T2668" s="370"/>
      <c r="U2668" s="370"/>
      <c r="V2668" s="370"/>
      <c r="W2668" s="370"/>
      <c r="X2668" s="370"/>
      <c r="Y2668" s="370"/>
      <c r="Z2668" s="370"/>
      <c r="AA2668" s="370"/>
      <c r="AB2668" s="370"/>
      <c r="AC2668" s="370"/>
      <c r="AD2668" s="370"/>
      <c r="AG2668" s="86">
        <f t="shared" si="434"/>
        <v>0</v>
      </c>
      <c r="AH2668" s="86">
        <f t="shared" si="435"/>
        <v>0</v>
      </c>
      <c r="AI2668" s="86">
        <f t="shared" si="436"/>
        <v>0</v>
      </c>
      <c r="AJ2668" s="86">
        <f t="shared" si="437"/>
        <v>0</v>
      </c>
      <c r="AL2668" s="86">
        <f t="shared" si="438"/>
        <v>20</v>
      </c>
      <c r="AM2668" s="86">
        <f t="shared" si="439"/>
        <v>0</v>
      </c>
      <c r="AN2668" s="86">
        <f t="shared" si="440"/>
        <v>0</v>
      </c>
      <c r="AP2668" s="86">
        <f t="shared" si="441"/>
        <v>0</v>
      </c>
      <c r="AQ2668" s="86">
        <f t="shared" si="442"/>
        <v>0</v>
      </c>
      <c r="AR2668" s="86">
        <f t="shared" si="443"/>
        <v>0</v>
      </c>
      <c r="AT2668" s="86">
        <f t="shared" si="444"/>
        <v>0</v>
      </c>
      <c r="AU2668" s="86">
        <f t="shared" si="445"/>
        <v>0</v>
      </c>
    </row>
    <row r="2669" spans="1:47" ht="15" customHeight="1">
      <c r="A2669" s="107"/>
      <c r="B2669" s="93"/>
      <c r="C2669" s="110" t="s">
        <v>193</v>
      </c>
      <c r="D2669" s="542" t="str">
        <f t="shared" si="433"/>
        <v/>
      </c>
      <c r="E2669" s="542"/>
      <c r="F2669" s="542"/>
      <c r="G2669" s="542"/>
      <c r="H2669" s="542"/>
      <c r="I2669" s="542"/>
      <c r="J2669" s="542"/>
      <c r="K2669" s="370"/>
      <c r="L2669" s="370"/>
      <c r="M2669" s="370"/>
      <c r="N2669" s="370"/>
      <c r="O2669" s="370"/>
      <c r="P2669" s="370"/>
      <c r="Q2669" s="370"/>
      <c r="R2669" s="370"/>
      <c r="S2669" s="370"/>
      <c r="T2669" s="370"/>
      <c r="U2669" s="370"/>
      <c r="V2669" s="370"/>
      <c r="W2669" s="370"/>
      <c r="X2669" s="370"/>
      <c r="Y2669" s="370"/>
      <c r="Z2669" s="370"/>
      <c r="AA2669" s="370"/>
      <c r="AB2669" s="370"/>
      <c r="AC2669" s="370"/>
      <c r="AD2669" s="370"/>
      <c r="AG2669" s="86">
        <f t="shared" si="434"/>
        <v>0</v>
      </c>
      <c r="AH2669" s="86">
        <f t="shared" si="435"/>
        <v>0</v>
      </c>
      <c r="AI2669" s="86">
        <f t="shared" si="436"/>
        <v>0</v>
      </c>
      <c r="AJ2669" s="86">
        <f t="shared" si="437"/>
        <v>0</v>
      </c>
      <c r="AL2669" s="86">
        <f t="shared" si="438"/>
        <v>20</v>
      </c>
      <c r="AM2669" s="86">
        <f t="shared" si="439"/>
        <v>0</v>
      </c>
      <c r="AN2669" s="86">
        <f t="shared" si="440"/>
        <v>0</v>
      </c>
      <c r="AP2669" s="86">
        <f t="shared" si="441"/>
        <v>0</v>
      </c>
      <c r="AQ2669" s="86">
        <f t="shared" si="442"/>
        <v>0</v>
      </c>
      <c r="AR2669" s="86">
        <f t="shared" si="443"/>
        <v>0</v>
      </c>
      <c r="AT2669" s="86">
        <f t="shared" si="444"/>
        <v>0</v>
      </c>
      <c r="AU2669" s="86">
        <f t="shared" si="445"/>
        <v>0</v>
      </c>
    </row>
    <row r="2670" spans="1:47" ht="15" customHeight="1">
      <c r="A2670" s="107"/>
      <c r="B2670" s="93"/>
      <c r="C2670" s="110" t="s">
        <v>194</v>
      </c>
      <c r="D2670" s="542" t="str">
        <f t="shared" si="433"/>
        <v/>
      </c>
      <c r="E2670" s="542"/>
      <c r="F2670" s="542"/>
      <c r="G2670" s="542"/>
      <c r="H2670" s="542"/>
      <c r="I2670" s="542"/>
      <c r="J2670" s="542"/>
      <c r="K2670" s="370"/>
      <c r="L2670" s="370"/>
      <c r="M2670" s="370"/>
      <c r="N2670" s="370"/>
      <c r="O2670" s="370"/>
      <c r="P2670" s="370"/>
      <c r="Q2670" s="370"/>
      <c r="R2670" s="370"/>
      <c r="S2670" s="370"/>
      <c r="T2670" s="370"/>
      <c r="U2670" s="370"/>
      <c r="V2670" s="370"/>
      <c r="W2670" s="370"/>
      <c r="X2670" s="370"/>
      <c r="Y2670" s="370"/>
      <c r="Z2670" s="370"/>
      <c r="AA2670" s="370"/>
      <c r="AB2670" s="370"/>
      <c r="AC2670" s="370"/>
      <c r="AD2670" s="370"/>
      <c r="AG2670" s="86">
        <f t="shared" si="434"/>
        <v>0</v>
      </c>
      <c r="AH2670" s="86">
        <f t="shared" si="435"/>
        <v>0</v>
      </c>
      <c r="AI2670" s="86">
        <f t="shared" si="436"/>
        <v>0</v>
      </c>
      <c r="AJ2670" s="86">
        <f t="shared" si="437"/>
        <v>0</v>
      </c>
      <c r="AL2670" s="86">
        <f t="shared" si="438"/>
        <v>20</v>
      </c>
      <c r="AM2670" s="86">
        <f t="shared" si="439"/>
        <v>0</v>
      </c>
      <c r="AN2670" s="86">
        <f t="shared" si="440"/>
        <v>0</v>
      </c>
      <c r="AP2670" s="86">
        <f t="shared" si="441"/>
        <v>0</v>
      </c>
      <c r="AQ2670" s="86">
        <f t="shared" si="442"/>
        <v>0</v>
      </c>
      <c r="AR2670" s="86">
        <f t="shared" si="443"/>
        <v>0</v>
      </c>
      <c r="AT2670" s="86">
        <f t="shared" si="444"/>
        <v>0</v>
      </c>
      <c r="AU2670" s="86">
        <f t="shared" si="445"/>
        <v>0</v>
      </c>
    </row>
    <row r="2671" spans="1:47" ht="15" customHeight="1">
      <c r="A2671" s="107"/>
      <c r="B2671" s="93"/>
      <c r="C2671" s="110" t="s">
        <v>195</v>
      </c>
      <c r="D2671" s="542" t="str">
        <f t="shared" si="433"/>
        <v/>
      </c>
      <c r="E2671" s="542"/>
      <c r="F2671" s="542"/>
      <c r="G2671" s="542"/>
      <c r="H2671" s="542"/>
      <c r="I2671" s="542"/>
      <c r="J2671" s="542"/>
      <c r="K2671" s="370"/>
      <c r="L2671" s="370"/>
      <c r="M2671" s="370"/>
      <c r="N2671" s="370"/>
      <c r="O2671" s="370"/>
      <c r="P2671" s="370"/>
      <c r="Q2671" s="370"/>
      <c r="R2671" s="370"/>
      <c r="S2671" s="370"/>
      <c r="T2671" s="370"/>
      <c r="U2671" s="370"/>
      <c r="V2671" s="370"/>
      <c r="W2671" s="370"/>
      <c r="X2671" s="370"/>
      <c r="Y2671" s="370"/>
      <c r="Z2671" s="370"/>
      <c r="AA2671" s="370"/>
      <c r="AB2671" s="370"/>
      <c r="AC2671" s="370"/>
      <c r="AD2671" s="370"/>
      <c r="AG2671" s="86">
        <f t="shared" si="434"/>
        <v>0</v>
      </c>
      <c r="AH2671" s="86">
        <f t="shared" si="435"/>
        <v>0</v>
      </c>
      <c r="AI2671" s="86">
        <f t="shared" si="436"/>
        <v>0</v>
      </c>
      <c r="AJ2671" s="86">
        <f t="shared" si="437"/>
        <v>0</v>
      </c>
      <c r="AL2671" s="86">
        <f t="shared" si="438"/>
        <v>20</v>
      </c>
      <c r="AM2671" s="86">
        <f t="shared" si="439"/>
        <v>0</v>
      </c>
      <c r="AN2671" s="86">
        <f t="shared" si="440"/>
        <v>0</v>
      </c>
      <c r="AP2671" s="86">
        <f t="shared" si="441"/>
        <v>0</v>
      </c>
      <c r="AQ2671" s="86">
        <f t="shared" si="442"/>
        <v>0</v>
      </c>
      <c r="AR2671" s="86">
        <f t="shared" si="443"/>
        <v>0</v>
      </c>
      <c r="AT2671" s="86">
        <f t="shared" si="444"/>
        <v>0</v>
      </c>
      <c r="AU2671" s="86">
        <f t="shared" si="445"/>
        <v>0</v>
      </c>
    </row>
    <row r="2672" spans="1:47" ht="15" customHeight="1">
      <c r="A2672" s="107"/>
      <c r="B2672" s="93"/>
      <c r="C2672" s="110" t="s">
        <v>196</v>
      </c>
      <c r="D2672" s="542" t="str">
        <f t="shared" si="433"/>
        <v/>
      </c>
      <c r="E2672" s="542"/>
      <c r="F2672" s="542"/>
      <c r="G2672" s="542"/>
      <c r="H2672" s="542"/>
      <c r="I2672" s="542"/>
      <c r="J2672" s="542"/>
      <c r="K2672" s="370"/>
      <c r="L2672" s="370"/>
      <c r="M2672" s="370"/>
      <c r="N2672" s="370"/>
      <c r="O2672" s="370"/>
      <c r="P2672" s="370"/>
      <c r="Q2672" s="370"/>
      <c r="R2672" s="370"/>
      <c r="S2672" s="370"/>
      <c r="T2672" s="370"/>
      <c r="U2672" s="370"/>
      <c r="V2672" s="370"/>
      <c r="W2672" s="370"/>
      <c r="X2672" s="370"/>
      <c r="Y2672" s="370"/>
      <c r="Z2672" s="370"/>
      <c r="AA2672" s="370"/>
      <c r="AB2672" s="370"/>
      <c r="AC2672" s="370"/>
      <c r="AD2672" s="370"/>
      <c r="AG2672" s="86">
        <f t="shared" si="434"/>
        <v>0</v>
      </c>
      <c r="AH2672" s="86">
        <f t="shared" si="435"/>
        <v>0</v>
      </c>
      <c r="AI2672" s="86">
        <f t="shared" si="436"/>
        <v>0</v>
      </c>
      <c r="AJ2672" s="86">
        <f t="shared" si="437"/>
        <v>0</v>
      </c>
      <c r="AL2672" s="86">
        <f t="shared" si="438"/>
        <v>20</v>
      </c>
      <c r="AM2672" s="86">
        <f t="shared" si="439"/>
        <v>0</v>
      </c>
      <c r="AN2672" s="86">
        <f t="shared" si="440"/>
        <v>0</v>
      </c>
      <c r="AP2672" s="86">
        <f t="shared" si="441"/>
        <v>0</v>
      </c>
      <c r="AQ2672" s="86">
        <f t="shared" si="442"/>
        <v>0</v>
      </c>
      <c r="AR2672" s="86">
        <f t="shared" si="443"/>
        <v>0</v>
      </c>
      <c r="AT2672" s="86">
        <f t="shared" si="444"/>
        <v>0</v>
      </c>
      <c r="AU2672" s="86">
        <f t="shared" si="445"/>
        <v>0</v>
      </c>
    </row>
    <row r="2673" spans="1:47" ht="15" customHeight="1">
      <c r="A2673" s="107"/>
      <c r="B2673" s="93"/>
      <c r="C2673" s="110" t="s">
        <v>197</v>
      </c>
      <c r="D2673" s="542" t="str">
        <f t="shared" si="433"/>
        <v/>
      </c>
      <c r="E2673" s="542"/>
      <c r="F2673" s="542"/>
      <c r="G2673" s="542"/>
      <c r="H2673" s="542"/>
      <c r="I2673" s="542"/>
      <c r="J2673" s="542"/>
      <c r="K2673" s="370"/>
      <c r="L2673" s="370"/>
      <c r="M2673" s="370"/>
      <c r="N2673" s="370"/>
      <c r="O2673" s="370"/>
      <c r="P2673" s="370"/>
      <c r="Q2673" s="370"/>
      <c r="R2673" s="370"/>
      <c r="S2673" s="370"/>
      <c r="T2673" s="370"/>
      <c r="U2673" s="370"/>
      <c r="V2673" s="370"/>
      <c r="W2673" s="370"/>
      <c r="X2673" s="370"/>
      <c r="Y2673" s="370"/>
      <c r="Z2673" s="370"/>
      <c r="AA2673" s="370"/>
      <c r="AB2673" s="370"/>
      <c r="AC2673" s="370"/>
      <c r="AD2673" s="370"/>
      <c r="AG2673" s="86">
        <f t="shared" si="434"/>
        <v>0</v>
      </c>
      <c r="AH2673" s="86">
        <f t="shared" si="435"/>
        <v>0</v>
      </c>
      <c r="AI2673" s="86">
        <f t="shared" si="436"/>
        <v>0</v>
      </c>
      <c r="AJ2673" s="86">
        <f t="shared" si="437"/>
        <v>0</v>
      </c>
      <c r="AL2673" s="86">
        <f t="shared" si="438"/>
        <v>20</v>
      </c>
      <c r="AM2673" s="86">
        <f t="shared" si="439"/>
        <v>0</v>
      </c>
      <c r="AN2673" s="86">
        <f t="shared" si="440"/>
        <v>0</v>
      </c>
      <c r="AP2673" s="86">
        <f t="shared" si="441"/>
        <v>0</v>
      </c>
      <c r="AQ2673" s="86">
        <f t="shared" si="442"/>
        <v>0</v>
      </c>
      <c r="AR2673" s="86">
        <f t="shared" si="443"/>
        <v>0</v>
      </c>
      <c r="AT2673" s="86">
        <f t="shared" si="444"/>
        <v>0</v>
      </c>
      <c r="AU2673" s="86">
        <f t="shared" si="445"/>
        <v>0</v>
      </c>
    </row>
    <row r="2674" spans="1:47" ht="15" customHeight="1">
      <c r="A2674" s="107"/>
      <c r="B2674" s="93"/>
      <c r="C2674" s="110" t="s">
        <v>198</v>
      </c>
      <c r="D2674" s="542" t="str">
        <f t="shared" ref="D2674:D2728" si="446">IF(D103="","",D103)</f>
        <v/>
      </c>
      <c r="E2674" s="542"/>
      <c r="F2674" s="542"/>
      <c r="G2674" s="542"/>
      <c r="H2674" s="542"/>
      <c r="I2674" s="542"/>
      <c r="J2674" s="542"/>
      <c r="K2674" s="370"/>
      <c r="L2674" s="370"/>
      <c r="M2674" s="370"/>
      <c r="N2674" s="370"/>
      <c r="O2674" s="370"/>
      <c r="P2674" s="370"/>
      <c r="Q2674" s="370"/>
      <c r="R2674" s="370"/>
      <c r="S2674" s="370"/>
      <c r="T2674" s="370"/>
      <c r="U2674" s="370"/>
      <c r="V2674" s="370"/>
      <c r="W2674" s="370"/>
      <c r="X2674" s="370"/>
      <c r="Y2674" s="370"/>
      <c r="Z2674" s="370"/>
      <c r="AA2674" s="370"/>
      <c r="AB2674" s="370"/>
      <c r="AC2674" s="370"/>
      <c r="AD2674" s="370"/>
      <c r="AG2674" s="86">
        <f t="shared" ref="AG2674:AG2728" si="447">O2674</f>
        <v>0</v>
      </c>
      <c r="AH2674" s="86">
        <f t="shared" ref="AH2674:AH2728" si="448">COUNTIF(S2674:AD2674,"NS")</f>
        <v>0</v>
      </c>
      <c r="AI2674" s="86">
        <f t="shared" ref="AI2674:AI2728" si="449">SUM(S2674:AD2674)</f>
        <v>0</v>
      </c>
      <c r="AJ2674" s="86">
        <f t="shared" ref="AJ2674:AJ2728" si="450">IF($AG$2607=3240,0,IF(OR(AND(AG2674=0,AH2674&gt;0),AND(AG2674="NS",AI2674&gt;0),AND(AG2674="NS",AH2674=0,AI2674=0)),1,IF(OR(AND(AH2674&gt;=2,AI2674&lt;AG2674),AND(AG2674="NS",AI2674=0,AH2674&gt;0),AG2674=AI2674),0,1)))</f>
        <v>0</v>
      </c>
      <c r="AL2674" s="86">
        <f t="shared" ref="AL2674:AL2728" si="451">COUNTBLANK(K2674:AD2674)</f>
        <v>20</v>
      </c>
      <c r="AM2674" s="86">
        <f t="shared" ref="AM2674:AM2728" si="452">IF(OR(AND(D2674="", AL2674&lt;$AL$2607),AND(D2674&lt;&gt;"", AL2674&gt;$AM$2607)), 1,0)</f>
        <v>0</v>
      </c>
      <c r="AN2674" s="86">
        <f t="shared" ref="AN2674:AN2728" si="453">IF(OR(AND(COUNT(O2674)=1, O2674&gt;K2674),AND(K2674=0,O2674&lt;&gt;0)), 1, 0)</f>
        <v>0</v>
      </c>
      <c r="AP2674" s="86">
        <f t="shared" ref="AP2674:AP2728" si="454">IF(OR(AND(COUNT(S2674)=1, S2674&gt;$O2674),AND(S2674="NS", $O2674=0)), 1, 0)</f>
        <v>0</v>
      </c>
      <c r="AQ2674" s="86">
        <f t="shared" ref="AQ2674:AQ2728" si="455">IF(OR(AND(COUNT(W2674)=1, W2674&gt;$O2674),AND(W2674="NS", $O2674=0)), 1, 0)</f>
        <v>0</v>
      </c>
      <c r="AR2674" s="86">
        <f t="shared" ref="AR2674:AR2728" si="456">IF(OR(AND(COUNT(AA2674)=1, AA2674&gt;$O2674),AND(AA2674="NS", $O2674=0)), 1, 0)</f>
        <v>0</v>
      </c>
      <c r="AT2674" s="86">
        <f t="shared" ref="AT2674:AT2728" si="457">U523</f>
        <v>0</v>
      </c>
      <c r="AU2674" s="86">
        <f t="shared" ref="AU2674:AU2728" si="458">IF(OR(AND(AT2674="X",OR(K2674=0, K2674="NA")),AND(AT2674=0, OR(AND(COUNT(K2674)=1, K2674&gt;0), K2674="NS"))), 1, 0)</f>
        <v>0</v>
      </c>
    </row>
    <row r="2675" spans="1:47" ht="15" customHeight="1">
      <c r="A2675" s="107"/>
      <c r="B2675" s="93"/>
      <c r="C2675" s="110" t="s">
        <v>199</v>
      </c>
      <c r="D2675" s="542" t="str">
        <f t="shared" si="446"/>
        <v/>
      </c>
      <c r="E2675" s="542"/>
      <c r="F2675" s="542"/>
      <c r="G2675" s="542"/>
      <c r="H2675" s="542"/>
      <c r="I2675" s="542"/>
      <c r="J2675" s="542"/>
      <c r="K2675" s="370"/>
      <c r="L2675" s="370"/>
      <c r="M2675" s="370"/>
      <c r="N2675" s="370"/>
      <c r="O2675" s="370"/>
      <c r="P2675" s="370"/>
      <c r="Q2675" s="370"/>
      <c r="R2675" s="370"/>
      <c r="S2675" s="370"/>
      <c r="T2675" s="370"/>
      <c r="U2675" s="370"/>
      <c r="V2675" s="370"/>
      <c r="W2675" s="370"/>
      <c r="X2675" s="370"/>
      <c r="Y2675" s="370"/>
      <c r="Z2675" s="370"/>
      <c r="AA2675" s="370"/>
      <c r="AB2675" s="370"/>
      <c r="AC2675" s="370"/>
      <c r="AD2675" s="370"/>
      <c r="AG2675" s="86">
        <f t="shared" si="447"/>
        <v>0</v>
      </c>
      <c r="AH2675" s="86">
        <f t="shared" si="448"/>
        <v>0</v>
      </c>
      <c r="AI2675" s="86">
        <f t="shared" si="449"/>
        <v>0</v>
      </c>
      <c r="AJ2675" s="86">
        <f t="shared" si="450"/>
        <v>0</v>
      </c>
      <c r="AL2675" s="86">
        <f t="shared" si="451"/>
        <v>20</v>
      </c>
      <c r="AM2675" s="86">
        <f t="shared" si="452"/>
        <v>0</v>
      </c>
      <c r="AN2675" s="86">
        <f t="shared" si="453"/>
        <v>0</v>
      </c>
      <c r="AP2675" s="86">
        <f t="shared" si="454"/>
        <v>0</v>
      </c>
      <c r="AQ2675" s="86">
        <f t="shared" si="455"/>
        <v>0</v>
      </c>
      <c r="AR2675" s="86">
        <f t="shared" si="456"/>
        <v>0</v>
      </c>
      <c r="AT2675" s="86">
        <f t="shared" si="457"/>
        <v>0</v>
      </c>
      <c r="AU2675" s="86">
        <f t="shared" si="458"/>
        <v>0</v>
      </c>
    </row>
    <row r="2676" spans="1:47" ht="15" customHeight="1">
      <c r="A2676" s="107"/>
      <c r="B2676" s="93"/>
      <c r="C2676" s="110" t="s">
        <v>200</v>
      </c>
      <c r="D2676" s="542" t="str">
        <f t="shared" si="446"/>
        <v/>
      </c>
      <c r="E2676" s="542"/>
      <c r="F2676" s="542"/>
      <c r="G2676" s="542"/>
      <c r="H2676" s="542"/>
      <c r="I2676" s="542"/>
      <c r="J2676" s="542"/>
      <c r="K2676" s="370"/>
      <c r="L2676" s="370"/>
      <c r="M2676" s="370"/>
      <c r="N2676" s="370"/>
      <c r="O2676" s="370"/>
      <c r="P2676" s="370"/>
      <c r="Q2676" s="370"/>
      <c r="R2676" s="370"/>
      <c r="S2676" s="370"/>
      <c r="T2676" s="370"/>
      <c r="U2676" s="370"/>
      <c r="V2676" s="370"/>
      <c r="W2676" s="370"/>
      <c r="X2676" s="370"/>
      <c r="Y2676" s="370"/>
      <c r="Z2676" s="370"/>
      <c r="AA2676" s="370"/>
      <c r="AB2676" s="370"/>
      <c r="AC2676" s="370"/>
      <c r="AD2676" s="370"/>
      <c r="AG2676" s="86">
        <f t="shared" si="447"/>
        <v>0</v>
      </c>
      <c r="AH2676" s="86">
        <f t="shared" si="448"/>
        <v>0</v>
      </c>
      <c r="AI2676" s="86">
        <f t="shared" si="449"/>
        <v>0</v>
      </c>
      <c r="AJ2676" s="86">
        <f t="shared" si="450"/>
        <v>0</v>
      </c>
      <c r="AL2676" s="86">
        <f t="shared" si="451"/>
        <v>20</v>
      </c>
      <c r="AM2676" s="86">
        <f t="shared" si="452"/>
        <v>0</v>
      </c>
      <c r="AN2676" s="86">
        <f t="shared" si="453"/>
        <v>0</v>
      </c>
      <c r="AP2676" s="86">
        <f t="shared" si="454"/>
        <v>0</v>
      </c>
      <c r="AQ2676" s="86">
        <f t="shared" si="455"/>
        <v>0</v>
      </c>
      <c r="AR2676" s="86">
        <f t="shared" si="456"/>
        <v>0</v>
      </c>
      <c r="AT2676" s="86">
        <f t="shared" si="457"/>
        <v>0</v>
      </c>
      <c r="AU2676" s="86">
        <f t="shared" si="458"/>
        <v>0</v>
      </c>
    </row>
    <row r="2677" spans="1:47" ht="15" customHeight="1">
      <c r="A2677" s="107"/>
      <c r="B2677" s="93"/>
      <c r="C2677" s="110" t="s">
        <v>201</v>
      </c>
      <c r="D2677" s="542" t="str">
        <f t="shared" si="446"/>
        <v/>
      </c>
      <c r="E2677" s="542"/>
      <c r="F2677" s="542"/>
      <c r="G2677" s="542"/>
      <c r="H2677" s="542"/>
      <c r="I2677" s="542"/>
      <c r="J2677" s="542"/>
      <c r="K2677" s="370"/>
      <c r="L2677" s="370"/>
      <c r="M2677" s="370"/>
      <c r="N2677" s="370"/>
      <c r="O2677" s="370"/>
      <c r="P2677" s="370"/>
      <c r="Q2677" s="370"/>
      <c r="R2677" s="370"/>
      <c r="S2677" s="370"/>
      <c r="T2677" s="370"/>
      <c r="U2677" s="370"/>
      <c r="V2677" s="370"/>
      <c r="W2677" s="370"/>
      <c r="X2677" s="370"/>
      <c r="Y2677" s="370"/>
      <c r="Z2677" s="370"/>
      <c r="AA2677" s="370"/>
      <c r="AB2677" s="370"/>
      <c r="AC2677" s="370"/>
      <c r="AD2677" s="370"/>
      <c r="AG2677" s="86">
        <f t="shared" si="447"/>
        <v>0</v>
      </c>
      <c r="AH2677" s="86">
        <f t="shared" si="448"/>
        <v>0</v>
      </c>
      <c r="AI2677" s="86">
        <f t="shared" si="449"/>
        <v>0</v>
      </c>
      <c r="AJ2677" s="86">
        <f t="shared" si="450"/>
        <v>0</v>
      </c>
      <c r="AL2677" s="86">
        <f t="shared" si="451"/>
        <v>20</v>
      </c>
      <c r="AM2677" s="86">
        <f t="shared" si="452"/>
        <v>0</v>
      </c>
      <c r="AN2677" s="86">
        <f t="shared" si="453"/>
        <v>0</v>
      </c>
      <c r="AP2677" s="86">
        <f t="shared" si="454"/>
        <v>0</v>
      </c>
      <c r="AQ2677" s="86">
        <f t="shared" si="455"/>
        <v>0</v>
      </c>
      <c r="AR2677" s="86">
        <f t="shared" si="456"/>
        <v>0</v>
      </c>
      <c r="AT2677" s="86">
        <f t="shared" si="457"/>
        <v>0</v>
      </c>
      <c r="AU2677" s="86">
        <f t="shared" si="458"/>
        <v>0</v>
      </c>
    </row>
    <row r="2678" spans="1:47" ht="15" customHeight="1">
      <c r="A2678" s="107"/>
      <c r="B2678" s="93"/>
      <c r="C2678" s="110" t="s">
        <v>202</v>
      </c>
      <c r="D2678" s="542" t="str">
        <f t="shared" si="446"/>
        <v/>
      </c>
      <c r="E2678" s="542"/>
      <c r="F2678" s="542"/>
      <c r="G2678" s="542"/>
      <c r="H2678" s="542"/>
      <c r="I2678" s="542"/>
      <c r="J2678" s="542"/>
      <c r="K2678" s="370"/>
      <c r="L2678" s="370"/>
      <c r="M2678" s="370"/>
      <c r="N2678" s="370"/>
      <c r="O2678" s="370"/>
      <c r="P2678" s="370"/>
      <c r="Q2678" s="370"/>
      <c r="R2678" s="370"/>
      <c r="S2678" s="370"/>
      <c r="T2678" s="370"/>
      <c r="U2678" s="370"/>
      <c r="V2678" s="370"/>
      <c r="W2678" s="370"/>
      <c r="X2678" s="370"/>
      <c r="Y2678" s="370"/>
      <c r="Z2678" s="370"/>
      <c r="AA2678" s="370"/>
      <c r="AB2678" s="370"/>
      <c r="AC2678" s="370"/>
      <c r="AD2678" s="370"/>
      <c r="AG2678" s="86">
        <f t="shared" si="447"/>
        <v>0</v>
      </c>
      <c r="AH2678" s="86">
        <f t="shared" si="448"/>
        <v>0</v>
      </c>
      <c r="AI2678" s="86">
        <f t="shared" si="449"/>
        <v>0</v>
      </c>
      <c r="AJ2678" s="86">
        <f t="shared" si="450"/>
        <v>0</v>
      </c>
      <c r="AL2678" s="86">
        <f t="shared" si="451"/>
        <v>20</v>
      </c>
      <c r="AM2678" s="86">
        <f t="shared" si="452"/>
        <v>0</v>
      </c>
      <c r="AN2678" s="86">
        <f t="shared" si="453"/>
        <v>0</v>
      </c>
      <c r="AP2678" s="86">
        <f t="shared" si="454"/>
        <v>0</v>
      </c>
      <c r="AQ2678" s="86">
        <f t="shared" si="455"/>
        <v>0</v>
      </c>
      <c r="AR2678" s="86">
        <f t="shared" si="456"/>
        <v>0</v>
      </c>
      <c r="AT2678" s="86">
        <f t="shared" si="457"/>
        <v>0</v>
      </c>
      <c r="AU2678" s="86">
        <f t="shared" si="458"/>
        <v>0</v>
      </c>
    </row>
    <row r="2679" spans="1:47" ht="15" customHeight="1">
      <c r="A2679" s="107"/>
      <c r="B2679" s="93"/>
      <c r="C2679" s="110" t="s">
        <v>203</v>
      </c>
      <c r="D2679" s="542" t="str">
        <f t="shared" si="446"/>
        <v/>
      </c>
      <c r="E2679" s="542"/>
      <c r="F2679" s="542"/>
      <c r="G2679" s="542"/>
      <c r="H2679" s="542"/>
      <c r="I2679" s="542"/>
      <c r="J2679" s="542"/>
      <c r="K2679" s="370"/>
      <c r="L2679" s="370"/>
      <c r="M2679" s="370"/>
      <c r="N2679" s="370"/>
      <c r="O2679" s="370"/>
      <c r="P2679" s="370"/>
      <c r="Q2679" s="370"/>
      <c r="R2679" s="370"/>
      <c r="S2679" s="370"/>
      <c r="T2679" s="370"/>
      <c r="U2679" s="370"/>
      <c r="V2679" s="370"/>
      <c r="W2679" s="370"/>
      <c r="X2679" s="370"/>
      <c r="Y2679" s="370"/>
      <c r="Z2679" s="370"/>
      <c r="AA2679" s="370"/>
      <c r="AB2679" s="370"/>
      <c r="AC2679" s="370"/>
      <c r="AD2679" s="370"/>
      <c r="AG2679" s="86">
        <f t="shared" si="447"/>
        <v>0</v>
      </c>
      <c r="AH2679" s="86">
        <f t="shared" si="448"/>
        <v>0</v>
      </c>
      <c r="AI2679" s="86">
        <f t="shared" si="449"/>
        <v>0</v>
      </c>
      <c r="AJ2679" s="86">
        <f t="shared" si="450"/>
        <v>0</v>
      </c>
      <c r="AL2679" s="86">
        <f t="shared" si="451"/>
        <v>20</v>
      </c>
      <c r="AM2679" s="86">
        <f t="shared" si="452"/>
        <v>0</v>
      </c>
      <c r="AN2679" s="86">
        <f t="shared" si="453"/>
        <v>0</v>
      </c>
      <c r="AP2679" s="86">
        <f t="shared" si="454"/>
        <v>0</v>
      </c>
      <c r="AQ2679" s="86">
        <f t="shared" si="455"/>
        <v>0</v>
      </c>
      <c r="AR2679" s="86">
        <f t="shared" si="456"/>
        <v>0</v>
      </c>
      <c r="AT2679" s="86">
        <f t="shared" si="457"/>
        <v>0</v>
      </c>
      <c r="AU2679" s="86">
        <f t="shared" si="458"/>
        <v>0</v>
      </c>
    </row>
    <row r="2680" spans="1:47" ht="15" customHeight="1">
      <c r="A2680" s="107"/>
      <c r="B2680" s="93"/>
      <c r="C2680" s="110" t="s">
        <v>204</v>
      </c>
      <c r="D2680" s="542" t="str">
        <f t="shared" si="446"/>
        <v/>
      </c>
      <c r="E2680" s="542"/>
      <c r="F2680" s="542"/>
      <c r="G2680" s="542"/>
      <c r="H2680" s="542"/>
      <c r="I2680" s="542"/>
      <c r="J2680" s="542"/>
      <c r="K2680" s="370"/>
      <c r="L2680" s="370"/>
      <c r="M2680" s="370"/>
      <c r="N2680" s="370"/>
      <c r="O2680" s="370"/>
      <c r="P2680" s="370"/>
      <c r="Q2680" s="370"/>
      <c r="R2680" s="370"/>
      <c r="S2680" s="370"/>
      <c r="T2680" s="370"/>
      <c r="U2680" s="370"/>
      <c r="V2680" s="370"/>
      <c r="W2680" s="370"/>
      <c r="X2680" s="370"/>
      <c r="Y2680" s="370"/>
      <c r="Z2680" s="370"/>
      <c r="AA2680" s="370"/>
      <c r="AB2680" s="370"/>
      <c r="AC2680" s="370"/>
      <c r="AD2680" s="370"/>
      <c r="AG2680" s="86">
        <f t="shared" si="447"/>
        <v>0</v>
      </c>
      <c r="AH2680" s="86">
        <f t="shared" si="448"/>
        <v>0</v>
      </c>
      <c r="AI2680" s="86">
        <f t="shared" si="449"/>
        <v>0</v>
      </c>
      <c r="AJ2680" s="86">
        <f t="shared" si="450"/>
        <v>0</v>
      </c>
      <c r="AL2680" s="86">
        <f t="shared" si="451"/>
        <v>20</v>
      </c>
      <c r="AM2680" s="86">
        <f t="shared" si="452"/>
        <v>0</v>
      </c>
      <c r="AN2680" s="86">
        <f t="shared" si="453"/>
        <v>0</v>
      </c>
      <c r="AP2680" s="86">
        <f t="shared" si="454"/>
        <v>0</v>
      </c>
      <c r="AQ2680" s="86">
        <f t="shared" si="455"/>
        <v>0</v>
      </c>
      <c r="AR2680" s="86">
        <f t="shared" si="456"/>
        <v>0</v>
      </c>
      <c r="AT2680" s="86">
        <f t="shared" si="457"/>
        <v>0</v>
      </c>
      <c r="AU2680" s="86">
        <f t="shared" si="458"/>
        <v>0</v>
      </c>
    </row>
    <row r="2681" spans="1:47" ht="15" customHeight="1">
      <c r="A2681" s="107"/>
      <c r="B2681" s="93"/>
      <c r="C2681" s="110" t="s">
        <v>205</v>
      </c>
      <c r="D2681" s="542" t="str">
        <f t="shared" si="446"/>
        <v/>
      </c>
      <c r="E2681" s="542"/>
      <c r="F2681" s="542"/>
      <c r="G2681" s="542"/>
      <c r="H2681" s="542"/>
      <c r="I2681" s="542"/>
      <c r="J2681" s="542"/>
      <c r="K2681" s="370"/>
      <c r="L2681" s="370"/>
      <c r="M2681" s="370"/>
      <c r="N2681" s="370"/>
      <c r="O2681" s="370"/>
      <c r="P2681" s="370"/>
      <c r="Q2681" s="370"/>
      <c r="R2681" s="370"/>
      <c r="S2681" s="370"/>
      <c r="T2681" s="370"/>
      <c r="U2681" s="370"/>
      <c r="V2681" s="370"/>
      <c r="W2681" s="370"/>
      <c r="X2681" s="370"/>
      <c r="Y2681" s="370"/>
      <c r="Z2681" s="370"/>
      <c r="AA2681" s="370"/>
      <c r="AB2681" s="370"/>
      <c r="AC2681" s="370"/>
      <c r="AD2681" s="370"/>
      <c r="AG2681" s="86">
        <f t="shared" si="447"/>
        <v>0</v>
      </c>
      <c r="AH2681" s="86">
        <f t="shared" si="448"/>
        <v>0</v>
      </c>
      <c r="AI2681" s="86">
        <f t="shared" si="449"/>
        <v>0</v>
      </c>
      <c r="AJ2681" s="86">
        <f t="shared" si="450"/>
        <v>0</v>
      </c>
      <c r="AL2681" s="86">
        <f t="shared" si="451"/>
        <v>20</v>
      </c>
      <c r="AM2681" s="86">
        <f t="shared" si="452"/>
        <v>0</v>
      </c>
      <c r="AN2681" s="86">
        <f t="shared" si="453"/>
        <v>0</v>
      </c>
      <c r="AP2681" s="86">
        <f t="shared" si="454"/>
        <v>0</v>
      </c>
      <c r="AQ2681" s="86">
        <f t="shared" si="455"/>
        <v>0</v>
      </c>
      <c r="AR2681" s="86">
        <f t="shared" si="456"/>
        <v>0</v>
      </c>
      <c r="AT2681" s="86">
        <f t="shared" si="457"/>
        <v>0</v>
      </c>
      <c r="AU2681" s="86">
        <f t="shared" si="458"/>
        <v>0</v>
      </c>
    </row>
    <row r="2682" spans="1:47" ht="15" customHeight="1">
      <c r="A2682" s="107"/>
      <c r="B2682" s="93"/>
      <c r="C2682" s="110" t="s">
        <v>206</v>
      </c>
      <c r="D2682" s="542" t="str">
        <f t="shared" si="446"/>
        <v/>
      </c>
      <c r="E2682" s="542"/>
      <c r="F2682" s="542"/>
      <c r="G2682" s="542"/>
      <c r="H2682" s="542"/>
      <c r="I2682" s="542"/>
      <c r="J2682" s="542"/>
      <c r="K2682" s="370"/>
      <c r="L2682" s="370"/>
      <c r="M2682" s="370"/>
      <c r="N2682" s="370"/>
      <c r="O2682" s="370"/>
      <c r="P2682" s="370"/>
      <c r="Q2682" s="370"/>
      <c r="R2682" s="370"/>
      <c r="S2682" s="370"/>
      <c r="T2682" s="370"/>
      <c r="U2682" s="370"/>
      <c r="V2682" s="370"/>
      <c r="W2682" s="370"/>
      <c r="X2682" s="370"/>
      <c r="Y2682" s="370"/>
      <c r="Z2682" s="370"/>
      <c r="AA2682" s="370"/>
      <c r="AB2682" s="370"/>
      <c r="AC2682" s="370"/>
      <c r="AD2682" s="370"/>
      <c r="AG2682" s="86">
        <f t="shared" si="447"/>
        <v>0</v>
      </c>
      <c r="AH2682" s="86">
        <f t="shared" si="448"/>
        <v>0</v>
      </c>
      <c r="AI2682" s="86">
        <f t="shared" si="449"/>
        <v>0</v>
      </c>
      <c r="AJ2682" s="86">
        <f t="shared" si="450"/>
        <v>0</v>
      </c>
      <c r="AL2682" s="86">
        <f t="shared" si="451"/>
        <v>20</v>
      </c>
      <c r="AM2682" s="86">
        <f t="shared" si="452"/>
        <v>0</v>
      </c>
      <c r="AN2682" s="86">
        <f t="shared" si="453"/>
        <v>0</v>
      </c>
      <c r="AP2682" s="86">
        <f t="shared" si="454"/>
        <v>0</v>
      </c>
      <c r="AQ2682" s="86">
        <f t="shared" si="455"/>
        <v>0</v>
      </c>
      <c r="AR2682" s="86">
        <f t="shared" si="456"/>
        <v>0</v>
      </c>
      <c r="AT2682" s="86">
        <f t="shared" si="457"/>
        <v>0</v>
      </c>
      <c r="AU2682" s="86">
        <f t="shared" si="458"/>
        <v>0</v>
      </c>
    </row>
    <row r="2683" spans="1:47" ht="15" customHeight="1">
      <c r="A2683" s="107"/>
      <c r="B2683" s="93"/>
      <c r="C2683" s="110" t="s">
        <v>207</v>
      </c>
      <c r="D2683" s="542" t="str">
        <f t="shared" si="446"/>
        <v/>
      </c>
      <c r="E2683" s="542"/>
      <c r="F2683" s="542"/>
      <c r="G2683" s="542"/>
      <c r="H2683" s="542"/>
      <c r="I2683" s="542"/>
      <c r="J2683" s="542"/>
      <c r="K2683" s="370"/>
      <c r="L2683" s="370"/>
      <c r="M2683" s="370"/>
      <c r="N2683" s="370"/>
      <c r="O2683" s="370"/>
      <c r="P2683" s="370"/>
      <c r="Q2683" s="370"/>
      <c r="R2683" s="370"/>
      <c r="S2683" s="370"/>
      <c r="T2683" s="370"/>
      <c r="U2683" s="370"/>
      <c r="V2683" s="370"/>
      <c r="W2683" s="370"/>
      <c r="X2683" s="370"/>
      <c r="Y2683" s="370"/>
      <c r="Z2683" s="370"/>
      <c r="AA2683" s="370"/>
      <c r="AB2683" s="370"/>
      <c r="AC2683" s="370"/>
      <c r="AD2683" s="370"/>
      <c r="AG2683" s="86">
        <f t="shared" si="447"/>
        <v>0</v>
      </c>
      <c r="AH2683" s="86">
        <f t="shared" si="448"/>
        <v>0</v>
      </c>
      <c r="AI2683" s="86">
        <f t="shared" si="449"/>
        <v>0</v>
      </c>
      <c r="AJ2683" s="86">
        <f t="shared" si="450"/>
        <v>0</v>
      </c>
      <c r="AL2683" s="86">
        <f t="shared" si="451"/>
        <v>20</v>
      </c>
      <c r="AM2683" s="86">
        <f t="shared" si="452"/>
        <v>0</v>
      </c>
      <c r="AN2683" s="86">
        <f t="shared" si="453"/>
        <v>0</v>
      </c>
      <c r="AP2683" s="86">
        <f t="shared" si="454"/>
        <v>0</v>
      </c>
      <c r="AQ2683" s="86">
        <f t="shared" si="455"/>
        <v>0</v>
      </c>
      <c r="AR2683" s="86">
        <f t="shared" si="456"/>
        <v>0</v>
      </c>
      <c r="AT2683" s="86">
        <f t="shared" si="457"/>
        <v>0</v>
      </c>
      <c r="AU2683" s="86">
        <f t="shared" si="458"/>
        <v>0</v>
      </c>
    </row>
    <row r="2684" spans="1:47" ht="15" customHeight="1">
      <c r="A2684" s="107"/>
      <c r="B2684" s="93"/>
      <c r="C2684" s="110" t="s">
        <v>208</v>
      </c>
      <c r="D2684" s="542" t="str">
        <f t="shared" si="446"/>
        <v/>
      </c>
      <c r="E2684" s="542"/>
      <c r="F2684" s="542"/>
      <c r="G2684" s="542"/>
      <c r="H2684" s="542"/>
      <c r="I2684" s="542"/>
      <c r="J2684" s="542"/>
      <c r="K2684" s="370"/>
      <c r="L2684" s="370"/>
      <c r="M2684" s="370"/>
      <c r="N2684" s="370"/>
      <c r="O2684" s="370"/>
      <c r="P2684" s="370"/>
      <c r="Q2684" s="370"/>
      <c r="R2684" s="370"/>
      <c r="S2684" s="370"/>
      <c r="T2684" s="370"/>
      <c r="U2684" s="370"/>
      <c r="V2684" s="370"/>
      <c r="W2684" s="370"/>
      <c r="X2684" s="370"/>
      <c r="Y2684" s="370"/>
      <c r="Z2684" s="370"/>
      <c r="AA2684" s="370"/>
      <c r="AB2684" s="370"/>
      <c r="AC2684" s="370"/>
      <c r="AD2684" s="370"/>
      <c r="AG2684" s="86">
        <f t="shared" si="447"/>
        <v>0</v>
      </c>
      <c r="AH2684" s="86">
        <f t="shared" si="448"/>
        <v>0</v>
      </c>
      <c r="AI2684" s="86">
        <f t="shared" si="449"/>
        <v>0</v>
      </c>
      <c r="AJ2684" s="86">
        <f t="shared" si="450"/>
        <v>0</v>
      </c>
      <c r="AL2684" s="86">
        <f t="shared" si="451"/>
        <v>20</v>
      </c>
      <c r="AM2684" s="86">
        <f t="shared" si="452"/>
        <v>0</v>
      </c>
      <c r="AN2684" s="86">
        <f t="shared" si="453"/>
        <v>0</v>
      </c>
      <c r="AP2684" s="86">
        <f t="shared" si="454"/>
        <v>0</v>
      </c>
      <c r="AQ2684" s="86">
        <f t="shared" si="455"/>
        <v>0</v>
      </c>
      <c r="AR2684" s="86">
        <f t="shared" si="456"/>
        <v>0</v>
      </c>
      <c r="AT2684" s="86">
        <f t="shared" si="457"/>
        <v>0</v>
      </c>
      <c r="AU2684" s="86">
        <f t="shared" si="458"/>
        <v>0</v>
      </c>
    </row>
    <row r="2685" spans="1:47" ht="15" customHeight="1">
      <c r="A2685" s="107"/>
      <c r="B2685" s="93"/>
      <c r="C2685" s="110" t="s">
        <v>209</v>
      </c>
      <c r="D2685" s="542" t="str">
        <f t="shared" si="446"/>
        <v/>
      </c>
      <c r="E2685" s="542"/>
      <c r="F2685" s="542"/>
      <c r="G2685" s="542"/>
      <c r="H2685" s="542"/>
      <c r="I2685" s="542"/>
      <c r="J2685" s="542"/>
      <c r="K2685" s="370"/>
      <c r="L2685" s="370"/>
      <c r="M2685" s="370"/>
      <c r="N2685" s="370"/>
      <c r="O2685" s="370"/>
      <c r="P2685" s="370"/>
      <c r="Q2685" s="370"/>
      <c r="R2685" s="370"/>
      <c r="S2685" s="370"/>
      <c r="T2685" s="370"/>
      <c r="U2685" s="370"/>
      <c r="V2685" s="370"/>
      <c r="W2685" s="370"/>
      <c r="X2685" s="370"/>
      <c r="Y2685" s="370"/>
      <c r="Z2685" s="370"/>
      <c r="AA2685" s="370"/>
      <c r="AB2685" s="370"/>
      <c r="AC2685" s="370"/>
      <c r="AD2685" s="370"/>
      <c r="AG2685" s="86">
        <f t="shared" si="447"/>
        <v>0</v>
      </c>
      <c r="AH2685" s="86">
        <f t="shared" si="448"/>
        <v>0</v>
      </c>
      <c r="AI2685" s="86">
        <f t="shared" si="449"/>
        <v>0</v>
      </c>
      <c r="AJ2685" s="86">
        <f t="shared" si="450"/>
        <v>0</v>
      </c>
      <c r="AL2685" s="86">
        <f t="shared" si="451"/>
        <v>20</v>
      </c>
      <c r="AM2685" s="86">
        <f t="shared" si="452"/>
        <v>0</v>
      </c>
      <c r="AN2685" s="86">
        <f t="shared" si="453"/>
        <v>0</v>
      </c>
      <c r="AP2685" s="86">
        <f t="shared" si="454"/>
        <v>0</v>
      </c>
      <c r="AQ2685" s="86">
        <f t="shared" si="455"/>
        <v>0</v>
      </c>
      <c r="AR2685" s="86">
        <f t="shared" si="456"/>
        <v>0</v>
      </c>
      <c r="AT2685" s="86">
        <f t="shared" si="457"/>
        <v>0</v>
      </c>
      <c r="AU2685" s="86">
        <f t="shared" si="458"/>
        <v>0</v>
      </c>
    </row>
    <row r="2686" spans="1:47" ht="15" customHeight="1">
      <c r="A2686" s="107"/>
      <c r="B2686" s="93"/>
      <c r="C2686" s="110" t="s">
        <v>210</v>
      </c>
      <c r="D2686" s="542" t="str">
        <f t="shared" si="446"/>
        <v/>
      </c>
      <c r="E2686" s="542"/>
      <c r="F2686" s="542"/>
      <c r="G2686" s="542"/>
      <c r="H2686" s="542"/>
      <c r="I2686" s="542"/>
      <c r="J2686" s="542"/>
      <c r="K2686" s="370"/>
      <c r="L2686" s="370"/>
      <c r="M2686" s="370"/>
      <c r="N2686" s="370"/>
      <c r="O2686" s="370"/>
      <c r="P2686" s="370"/>
      <c r="Q2686" s="370"/>
      <c r="R2686" s="370"/>
      <c r="S2686" s="370"/>
      <c r="T2686" s="370"/>
      <c r="U2686" s="370"/>
      <c r="V2686" s="370"/>
      <c r="W2686" s="370"/>
      <c r="X2686" s="370"/>
      <c r="Y2686" s="370"/>
      <c r="Z2686" s="370"/>
      <c r="AA2686" s="370"/>
      <c r="AB2686" s="370"/>
      <c r="AC2686" s="370"/>
      <c r="AD2686" s="370"/>
      <c r="AG2686" s="86">
        <f t="shared" si="447"/>
        <v>0</v>
      </c>
      <c r="AH2686" s="86">
        <f t="shared" si="448"/>
        <v>0</v>
      </c>
      <c r="AI2686" s="86">
        <f t="shared" si="449"/>
        <v>0</v>
      </c>
      <c r="AJ2686" s="86">
        <f t="shared" si="450"/>
        <v>0</v>
      </c>
      <c r="AL2686" s="86">
        <f t="shared" si="451"/>
        <v>20</v>
      </c>
      <c r="AM2686" s="86">
        <f t="shared" si="452"/>
        <v>0</v>
      </c>
      <c r="AN2686" s="86">
        <f t="shared" si="453"/>
        <v>0</v>
      </c>
      <c r="AP2686" s="86">
        <f t="shared" si="454"/>
        <v>0</v>
      </c>
      <c r="AQ2686" s="86">
        <f t="shared" si="455"/>
        <v>0</v>
      </c>
      <c r="AR2686" s="86">
        <f t="shared" si="456"/>
        <v>0</v>
      </c>
      <c r="AT2686" s="86">
        <f t="shared" si="457"/>
        <v>0</v>
      </c>
      <c r="AU2686" s="86">
        <f t="shared" si="458"/>
        <v>0</v>
      </c>
    </row>
    <row r="2687" spans="1:47" ht="15" customHeight="1">
      <c r="A2687" s="107"/>
      <c r="B2687" s="93"/>
      <c r="C2687" s="111" t="s">
        <v>211</v>
      </c>
      <c r="D2687" s="542" t="str">
        <f t="shared" si="446"/>
        <v/>
      </c>
      <c r="E2687" s="542"/>
      <c r="F2687" s="542"/>
      <c r="G2687" s="542"/>
      <c r="H2687" s="542"/>
      <c r="I2687" s="542"/>
      <c r="J2687" s="542"/>
      <c r="K2687" s="370"/>
      <c r="L2687" s="370"/>
      <c r="M2687" s="370"/>
      <c r="N2687" s="370"/>
      <c r="O2687" s="370"/>
      <c r="P2687" s="370"/>
      <c r="Q2687" s="370"/>
      <c r="R2687" s="370"/>
      <c r="S2687" s="370"/>
      <c r="T2687" s="370"/>
      <c r="U2687" s="370"/>
      <c r="V2687" s="370"/>
      <c r="W2687" s="370"/>
      <c r="X2687" s="370"/>
      <c r="Y2687" s="370"/>
      <c r="Z2687" s="370"/>
      <c r="AA2687" s="370"/>
      <c r="AB2687" s="370"/>
      <c r="AC2687" s="370"/>
      <c r="AD2687" s="370"/>
      <c r="AG2687" s="86">
        <f t="shared" si="447"/>
        <v>0</v>
      </c>
      <c r="AH2687" s="86">
        <f t="shared" si="448"/>
        <v>0</v>
      </c>
      <c r="AI2687" s="86">
        <f t="shared" si="449"/>
        <v>0</v>
      </c>
      <c r="AJ2687" s="86">
        <f t="shared" si="450"/>
        <v>0</v>
      </c>
      <c r="AL2687" s="86">
        <f t="shared" si="451"/>
        <v>20</v>
      </c>
      <c r="AM2687" s="86">
        <f t="shared" si="452"/>
        <v>0</v>
      </c>
      <c r="AN2687" s="86">
        <f t="shared" si="453"/>
        <v>0</v>
      </c>
      <c r="AP2687" s="86">
        <f t="shared" si="454"/>
        <v>0</v>
      </c>
      <c r="AQ2687" s="86">
        <f t="shared" si="455"/>
        <v>0</v>
      </c>
      <c r="AR2687" s="86">
        <f t="shared" si="456"/>
        <v>0</v>
      </c>
      <c r="AT2687" s="86">
        <f t="shared" si="457"/>
        <v>0</v>
      </c>
      <c r="AU2687" s="86">
        <f t="shared" si="458"/>
        <v>0</v>
      </c>
    </row>
    <row r="2688" spans="1:47" ht="15" customHeight="1">
      <c r="A2688" s="107"/>
      <c r="B2688" s="93"/>
      <c r="C2688" s="110" t="s">
        <v>212</v>
      </c>
      <c r="D2688" s="542" t="str">
        <f t="shared" si="446"/>
        <v/>
      </c>
      <c r="E2688" s="542"/>
      <c r="F2688" s="542"/>
      <c r="G2688" s="542"/>
      <c r="H2688" s="542"/>
      <c r="I2688" s="542"/>
      <c r="J2688" s="542"/>
      <c r="K2688" s="370"/>
      <c r="L2688" s="370"/>
      <c r="M2688" s="370"/>
      <c r="N2688" s="370"/>
      <c r="O2688" s="370"/>
      <c r="P2688" s="370"/>
      <c r="Q2688" s="370"/>
      <c r="R2688" s="370"/>
      <c r="S2688" s="370"/>
      <c r="T2688" s="370"/>
      <c r="U2688" s="370"/>
      <c r="V2688" s="370"/>
      <c r="W2688" s="370"/>
      <c r="X2688" s="370"/>
      <c r="Y2688" s="370"/>
      <c r="Z2688" s="370"/>
      <c r="AA2688" s="370"/>
      <c r="AB2688" s="370"/>
      <c r="AC2688" s="370"/>
      <c r="AD2688" s="370"/>
      <c r="AG2688" s="86">
        <f t="shared" si="447"/>
        <v>0</v>
      </c>
      <c r="AH2688" s="86">
        <f t="shared" si="448"/>
        <v>0</v>
      </c>
      <c r="AI2688" s="86">
        <f t="shared" si="449"/>
        <v>0</v>
      </c>
      <c r="AJ2688" s="86">
        <f t="shared" si="450"/>
        <v>0</v>
      </c>
      <c r="AL2688" s="86">
        <f t="shared" si="451"/>
        <v>20</v>
      </c>
      <c r="AM2688" s="86">
        <f t="shared" si="452"/>
        <v>0</v>
      </c>
      <c r="AN2688" s="86">
        <f t="shared" si="453"/>
        <v>0</v>
      </c>
      <c r="AP2688" s="86">
        <f t="shared" si="454"/>
        <v>0</v>
      </c>
      <c r="AQ2688" s="86">
        <f t="shared" si="455"/>
        <v>0</v>
      </c>
      <c r="AR2688" s="86">
        <f t="shared" si="456"/>
        <v>0</v>
      </c>
      <c r="AT2688" s="86">
        <f t="shared" si="457"/>
        <v>0</v>
      </c>
      <c r="AU2688" s="86">
        <f t="shared" si="458"/>
        <v>0</v>
      </c>
    </row>
    <row r="2689" spans="1:47" ht="15" customHeight="1">
      <c r="A2689" s="107"/>
      <c r="B2689" s="93"/>
      <c r="C2689" s="110" t="s">
        <v>213</v>
      </c>
      <c r="D2689" s="542" t="str">
        <f t="shared" si="446"/>
        <v/>
      </c>
      <c r="E2689" s="542"/>
      <c r="F2689" s="542"/>
      <c r="G2689" s="542"/>
      <c r="H2689" s="542"/>
      <c r="I2689" s="542"/>
      <c r="J2689" s="542"/>
      <c r="K2689" s="370"/>
      <c r="L2689" s="370"/>
      <c r="M2689" s="370"/>
      <c r="N2689" s="370"/>
      <c r="O2689" s="370"/>
      <c r="P2689" s="370"/>
      <c r="Q2689" s="370"/>
      <c r="R2689" s="370"/>
      <c r="S2689" s="370"/>
      <c r="T2689" s="370"/>
      <c r="U2689" s="370"/>
      <c r="V2689" s="370"/>
      <c r="W2689" s="370"/>
      <c r="X2689" s="370"/>
      <c r="Y2689" s="370"/>
      <c r="Z2689" s="370"/>
      <c r="AA2689" s="370"/>
      <c r="AB2689" s="370"/>
      <c r="AC2689" s="370"/>
      <c r="AD2689" s="370"/>
      <c r="AG2689" s="86">
        <f t="shared" si="447"/>
        <v>0</v>
      </c>
      <c r="AH2689" s="86">
        <f t="shared" si="448"/>
        <v>0</v>
      </c>
      <c r="AI2689" s="86">
        <f t="shared" si="449"/>
        <v>0</v>
      </c>
      <c r="AJ2689" s="86">
        <f t="shared" si="450"/>
        <v>0</v>
      </c>
      <c r="AL2689" s="86">
        <f t="shared" si="451"/>
        <v>20</v>
      </c>
      <c r="AM2689" s="86">
        <f t="shared" si="452"/>
        <v>0</v>
      </c>
      <c r="AN2689" s="86">
        <f t="shared" si="453"/>
        <v>0</v>
      </c>
      <c r="AP2689" s="86">
        <f t="shared" si="454"/>
        <v>0</v>
      </c>
      <c r="AQ2689" s="86">
        <f t="shared" si="455"/>
        <v>0</v>
      </c>
      <c r="AR2689" s="86">
        <f t="shared" si="456"/>
        <v>0</v>
      </c>
      <c r="AT2689" s="86">
        <f t="shared" si="457"/>
        <v>0</v>
      </c>
      <c r="AU2689" s="86">
        <f t="shared" si="458"/>
        <v>0</v>
      </c>
    </row>
    <row r="2690" spans="1:47" ht="15" customHeight="1">
      <c r="A2690" s="107"/>
      <c r="B2690" s="93"/>
      <c r="C2690" s="110" t="s">
        <v>214</v>
      </c>
      <c r="D2690" s="542" t="str">
        <f t="shared" si="446"/>
        <v/>
      </c>
      <c r="E2690" s="542"/>
      <c r="F2690" s="542"/>
      <c r="G2690" s="542"/>
      <c r="H2690" s="542"/>
      <c r="I2690" s="542"/>
      <c r="J2690" s="542"/>
      <c r="K2690" s="370"/>
      <c r="L2690" s="370"/>
      <c r="M2690" s="370"/>
      <c r="N2690" s="370"/>
      <c r="O2690" s="370"/>
      <c r="P2690" s="370"/>
      <c r="Q2690" s="370"/>
      <c r="R2690" s="370"/>
      <c r="S2690" s="370"/>
      <c r="T2690" s="370"/>
      <c r="U2690" s="370"/>
      <c r="V2690" s="370"/>
      <c r="W2690" s="370"/>
      <c r="X2690" s="370"/>
      <c r="Y2690" s="370"/>
      <c r="Z2690" s="370"/>
      <c r="AA2690" s="370"/>
      <c r="AB2690" s="370"/>
      <c r="AC2690" s="370"/>
      <c r="AD2690" s="370"/>
      <c r="AG2690" s="86">
        <f t="shared" si="447"/>
        <v>0</v>
      </c>
      <c r="AH2690" s="86">
        <f t="shared" si="448"/>
        <v>0</v>
      </c>
      <c r="AI2690" s="86">
        <f t="shared" si="449"/>
        <v>0</v>
      </c>
      <c r="AJ2690" s="86">
        <f t="shared" si="450"/>
        <v>0</v>
      </c>
      <c r="AL2690" s="86">
        <f t="shared" si="451"/>
        <v>20</v>
      </c>
      <c r="AM2690" s="86">
        <f t="shared" si="452"/>
        <v>0</v>
      </c>
      <c r="AN2690" s="86">
        <f t="shared" si="453"/>
        <v>0</v>
      </c>
      <c r="AP2690" s="86">
        <f t="shared" si="454"/>
        <v>0</v>
      </c>
      <c r="AQ2690" s="86">
        <f t="shared" si="455"/>
        <v>0</v>
      </c>
      <c r="AR2690" s="86">
        <f t="shared" si="456"/>
        <v>0</v>
      </c>
      <c r="AT2690" s="86">
        <f t="shared" si="457"/>
        <v>0</v>
      </c>
      <c r="AU2690" s="86">
        <f t="shared" si="458"/>
        <v>0</v>
      </c>
    </row>
    <row r="2691" spans="1:47" ht="15" customHeight="1">
      <c r="A2691" s="107"/>
      <c r="B2691" s="93"/>
      <c r="C2691" s="110" t="s">
        <v>215</v>
      </c>
      <c r="D2691" s="542" t="str">
        <f t="shared" si="446"/>
        <v/>
      </c>
      <c r="E2691" s="542"/>
      <c r="F2691" s="542"/>
      <c r="G2691" s="542"/>
      <c r="H2691" s="542"/>
      <c r="I2691" s="542"/>
      <c r="J2691" s="542"/>
      <c r="K2691" s="370"/>
      <c r="L2691" s="370"/>
      <c r="M2691" s="370"/>
      <c r="N2691" s="370"/>
      <c r="O2691" s="370"/>
      <c r="P2691" s="370"/>
      <c r="Q2691" s="370"/>
      <c r="R2691" s="370"/>
      <c r="S2691" s="370"/>
      <c r="T2691" s="370"/>
      <c r="U2691" s="370"/>
      <c r="V2691" s="370"/>
      <c r="W2691" s="370"/>
      <c r="X2691" s="370"/>
      <c r="Y2691" s="370"/>
      <c r="Z2691" s="370"/>
      <c r="AA2691" s="370"/>
      <c r="AB2691" s="370"/>
      <c r="AC2691" s="370"/>
      <c r="AD2691" s="370"/>
      <c r="AG2691" s="86">
        <f t="shared" si="447"/>
        <v>0</v>
      </c>
      <c r="AH2691" s="86">
        <f t="shared" si="448"/>
        <v>0</v>
      </c>
      <c r="AI2691" s="86">
        <f t="shared" si="449"/>
        <v>0</v>
      </c>
      <c r="AJ2691" s="86">
        <f t="shared" si="450"/>
        <v>0</v>
      </c>
      <c r="AL2691" s="86">
        <f t="shared" si="451"/>
        <v>20</v>
      </c>
      <c r="AM2691" s="86">
        <f t="shared" si="452"/>
        <v>0</v>
      </c>
      <c r="AN2691" s="86">
        <f t="shared" si="453"/>
        <v>0</v>
      </c>
      <c r="AP2691" s="86">
        <f t="shared" si="454"/>
        <v>0</v>
      </c>
      <c r="AQ2691" s="86">
        <f t="shared" si="455"/>
        <v>0</v>
      </c>
      <c r="AR2691" s="86">
        <f t="shared" si="456"/>
        <v>0</v>
      </c>
      <c r="AT2691" s="86">
        <f t="shared" si="457"/>
        <v>0</v>
      </c>
      <c r="AU2691" s="86">
        <f t="shared" si="458"/>
        <v>0</v>
      </c>
    </row>
    <row r="2692" spans="1:47" ht="15" customHeight="1">
      <c r="A2692" s="107"/>
      <c r="B2692" s="93"/>
      <c r="C2692" s="110" t="s">
        <v>216</v>
      </c>
      <c r="D2692" s="542" t="str">
        <f t="shared" si="446"/>
        <v/>
      </c>
      <c r="E2692" s="542"/>
      <c r="F2692" s="542"/>
      <c r="G2692" s="542"/>
      <c r="H2692" s="542"/>
      <c r="I2692" s="542"/>
      <c r="J2692" s="542"/>
      <c r="K2692" s="370"/>
      <c r="L2692" s="370"/>
      <c r="M2692" s="370"/>
      <c r="N2692" s="370"/>
      <c r="O2692" s="370"/>
      <c r="P2692" s="370"/>
      <c r="Q2692" s="370"/>
      <c r="R2692" s="370"/>
      <c r="S2692" s="370"/>
      <c r="T2692" s="370"/>
      <c r="U2692" s="370"/>
      <c r="V2692" s="370"/>
      <c r="W2692" s="370"/>
      <c r="X2692" s="370"/>
      <c r="Y2692" s="370"/>
      <c r="Z2692" s="370"/>
      <c r="AA2692" s="370"/>
      <c r="AB2692" s="370"/>
      <c r="AC2692" s="370"/>
      <c r="AD2692" s="370"/>
      <c r="AG2692" s="86">
        <f t="shared" si="447"/>
        <v>0</v>
      </c>
      <c r="AH2692" s="86">
        <f t="shared" si="448"/>
        <v>0</v>
      </c>
      <c r="AI2692" s="86">
        <f t="shared" si="449"/>
        <v>0</v>
      </c>
      <c r="AJ2692" s="86">
        <f t="shared" si="450"/>
        <v>0</v>
      </c>
      <c r="AL2692" s="86">
        <f t="shared" si="451"/>
        <v>20</v>
      </c>
      <c r="AM2692" s="86">
        <f t="shared" si="452"/>
        <v>0</v>
      </c>
      <c r="AN2692" s="86">
        <f t="shared" si="453"/>
        <v>0</v>
      </c>
      <c r="AP2692" s="86">
        <f t="shared" si="454"/>
        <v>0</v>
      </c>
      <c r="AQ2692" s="86">
        <f t="shared" si="455"/>
        <v>0</v>
      </c>
      <c r="AR2692" s="86">
        <f t="shared" si="456"/>
        <v>0</v>
      </c>
      <c r="AT2692" s="86">
        <f t="shared" si="457"/>
        <v>0</v>
      </c>
      <c r="AU2692" s="86">
        <f t="shared" si="458"/>
        <v>0</v>
      </c>
    </row>
    <row r="2693" spans="1:47" ht="15" customHeight="1">
      <c r="A2693" s="107"/>
      <c r="B2693" s="93"/>
      <c r="C2693" s="110" t="s">
        <v>217</v>
      </c>
      <c r="D2693" s="542" t="str">
        <f t="shared" si="446"/>
        <v/>
      </c>
      <c r="E2693" s="542"/>
      <c r="F2693" s="542"/>
      <c r="G2693" s="542"/>
      <c r="H2693" s="542"/>
      <c r="I2693" s="542"/>
      <c r="J2693" s="542"/>
      <c r="K2693" s="370"/>
      <c r="L2693" s="370"/>
      <c r="M2693" s="370"/>
      <c r="N2693" s="370"/>
      <c r="O2693" s="370"/>
      <c r="P2693" s="370"/>
      <c r="Q2693" s="370"/>
      <c r="R2693" s="370"/>
      <c r="S2693" s="370"/>
      <c r="T2693" s="370"/>
      <c r="U2693" s="370"/>
      <c r="V2693" s="370"/>
      <c r="W2693" s="370"/>
      <c r="X2693" s="370"/>
      <c r="Y2693" s="370"/>
      <c r="Z2693" s="370"/>
      <c r="AA2693" s="370"/>
      <c r="AB2693" s="370"/>
      <c r="AC2693" s="370"/>
      <c r="AD2693" s="370"/>
      <c r="AG2693" s="86">
        <f t="shared" si="447"/>
        <v>0</v>
      </c>
      <c r="AH2693" s="86">
        <f t="shared" si="448"/>
        <v>0</v>
      </c>
      <c r="AI2693" s="86">
        <f t="shared" si="449"/>
        <v>0</v>
      </c>
      <c r="AJ2693" s="86">
        <f t="shared" si="450"/>
        <v>0</v>
      </c>
      <c r="AL2693" s="86">
        <f t="shared" si="451"/>
        <v>20</v>
      </c>
      <c r="AM2693" s="86">
        <f t="shared" si="452"/>
        <v>0</v>
      </c>
      <c r="AN2693" s="86">
        <f t="shared" si="453"/>
        <v>0</v>
      </c>
      <c r="AP2693" s="86">
        <f t="shared" si="454"/>
        <v>0</v>
      </c>
      <c r="AQ2693" s="86">
        <f t="shared" si="455"/>
        <v>0</v>
      </c>
      <c r="AR2693" s="86">
        <f t="shared" si="456"/>
        <v>0</v>
      </c>
      <c r="AT2693" s="86">
        <f t="shared" si="457"/>
        <v>0</v>
      </c>
      <c r="AU2693" s="86">
        <f t="shared" si="458"/>
        <v>0</v>
      </c>
    </row>
    <row r="2694" spans="1:47" ht="15" customHeight="1">
      <c r="A2694" s="107"/>
      <c r="B2694" s="93"/>
      <c r="C2694" s="110" t="s">
        <v>218</v>
      </c>
      <c r="D2694" s="542" t="str">
        <f t="shared" si="446"/>
        <v/>
      </c>
      <c r="E2694" s="542"/>
      <c r="F2694" s="542"/>
      <c r="G2694" s="542"/>
      <c r="H2694" s="542"/>
      <c r="I2694" s="542"/>
      <c r="J2694" s="542"/>
      <c r="K2694" s="370"/>
      <c r="L2694" s="370"/>
      <c r="M2694" s="370"/>
      <c r="N2694" s="370"/>
      <c r="O2694" s="370"/>
      <c r="P2694" s="370"/>
      <c r="Q2694" s="370"/>
      <c r="R2694" s="370"/>
      <c r="S2694" s="370"/>
      <c r="T2694" s="370"/>
      <c r="U2694" s="370"/>
      <c r="V2694" s="370"/>
      <c r="W2694" s="370"/>
      <c r="X2694" s="370"/>
      <c r="Y2694" s="370"/>
      <c r="Z2694" s="370"/>
      <c r="AA2694" s="370"/>
      <c r="AB2694" s="370"/>
      <c r="AC2694" s="370"/>
      <c r="AD2694" s="370"/>
      <c r="AG2694" s="86">
        <f t="shared" si="447"/>
        <v>0</v>
      </c>
      <c r="AH2694" s="86">
        <f t="shared" si="448"/>
        <v>0</v>
      </c>
      <c r="AI2694" s="86">
        <f t="shared" si="449"/>
        <v>0</v>
      </c>
      <c r="AJ2694" s="86">
        <f t="shared" si="450"/>
        <v>0</v>
      </c>
      <c r="AL2694" s="86">
        <f t="shared" si="451"/>
        <v>20</v>
      </c>
      <c r="AM2694" s="86">
        <f t="shared" si="452"/>
        <v>0</v>
      </c>
      <c r="AN2694" s="86">
        <f t="shared" si="453"/>
        <v>0</v>
      </c>
      <c r="AP2694" s="86">
        <f t="shared" si="454"/>
        <v>0</v>
      </c>
      <c r="AQ2694" s="86">
        <f t="shared" si="455"/>
        <v>0</v>
      </c>
      <c r="AR2694" s="86">
        <f t="shared" si="456"/>
        <v>0</v>
      </c>
      <c r="AT2694" s="86">
        <f t="shared" si="457"/>
        <v>0</v>
      </c>
      <c r="AU2694" s="86">
        <f t="shared" si="458"/>
        <v>0</v>
      </c>
    </row>
    <row r="2695" spans="1:47" ht="15" customHeight="1">
      <c r="A2695" s="107"/>
      <c r="B2695" s="93"/>
      <c r="C2695" s="110" t="s">
        <v>219</v>
      </c>
      <c r="D2695" s="542" t="str">
        <f t="shared" si="446"/>
        <v/>
      </c>
      <c r="E2695" s="542"/>
      <c r="F2695" s="542"/>
      <c r="G2695" s="542"/>
      <c r="H2695" s="542"/>
      <c r="I2695" s="542"/>
      <c r="J2695" s="542"/>
      <c r="K2695" s="370"/>
      <c r="L2695" s="370"/>
      <c r="M2695" s="370"/>
      <c r="N2695" s="370"/>
      <c r="O2695" s="370"/>
      <c r="P2695" s="370"/>
      <c r="Q2695" s="370"/>
      <c r="R2695" s="370"/>
      <c r="S2695" s="370"/>
      <c r="T2695" s="370"/>
      <c r="U2695" s="370"/>
      <c r="V2695" s="370"/>
      <c r="W2695" s="370"/>
      <c r="X2695" s="370"/>
      <c r="Y2695" s="370"/>
      <c r="Z2695" s="370"/>
      <c r="AA2695" s="370"/>
      <c r="AB2695" s="370"/>
      <c r="AC2695" s="370"/>
      <c r="AD2695" s="370"/>
      <c r="AG2695" s="86">
        <f t="shared" si="447"/>
        <v>0</v>
      </c>
      <c r="AH2695" s="86">
        <f t="shared" si="448"/>
        <v>0</v>
      </c>
      <c r="AI2695" s="86">
        <f t="shared" si="449"/>
        <v>0</v>
      </c>
      <c r="AJ2695" s="86">
        <f t="shared" si="450"/>
        <v>0</v>
      </c>
      <c r="AL2695" s="86">
        <f t="shared" si="451"/>
        <v>20</v>
      </c>
      <c r="AM2695" s="86">
        <f t="shared" si="452"/>
        <v>0</v>
      </c>
      <c r="AN2695" s="86">
        <f t="shared" si="453"/>
        <v>0</v>
      </c>
      <c r="AP2695" s="86">
        <f t="shared" si="454"/>
        <v>0</v>
      </c>
      <c r="AQ2695" s="86">
        <f t="shared" si="455"/>
        <v>0</v>
      </c>
      <c r="AR2695" s="86">
        <f t="shared" si="456"/>
        <v>0</v>
      </c>
      <c r="AT2695" s="86">
        <f t="shared" si="457"/>
        <v>0</v>
      </c>
      <c r="AU2695" s="86">
        <f t="shared" si="458"/>
        <v>0</v>
      </c>
    </row>
    <row r="2696" spans="1:47" ht="15" customHeight="1">
      <c r="A2696" s="107"/>
      <c r="B2696" s="93"/>
      <c r="C2696" s="110" t="s">
        <v>220</v>
      </c>
      <c r="D2696" s="542" t="str">
        <f t="shared" si="446"/>
        <v/>
      </c>
      <c r="E2696" s="542"/>
      <c r="F2696" s="542"/>
      <c r="G2696" s="542"/>
      <c r="H2696" s="542"/>
      <c r="I2696" s="542"/>
      <c r="J2696" s="542"/>
      <c r="K2696" s="370"/>
      <c r="L2696" s="370"/>
      <c r="M2696" s="370"/>
      <c r="N2696" s="370"/>
      <c r="O2696" s="370"/>
      <c r="P2696" s="370"/>
      <c r="Q2696" s="370"/>
      <c r="R2696" s="370"/>
      <c r="S2696" s="370"/>
      <c r="T2696" s="370"/>
      <c r="U2696" s="370"/>
      <c r="V2696" s="370"/>
      <c r="W2696" s="370"/>
      <c r="X2696" s="370"/>
      <c r="Y2696" s="370"/>
      <c r="Z2696" s="370"/>
      <c r="AA2696" s="370"/>
      <c r="AB2696" s="370"/>
      <c r="AC2696" s="370"/>
      <c r="AD2696" s="370"/>
      <c r="AG2696" s="86">
        <f t="shared" si="447"/>
        <v>0</v>
      </c>
      <c r="AH2696" s="86">
        <f t="shared" si="448"/>
        <v>0</v>
      </c>
      <c r="AI2696" s="86">
        <f t="shared" si="449"/>
        <v>0</v>
      </c>
      <c r="AJ2696" s="86">
        <f t="shared" si="450"/>
        <v>0</v>
      </c>
      <c r="AL2696" s="86">
        <f t="shared" si="451"/>
        <v>20</v>
      </c>
      <c r="AM2696" s="86">
        <f t="shared" si="452"/>
        <v>0</v>
      </c>
      <c r="AN2696" s="86">
        <f t="shared" si="453"/>
        <v>0</v>
      </c>
      <c r="AP2696" s="86">
        <f t="shared" si="454"/>
        <v>0</v>
      </c>
      <c r="AQ2696" s="86">
        <f t="shared" si="455"/>
        <v>0</v>
      </c>
      <c r="AR2696" s="86">
        <f t="shared" si="456"/>
        <v>0</v>
      </c>
      <c r="AT2696" s="86">
        <f t="shared" si="457"/>
        <v>0</v>
      </c>
      <c r="AU2696" s="86">
        <f t="shared" si="458"/>
        <v>0</v>
      </c>
    </row>
    <row r="2697" spans="1:47" ht="15" customHeight="1">
      <c r="A2697" s="107"/>
      <c r="B2697" s="93"/>
      <c r="C2697" s="110" t="s">
        <v>221</v>
      </c>
      <c r="D2697" s="542" t="str">
        <f t="shared" si="446"/>
        <v/>
      </c>
      <c r="E2697" s="542"/>
      <c r="F2697" s="542"/>
      <c r="G2697" s="542"/>
      <c r="H2697" s="542"/>
      <c r="I2697" s="542"/>
      <c r="J2697" s="542"/>
      <c r="K2697" s="370"/>
      <c r="L2697" s="370"/>
      <c r="M2697" s="370"/>
      <c r="N2697" s="370"/>
      <c r="O2697" s="370"/>
      <c r="P2697" s="370"/>
      <c r="Q2697" s="370"/>
      <c r="R2697" s="370"/>
      <c r="S2697" s="370"/>
      <c r="T2697" s="370"/>
      <c r="U2697" s="370"/>
      <c r="V2697" s="370"/>
      <c r="W2697" s="370"/>
      <c r="X2697" s="370"/>
      <c r="Y2697" s="370"/>
      <c r="Z2697" s="370"/>
      <c r="AA2697" s="370"/>
      <c r="AB2697" s="370"/>
      <c r="AC2697" s="370"/>
      <c r="AD2697" s="370"/>
      <c r="AG2697" s="86">
        <f t="shared" si="447"/>
        <v>0</v>
      </c>
      <c r="AH2697" s="86">
        <f t="shared" si="448"/>
        <v>0</v>
      </c>
      <c r="AI2697" s="86">
        <f t="shared" si="449"/>
        <v>0</v>
      </c>
      <c r="AJ2697" s="86">
        <f t="shared" si="450"/>
        <v>0</v>
      </c>
      <c r="AL2697" s="86">
        <f t="shared" si="451"/>
        <v>20</v>
      </c>
      <c r="AM2697" s="86">
        <f t="shared" si="452"/>
        <v>0</v>
      </c>
      <c r="AN2697" s="86">
        <f t="shared" si="453"/>
        <v>0</v>
      </c>
      <c r="AP2697" s="86">
        <f t="shared" si="454"/>
        <v>0</v>
      </c>
      <c r="AQ2697" s="86">
        <f t="shared" si="455"/>
        <v>0</v>
      </c>
      <c r="AR2697" s="86">
        <f t="shared" si="456"/>
        <v>0</v>
      </c>
      <c r="AT2697" s="86">
        <f t="shared" si="457"/>
        <v>0</v>
      </c>
      <c r="AU2697" s="86">
        <f t="shared" si="458"/>
        <v>0</v>
      </c>
    </row>
    <row r="2698" spans="1:47" ht="15" customHeight="1">
      <c r="A2698" s="107"/>
      <c r="B2698" s="93"/>
      <c r="C2698" s="110" t="s">
        <v>222</v>
      </c>
      <c r="D2698" s="542" t="str">
        <f t="shared" si="446"/>
        <v/>
      </c>
      <c r="E2698" s="542"/>
      <c r="F2698" s="542"/>
      <c r="G2698" s="542"/>
      <c r="H2698" s="542"/>
      <c r="I2698" s="542"/>
      <c r="J2698" s="542"/>
      <c r="K2698" s="370"/>
      <c r="L2698" s="370"/>
      <c r="M2698" s="370"/>
      <c r="N2698" s="370"/>
      <c r="O2698" s="370"/>
      <c r="P2698" s="370"/>
      <c r="Q2698" s="370"/>
      <c r="R2698" s="370"/>
      <c r="S2698" s="370"/>
      <c r="T2698" s="370"/>
      <c r="U2698" s="370"/>
      <c r="V2698" s="370"/>
      <c r="W2698" s="370"/>
      <c r="X2698" s="370"/>
      <c r="Y2698" s="370"/>
      <c r="Z2698" s="370"/>
      <c r="AA2698" s="370"/>
      <c r="AB2698" s="370"/>
      <c r="AC2698" s="370"/>
      <c r="AD2698" s="370"/>
      <c r="AG2698" s="86">
        <f t="shared" si="447"/>
        <v>0</v>
      </c>
      <c r="AH2698" s="86">
        <f t="shared" si="448"/>
        <v>0</v>
      </c>
      <c r="AI2698" s="86">
        <f t="shared" si="449"/>
        <v>0</v>
      </c>
      <c r="AJ2698" s="86">
        <f t="shared" si="450"/>
        <v>0</v>
      </c>
      <c r="AL2698" s="86">
        <f t="shared" si="451"/>
        <v>20</v>
      </c>
      <c r="AM2698" s="86">
        <f t="shared" si="452"/>
        <v>0</v>
      </c>
      <c r="AN2698" s="86">
        <f t="shared" si="453"/>
        <v>0</v>
      </c>
      <c r="AP2698" s="86">
        <f t="shared" si="454"/>
        <v>0</v>
      </c>
      <c r="AQ2698" s="86">
        <f t="shared" si="455"/>
        <v>0</v>
      </c>
      <c r="AR2698" s="86">
        <f t="shared" si="456"/>
        <v>0</v>
      </c>
      <c r="AT2698" s="86">
        <f t="shared" si="457"/>
        <v>0</v>
      </c>
      <c r="AU2698" s="86">
        <f t="shared" si="458"/>
        <v>0</v>
      </c>
    </row>
    <row r="2699" spans="1:47" ht="15" customHeight="1">
      <c r="A2699" s="107"/>
      <c r="B2699" s="93"/>
      <c r="C2699" s="110" t="s">
        <v>223</v>
      </c>
      <c r="D2699" s="542" t="str">
        <f t="shared" si="446"/>
        <v/>
      </c>
      <c r="E2699" s="542"/>
      <c r="F2699" s="542"/>
      <c r="G2699" s="542"/>
      <c r="H2699" s="542"/>
      <c r="I2699" s="542"/>
      <c r="J2699" s="542"/>
      <c r="K2699" s="370"/>
      <c r="L2699" s="370"/>
      <c r="M2699" s="370"/>
      <c r="N2699" s="370"/>
      <c r="O2699" s="370"/>
      <c r="P2699" s="370"/>
      <c r="Q2699" s="370"/>
      <c r="R2699" s="370"/>
      <c r="S2699" s="370"/>
      <c r="T2699" s="370"/>
      <c r="U2699" s="370"/>
      <c r="V2699" s="370"/>
      <c r="W2699" s="370"/>
      <c r="X2699" s="370"/>
      <c r="Y2699" s="370"/>
      <c r="Z2699" s="370"/>
      <c r="AA2699" s="370"/>
      <c r="AB2699" s="370"/>
      <c r="AC2699" s="370"/>
      <c r="AD2699" s="370"/>
      <c r="AG2699" s="86">
        <f t="shared" si="447"/>
        <v>0</v>
      </c>
      <c r="AH2699" s="86">
        <f t="shared" si="448"/>
        <v>0</v>
      </c>
      <c r="AI2699" s="86">
        <f t="shared" si="449"/>
        <v>0</v>
      </c>
      <c r="AJ2699" s="86">
        <f t="shared" si="450"/>
        <v>0</v>
      </c>
      <c r="AL2699" s="86">
        <f t="shared" si="451"/>
        <v>20</v>
      </c>
      <c r="AM2699" s="86">
        <f t="shared" si="452"/>
        <v>0</v>
      </c>
      <c r="AN2699" s="86">
        <f t="shared" si="453"/>
        <v>0</v>
      </c>
      <c r="AP2699" s="86">
        <f t="shared" si="454"/>
        <v>0</v>
      </c>
      <c r="AQ2699" s="86">
        <f t="shared" si="455"/>
        <v>0</v>
      </c>
      <c r="AR2699" s="86">
        <f t="shared" si="456"/>
        <v>0</v>
      </c>
      <c r="AT2699" s="86">
        <f t="shared" si="457"/>
        <v>0</v>
      </c>
      <c r="AU2699" s="86">
        <f t="shared" si="458"/>
        <v>0</v>
      </c>
    </row>
    <row r="2700" spans="1:47" ht="15" customHeight="1">
      <c r="A2700" s="107"/>
      <c r="B2700" s="93"/>
      <c r="C2700" s="110" t="s">
        <v>224</v>
      </c>
      <c r="D2700" s="542" t="str">
        <f t="shared" si="446"/>
        <v/>
      </c>
      <c r="E2700" s="542"/>
      <c r="F2700" s="542"/>
      <c r="G2700" s="542"/>
      <c r="H2700" s="542"/>
      <c r="I2700" s="542"/>
      <c r="J2700" s="542"/>
      <c r="K2700" s="370"/>
      <c r="L2700" s="370"/>
      <c r="M2700" s="370"/>
      <c r="N2700" s="370"/>
      <c r="O2700" s="370"/>
      <c r="P2700" s="370"/>
      <c r="Q2700" s="370"/>
      <c r="R2700" s="370"/>
      <c r="S2700" s="370"/>
      <c r="T2700" s="370"/>
      <c r="U2700" s="370"/>
      <c r="V2700" s="370"/>
      <c r="W2700" s="370"/>
      <c r="X2700" s="370"/>
      <c r="Y2700" s="370"/>
      <c r="Z2700" s="370"/>
      <c r="AA2700" s="370"/>
      <c r="AB2700" s="370"/>
      <c r="AC2700" s="370"/>
      <c r="AD2700" s="370"/>
      <c r="AG2700" s="86">
        <f t="shared" si="447"/>
        <v>0</v>
      </c>
      <c r="AH2700" s="86">
        <f t="shared" si="448"/>
        <v>0</v>
      </c>
      <c r="AI2700" s="86">
        <f t="shared" si="449"/>
        <v>0</v>
      </c>
      <c r="AJ2700" s="86">
        <f t="shared" si="450"/>
        <v>0</v>
      </c>
      <c r="AL2700" s="86">
        <f t="shared" si="451"/>
        <v>20</v>
      </c>
      <c r="AM2700" s="86">
        <f t="shared" si="452"/>
        <v>0</v>
      </c>
      <c r="AN2700" s="86">
        <f t="shared" si="453"/>
        <v>0</v>
      </c>
      <c r="AP2700" s="86">
        <f t="shared" si="454"/>
        <v>0</v>
      </c>
      <c r="AQ2700" s="86">
        <f t="shared" si="455"/>
        <v>0</v>
      </c>
      <c r="AR2700" s="86">
        <f t="shared" si="456"/>
        <v>0</v>
      </c>
      <c r="AT2700" s="86">
        <f t="shared" si="457"/>
        <v>0</v>
      </c>
      <c r="AU2700" s="86">
        <f t="shared" si="458"/>
        <v>0</v>
      </c>
    </row>
    <row r="2701" spans="1:47" ht="15" customHeight="1">
      <c r="A2701" s="107"/>
      <c r="B2701" s="93"/>
      <c r="C2701" s="110" t="s">
        <v>225</v>
      </c>
      <c r="D2701" s="542" t="str">
        <f t="shared" si="446"/>
        <v/>
      </c>
      <c r="E2701" s="542"/>
      <c r="F2701" s="542"/>
      <c r="G2701" s="542"/>
      <c r="H2701" s="542"/>
      <c r="I2701" s="542"/>
      <c r="J2701" s="542"/>
      <c r="K2701" s="370"/>
      <c r="L2701" s="370"/>
      <c r="M2701" s="370"/>
      <c r="N2701" s="370"/>
      <c r="O2701" s="370"/>
      <c r="P2701" s="370"/>
      <c r="Q2701" s="370"/>
      <c r="R2701" s="370"/>
      <c r="S2701" s="370"/>
      <c r="T2701" s="370"/>
      <c r="U2701" s="370"/>
      <c r="V2701" s="370"/>
      <c r="W2701" s="370"/>
      <c r="X2701" s="370"/>
      <c r="Y2701" s="370"/>
      <c r="Z2701" s="370"/>
      <c r="AA2701" s="370"/>
      <c r="AB2701" s="370"/>
      <c r="AC2701" s="370"/>
      <c r="AD2701" s="370"/>
      <c r="AG2701" s="86">
        <f t="shared" si="447"/>
        <v>0</v>
      </c>
      <c r="AH2701" s="86">
        <f t="shared" si="448"/>
        <v>0</v>
      </c>
      <c r="AI2701" s="86">
        <f t="shared" si="449"/>
        <v>0</v>
      </c>
      <c r="AJ2701" s="86">
        <f t="shared" si="450"/>
        <v>0</v>
      </c>
      <c r="AL2701" s="86">
        <f t="shared" si="451"/>
        <v>20</v>
      </c>
      <c r="AM2701" s="86">
        <f t="shared" si="452"/>
        <v>0</v>
      </c>
      <c r="AN2701" s="86">
        <f t="shared" si="453"/>
        <v>0</v>
      </c>
      <c r="AP2701" s="86">
        <f t="shared" si="454"/>
        <v>0</v>
      </c>
      <c r="AQ2701" s="86">
        <f t="shared" si="455"/>
        <v>0</v>
      </c>
      <c r="AR2701" s="86">
        <f t="shared" si="456"/>
        <v>0</v>
      </c>
      <c r="AT2701" s="86">
        <f t="shared" si="457"/>
        <v>0</v>
      </c>
      <c r="AU2701" s="86">
        <f t="shared" si="458"/>
        <v>0</v>
      </c>
    </row>
    <row r="2702" spans="1:47" ht="15" customHeight="1">
      <c r="A2702" s="107"/>
      <c r="B2702" s="93"/>
      <c r="C2702" s="110" t="s">
        <v>226</v>
      </c>
      <c r="D2702" s="542" t="str">
        <f t="shared" si="446"/>
        <v/>
      </c>
      <c r="E2702" s="542"/>
      <c r="F2702" s="542"/>
      <c r="G2702" s="542"/>
      <c r="H2702" s="542"/>
      <c r="I2702" s="542"/>
      <c r="J2702" s="542"/>
      <c r="K2702" s="370"/>
      <c r="L2702" s="370"/>
      <c r="M2702" s="370"/>
      <c r="N2702" s="370"/>
      <c r="O2702" s="370"/>
      <c r="P2702" s="370"/>
      <c r="Q2702" s="370"/>
      <c r="R2702" s="370"/>
      <c r="S2702" s="370"/>
      <c r="T2702" s="370"/>
      <c r="U2702" s="370"/>
      <c r="V2702" s="370"/>
      <c r="W2702" s="370"/>
      <c r="X2702" s="370"/>
      <c r="Y2702" s="370"/>
      <c r="Z2702" s="370"/>
      <c r="AA2702" s="370"/>
      <c r="AB2702" s="370"/>
      <c r="AC2702" s="370"/>
      <c r="AD2702" s="370"/>
      <c r="AG2702" s="86">
        <f t="shared" si="447"/>
        <v>0</v>
      </c>
      <c r="AH2702" s="86">
        <f t="shared" si="448"/>
        <v>0</v>
      </c>
      <c r="AI2702" s="86">
        <f t="shared" si="449"/>
        <v>0</v>
      </c>
      <c r="AJ2702" s="86">
        <f t="shared" si="450"/>
        <v>0</v>
      </c>
      <c r="AL2702" s="86">
        <f t="shared" si="451"/>
        <v>20</v>
      </c>
      <c r="AM2702" s="86">
        <f t="shared" si="452"/>
        <v>0</v>
      </c>
      <c r="AN2702" s="86">
        <f t="shared" si="453"/>
        <v>0</v>
      </c>
      <c r="AP2702" s="86">
        <f t="shared" si="454"/>
        <v>0</v>
      </c>
      <c r="AQ2702" s="86">
        <f t="shared" si="455"/>
        <v>0</v>
      </c>
      <c r="AR2702" s="86">
        <f t="shared" si="456"/>
        <v>0</v>
      </c>
      <c r="AT2702" s="86">
        <f t="shared" si="457"/>
        <v>0</v>
      </c>
      <c r="AU2702" s="86">
        <f t="shared" si="458"/>
        <v>0</v>
      </c>
    </row>
    <row r="2703" spans="1:47" ht="15" customHeight="1">
      <c r="A2703" s="107"/>
      <c r="B2703" s="93"/>
      <c r="C2703" s="110" t="s">
        <v>227</v>
      </c>
      <c r="D2703" s="542" t="str">
        <f t="shared" si="446"/>
        <v/>
      </c>
      <c r="E2703" s="542"/>
      <c r="F2703" s="542"/>
      <c r="G2703" s="542"/>
      <c r="H2703" s="542"/>
      <c r="I2703" s="542"/>
      <c r="J2703" s="542"/>
      <c r="K2703" s="370"/>
      <c r="L2703" s="370"/>
      <c r="M2703" s="370"/>
      <c r="N2703" s="370"/>
      <c r="O2703" s="370"/>
      <c r="P2703" s="370"/>
      <c r="Q2703" s="370"/>
      <c r="R2703" s="370"/>
      <c r="S2703" s="370"/>
      <c r="T2703" s="370"/>
      <c r="U2703" s="370"/>
      <c r="V2703" s="370"/>
      <c r="W2703" s="370"/>
      <c r="X2703" s="370"/>
      <c r="Y2703" s="370"/>
      <c r="Z2703" s="370"/>
      <c r="AA2703" s="370"/>
      <c r="AB2703" s="370"/>
      <c r="AC2703" s="370"/>
      <c r="AD2703" s="370"/>
      <c r="AG2703" s="86">
        <f t="shared" si="447"/>
        <v>0</v>
      </c>
      <c r="AH2703" s="86">
        <f t="shared" si="448"/>
        <v>0</v>
      </c>
      <c r="AI2703" s="86">
        <f t="shared" si="449"/>
        <v>0</v>
      </c>
      <c r="AJ2703" s="86">
        <f t="shared" si="450"/>
        <v>0</v>
      </c>
      <c r="AL2703" s="86">
        <f t="shared" si="451"/>
        <v>20</v>
      </c>
      <c r="AM2703" s="86">
        <f t="shared" si="452"/>
        <v>0</v>
      </c>
      <c r="AN2703" s="86">
        <f t="shared" si="453"/>
        <v>0</v>
      </c>
      <c r="AP2703" s="86">
        <f t="shared" si="454"/>
        <v>0</v>
      </c>
      <c r="AQ2703" s="86">
        <f t="shared" si="455"/>
        <v>0</v>
      </c>
      <c r="AR2703" s="86">
        <f t="shared" si="456"/>
        <v>0</v>
      </c>
      <c r="AT2703" s="86">
        <f t="shared" si="457"/>
        <v>0</v>
      </c>
      <c r="AU2703" s="86">
        <f t="shared" si="458"/>
        <v>0</v>
      </c>
    </row>
    <row r="2704" spans="1:47" ht="15" customHeight="1">
      <c r="A2704" s="107"/>
      <c r="B2704" s="93"/>
      <c r="C2704" s="110" t="s">
        <v>228</v>
      </c>
      <c r="D2704" s="542" t="str">
        <f t="shared" si="446"/>
        <v/>
      </c>
      <c r="E2704" s="542"/>
      <c r="F2704" s="542"/>
      <c r="G2704" s="542"/>
      <c r="H2704" s="542"/>
      <c r="I2704" s="542"/>
      <c r="J2704" s="542"/>
      <c r="K2704" s="370"/>
      <c r="L2704" s="370"/>
      <c r="M2704" s="370"/>
      <c r="N2704" s="370"/>
      <c r="O2704" s="370"/>
      <c r="P2704" s="370"/>
      <c r="Q2704" s="370"/>
      <c r="R2704" s="370"/>
      <c r="S2704" s="370"/>
      <c r="T2704" s="370"/>
      <c r="U2704" s="370"/>
      <c r="V2704" s="370"/>
      <c r="W2704" s="370"/>
      <c r="X2704" s="370"/>
      <c r="Y2704" s="370"/>
      <c r="Z2704" s="370"/>
      <c r="AA2704" s="370"/>
      <c r="AB2704" s="370"/>
      <c r="AC2704" s="370"/>
      <c r="AD2704" s="370"/>
      <c r="AG2704" s="86">
        <f t="shared" si="447"/>
        <v>0</v>
      </c>
      <c r="AH2704" s="86">
        <f t="shared" si="448"/>
        <v>0</v>
      </c>
      <c r="AI2704" s="86">
        <f t="shared" si="449"/>
        <v>0</v>
      </c>
      <c r="AJ2704" s="86">
        <f t="shared" si="450"/>
        <v>0</v>
      </c>
      <c r="AL2704" s="86">
        <f t="shared" si="451"/>
        <v>20</v>
      </c>
      <c r="AM2704" s="86">
        <f t="shared" si="452"/>
        <v>0</v>
      </c>
      <c r="AN2704" s="86">
        <f t="shared" si="453"/>
        <v>0</v>
      </c>
      <c r="AP2704" s="86">
        <f t="shared" si="454"/>
        <v>0</v>
      </c>
      <c r="AQ2704" s="86">
        <f t="shared" si="455"/>
        <v>0</v>
      </c>
      <c r="AR2704" s="86">
        <f t="shared" si="456"/>
        <v>0</v>
      </c>
      <c r="AT2704" s="86">
        <f t="shared" si="457"/>
        <v>0</v>
      </c>
      <c r="AU2704" s="86">
        <f t="shared" si="458"/>
        <v>0</v>
      </c>
    </row>
    <row r="2705" spans="1:47" ht="15" customHeight="1">
      <c r="A2705" s="107"/>
      <c r="B2705" s="93"/>
      <c r="C2705" s="110" t="s">
        <v>229</v>
      </c>
      <c r="D2705" s="542" t="str">
        <f t="shared" si="446"/>
        <v/>
      </c>
      <c r="E2705" s="542"/>
      <c r="F2705" s="542"/>
      <c r="G2705" s="542"/>
      <c r="H2705" s="542"/>
      <c r="I2705" s="542"/>
      <c r="J2705" s="542"/>
      <c r="K2705" s="370"/>
      <c r="L2705" s="370"/>
      <c r="M2705" s="370"/>
      <c r="N2705" s="370"/>
      <c r="O2705" s="370"/>
      <c r="P2705" s="370"/>
      <c r="Q2705" s="370"/>
      <c r="R2705" s="370"/>
      <c r="S2705" s="370"/>
      <c r="T2705" s="370"/>
      <c r="U2705" s="370"/>
      <c r="V2705" s="370"/>
      <c r="W2705" s="370"/>
      <c r="X2705" s="370"/>
      <c r="Y2705" s="370"/>
      <c r="Z2705" s="370"/>
      <c r="AA2705" s="370"/>
      <c r="AB2705" s="370"/>
      <c r="AC2705" s="370"/>
      <c r="AD2705" s="370"/>
      <c r="AG2705" s="86">
        <f t="shared" si="447"/>
        <v>0</v>
      </c>
      <c r="AH2705" s="86">
        <f t="shared" si="448"/>
        <v>0</v>
      </c>
      <c r="AI2705" s="86">
        <f t="shared" si="449"/>
        <v>0</v>
      </c>
      <c r="AJ2705" s="86">
        <f t="shared" si="450"/>
        <v>0</v>
      </c>
      <c r="AL2705" s="86">
        <f t="shared" si="451"/>
        <v>20</v>
      </c>
      <c r="AM2705" s="86">
        <f t="shared" si="452"/>
        <v>0</v>
      </c>
      <c r="AN2705" s="86">
        <f t="shared" si="453"/>
        <v>0</v>
      </c>
      <c r="AP2705" s="86">
        <f t="shared" si="454"/>
        <v>0</v>
      </c>
      <c r="AQ2705" s="86">
        <f t="shared" si="455"/>
        <v>0</v>
      </c>
      <c r="AR2705" s="86">
        <f t="shared" si="456"/>
        <v>0</v>
      </c>
      <c r="AT2705" s="86">
        <f t="shared" si="457"/>
        <v>0</v>
      </c>
      <c r="AU2705" s="86">
        <f t="shared" si="458"/>
        <v>0</v>
      </c>
    </row>
    <row r="2706" spans="1:47" ht="15" customHeight="1">
      <c r="A2706" s="107"/>
      <c r="B2706" s="93"/>
      <c r="C2706" s="110" t="s">
        <v>230</v>
      </c>
      <c r="D2706" s="542" t="str">
        <f t="shared" si="446"/>
        <v/>
      </c>
      <c r="E2706" s="542"/>
      <c r="F2706" s="542"/>
      <c r="G2706" s="542"/>
      <c r="H2706" s="542"/>
      <c r="I2706" s="542"/>
      <c r="J2706" s="542"/>
      <c r="K2706" s="370"/>
      <c r="L2706" s="370"/>
      <c r="M2706" s="370"/>
      <c r="N2706" s="370"/>
      <c r="O2706" s="370"/>
      <c r="P2706" s="370"/>
      <c r="Q2706" s="370"/>
      <c r="R2706" s="370"/>
      <c r="S2706" s="370"/>
      <c r="T2706" s="370"/>
      <c r="U2706" s="370"/>
      <c r="V2706" s="370"/>
      <c r="W2706" s="370"/>
      <c r="X2706" s="370"/>
      <c r="Y2706" s="370"/>
      <c r="Z2706" s="370"/>
      <c r="AA2706" s="370"/>
      <c r="AB2706" s="370"/>
      <c r="AC2706" s="370"/>
      <c r="AD2706" s="370"/>
      <c r="AG2706" s="86">
        <f t="shared" si="447"/>
        <v>0</v>
      </c>
      <c r="AH2706" s="86">
        <f t="shared" si="448"/>
        <v>0</v>
      </c>
      <c r="AI2706" s="86">
        <f t="shared" si="449"/>
        <v>0</v>
      </c>
      <c r="AJ2706" s="86">
        <f t="shared" si="450"/>
        <v>0</v>
      </c>
      <c r="AL2706" s="86">
        <f t="shared" si="451"/>
        <v>20</v>
      </c>
      <c r="AM2706" s="86">
        <f t="shared" si="452"/>
        <v>0</v>
      </c>
      <c r="AN2706" s="86">
        <f t="shared" si="453"/>
        <v>0</v>
      </c>
      <c r="AP2706" s="86">
        <f t="shared" si="454"/>
        <v>0</v>
      </c>
      <c r="AQ2706" s="86">
        <f t="shared" si="455"/>
        <v>0</v>
      </c>
      <c r="AR2706" s="86">
        <f t="shared" si="456"/>
        <v>0</v>
      </c>
      <c r="AT2706" s="86">
        <f t="shared" si="457"/>
        <v>0</v>
      </c>
      <c r="AU2706" s="86">
        <f t="shared" si="458"/>
        <v>0</v>
      </c>
    </row>
    <row r="2707" spans="1:47" ht="15" customHeight="1">
      <c r="A2707" s="107"/>
      <c r="B2707" s="93"/>
      <c r="C2707" s="110" t="s">
        <v>231</v>
      </c>
      <c r="D2707" s="542" t="str">
        <f t="shared" si="446"/>
        <v/>
      </c>
      <c r="E2707" s="542"/>
      <c r="F2707" s="542"/>
      <c r="G2707" s="542"/>
      <c r="H2707" s="542"/>
      <c r="I2707" s="542"/>
      <c r="J2707" s="542"/>
      <c r="K2707" s="370"/>
      <c r="L2707" s="370"/>
      <c r="M2707" s="370"/>
      <c r="N2707" s="370"/>
      <c r="O2707" s="370"/>
      <c r="P2707" s="370"/>
      <c r="Q2707" s="370"/>
      <c r="R2707" s="370"/>
      <c r="S2707" s="370"/>
      <c r="T2707" s="370"/>
      <c r="U2707" s="370"/>
      <c r="V2707" s="370"/>
      <c r="W2707" s="370"/>
      <c r="X2707" s="370"/>
      <c r="Y2707" s="370"/>
      <c r="Z2707" s="370"/>
      <c r="AA2707" s="370"/>
      <c r="AB2707" s="370"/>
      <c r="AC2707" s="370"/>
      <c r="AD2707" s="370"/>
      <c r="AG2707" s="86">
        <f t="shared" si="447"/>
        <v>0</v>
      </c>
      <c r="AH2707" s="86">
        <f t="shared" si="448"/>
        <v>0</v>
      </c>
      <c r="AI2707" s="86">
        <f t="shared" si="449"/>
        <v>0</v>
      </c>
      <c r="AJ2707" s="86">
        <f t="shared" si="450"/>
        <v>0</v>
      </c>
      <c r="AL2707" s="86">
        <f t="shared" si="451"/>
        <v>20</v>
      </c>
      <c r="AM2707" s="86">
        <f t="shared" si="452"/>
        <v>0</v>
      </c>
      <c r="AN2707" s="86">
        <f t="shared" si="453"/>
        <v>0</v>
      </c>
      <c r="AP2707" s="86">
        <f t="shared" si="454"/>
        <v>0</v>
      </c>
      <c r="AQ2707" s="86">
        <f t="shared" si="455"/>
        <v>0</v>
      </c>
      <c r="AR2707" s="86">
        <f t="shared" si="456"/>
        <v>0</v>
      </c>
      <c r="AT2707" s="86">
        <f t="shared" si="457"/>
        <v>0</v>
      </c>
      <c r="AU2707" s="86">
        <f t="shared" si="458"/>
        <v>0</v>
      </c>
    </row>
    <row r="2708" spans="1:47" ht="15" customHeight="1">
      <c r="A2708" s="107"/>
      <c r="B2708" s="93"/>
      <c r="C2708" s="112" t="s">
        <v>232</v>
      </c>
      <c r="D2708" s="542" t="str">
        <f t="shared" si="446"/>
        <v/>
      </c>
      <c r="E2708" s="542"/>
      <c r="F2708" s="542"/>
      <c r="G2708" s="542"/>
      <c r="H2708" s="542"/>
      <c r="I2708" s="542"/>
      <c r="J2708" s="542"/>
      <c r="K2708" s="370"/>
      <c r="L2708" s="370"/>
      <c r="M2708" s="370"/>
      <c r="N2708" s="370"/>
      <c r="O2708" s="370"/>
      <c r="P2708" s="370"/>
      <c r="Q2708" s="370"/>
      <c r="R2708" s="370"/>
      <c r="S2708" s="370"/>
      <c r="T2708" s="370"/>
      <c r="U2708" s="370"/>
      <c r="V2708" s="370"/>
      <c r="W2708" s="370"/>
      <c r="X2708" s="370"/>
      <c r="Y2708" s="370"/>
      <c r="Z2708" s="370"/>
      <c r="AA2708" s="370"/>
      <c r="AB2708" s="370"/>
      <c r="AC2708" s="370"/>
      <c r="AD2708" s="370"/>
      <c r="AG2708" s="86">
        <f t="shared" si="447"/>
        <v>0</v>
      </c>
      <c r="AH2708" s="86">
        <f t="shared" si="448"/>
        <v>0</v>
      </c>
      <c r="AI2708" s="86">
        <f t="shared" si="449"/>
        <v>0</v>
      </c>
      <c r="AJ2708" s="86">
        <f t="shared" si="450"/>
        <v>0</v>
      </c>
      <c r="AL2708" s="86">
        <f t="shared" si="451"/>
        <v>20</v>
      </c>
      <c r="AM2708" s="86">
        <f t="shared" si="452"/>
        <v>0</v>
      </c>
      <c r="AN2708" s="86">
        <f t="shared" si="453"/>
        <v>0</v>
      </c>
      <c r="AP2708" s="86">
        <f t="shared" si="454"/>
        <v>0</v>
      </c>
      <c r="AQ2708" s="86">
        <f t="shared" si="455"/>
        <v>0</v>
      </c>
      <c r="AR2708" s="86">
        <f t="shared" si="456"/>
        <v>0</v>
      </c>
      <c r="AT2708" s="86">
        <f t="shared" si="457"/>
        <v>0</v>
      </c>
      <c r="AU2708" s="86">
        <f t="shared" si="458"/>
        <v>0</v>
      </c>
    </row>
    <row r="2709" spans="1:47" ht="15" customHeight="1">
      <c r="A2709" s="107"/>
      <c r="B2709" s="93"/>
      <c r="C2709" s="112" t="s">
        <v>233</v>
      </c>
      <c r="D2709" s="542" t="str">
        <f t="shared" si="446"/>
        <v/>
      </c>
      <c r="E2709" s="542"/>
      <c r="F2709" s="542"/>
      <c r="G2709" s="542"/>
      <c r="H2709" s="542"/>
      <c r="I2709" s="542"/>
      <c r="J2709" s="542"/>
      <c r="K2709" s="370"/>
      <c r="L2709" s="370"/>
      <c r="M2709" s="370"/>
      <c r="N2709" s="370"/>
      <c r="O2709" s="370"/>
      <c r="P2709" s="370"/>
      <c r="Q2709" s="370"/>
      <c r="R2709" s="370"/>
      <c r="S2709" s="370"/>
      <c r="T2709" s="370"/>
      <c r="U2709" s="370"/>
      <c r="V2709" s="370"/>
      <c r="W2709" s="370"/>
      <c r="X2709" s="370"/>
      <c r="Y2709" s="370"/>
      <c r="Z2709" s="370"/>
      <c r="AA2709" s="370"/>
      <c r="AB2709" s="370"/>
      <c r="AC2709" s="370"/>
      <c r="AD2709" s="370"/>
      <c r="AG2709" s="86">
        <f t="shared" si="447"/>
        <v>0</v>
      </c>
      <c r="AH2709" s="86">
        <f t="shared" si="448"/>
        <v>0</v>
      </c>
      <c r="AI2709" s="86">
        <f t="shared" si="449"/>
        <v>0</v>
      </c>
      <c r="AJ2709" s="86">
        <f t="shared" si="450"/>
        <v>0</v>
      </c>
      <c r="AL2709" s="86">
        <f t="shared" si="451"/>
        <v>20</v>
      </c>
      <c r="AM2709" s="86">
        <f t="shared" si="452"/>
        <v>0</v>
      </c>
      <c r="AN2709" s="86">
        <f t="shared" si="453"/>
        <v>0</v>
      </c>
      <c r="AP2709" s="86">
        <f t="shared" si="454"/>
        <v>0</v>
      </c>
      <c r="AQ2709" s="86">
        <f t="shared" si="455"/>
        <v>0</v>
      </c>
      <c r="AR2709" s="86">
        <f t="shared" si="456"/>
        <v>0</v>
      </c>
      <c r="AT2709" s="86">
        <f t="shared" si="457"/>
        <v>0</v>
      </c>
      <c r="AU2709" s="86">
        <f t="shared" si="458"/>
        <v>0</v>
      </c>
    </row>
    <row r="2710" spans="1:47" ht="15" customHeight="1">
      <c r="A2710" s="107"/>
      <c r="B2710" s="93"/>
      <c r="C2710" s="112" t="s">
        <v>234</v>
      </c>
      <c r="D2710" s="542" t="str">
        <f t="shared" si="446"/>
        <v/>
      </c>
      <c r="E2710" s="542"/>
      <c r="F2710" s="542"/>
      <c r="G2710" s="542"/>
      <c r="H2710" s="542"/>
      <c r="I2710" s="542"/>
      <c r="J2710" s="542"/>
      <c r="K2710" s="370"/>
      <c r="L2710" s="370"/>
      <c r="M2710" s="370"/>
      <c r="N2710" s="370"/>
      <c r="O2710" s="370"/>
      <c r="P2710" s="370"/>
      <c r="Q2710" s="370"/>
      <c r="R2710" s="370"/>
      <c r="S2710" s="370"/>
      <c r="T2710" s="370"/>
      <c r="U2710" s="370"/>
      <c r="V2710" s="370"/>
      <c r="W2710" s="370"/>
      <c r="X2710" s="370"/>
      <c r="Y2710" s="370"/>
      <c r="Z2710" s="370"/>
      <c r="AA2710" s="370"/>
      <c r="AB2710" s="370"/>
      <c r="AC2710" s="370"/>
      <c r="AD2710" s="370"/>
      <c r="AG2710" s="86">
        <f t="shared" si="447"/>
        <v>0</v>
      </c>
      <c r="AH2710" s="86">
        <f t="shared" si="448"/>
        <v>0</v>
      </c>
      <c r="AI2710" s="86">
        <f t="shared" si="449"/>
        <v>0</v>
      </c>
      <c r="AJ2710" s="86">
        <f t="shared" si="450"/>
        <v>0</v>
      </c>
      <c r="AL2710" s="86">
        <f t="shared" si="451"/>
        <v>20</v>
      </c>
      <c r="AM2710" s="86">
        <f t="shared" si="452"/>
        <v>0</v>
      </c>
      <c r="AN2710" s="86">
        <f t="shared" si="453"/>
        <v>0</v>
      </c>
      <c r="AP2710" s="86">
        <f t="shared" si="454"/>
        <v>0</v>
      </c>
      <c r="AQ2710" s="86">
        <f t="shared" si="455"/>
        <v>0</v>
      </c>
      <c r="AR2710" s="86">
        <f t="shared" si="456"/>
        <v>0</v>
      </c>
      <c r="AT2710" s="86">
        <f t="shared" si="457"/>
        <v>0</v>
      </c>
      <c r="AU2710" s="86">
        <f t="shared" si="458"/>
        <v>0</v>
      </c>
    </row>
    <row r="2711" spans="1:47" ht="15" customHeight="1">
      <c r="A2711" s="107"/>
      <c r="B2711" s="93"/>
      <c r="C2711" s="112" t="s">
        <v>235</v>
      </c>
      <c r="D2711" s="542" t="str">
        <f t="shared" si="446"/>
        <v/>
      </c>
      <c r="E2711" s="542"/>
      <c r="F2711" s="542"/>
      <c r="G2711" s="542"/>
      <c r="H2711" s="542"/>
      <c r="I2711" s="542"/>
      <c r="J2711" s="542"/>
      <c r="K2711" s="370"/>
      <c r="L2711" s="370"/>
      <c r="M2711" s="370"/>
      <c r="N2711" s="370"/>
      <c r="O2711" s="370"/>
      <c r="P2711" s="370"/>
      <c r="Q2711" s="370"/>
      <c r="R2711" s="370"/>
      <c r="S2711" s="370"/>
      <c r="T2711" s="370"/>
      <c r="U2711" s="370"/>
      <c r="V2711" s="370"/>
      <c r="W2711" s="370"/>
      <c r="X2711" s="370"/>
      <c r="Y2711" s="370"/>
      <c r="Z2711" s="370"/>
      <c r="AA2711" s="370"/>
      <c r="AB2711" s="370"/>
      <c r="AC2711" s="370"/>
      <c r="AD2711" s="370"/>
      <c r="AG2711" s="86">
        <f t="shared" si="447"/>
        <v>0</v>
      </c>
      <c r="AH2711" s="86">
        <f t="shared" si="448"/>
        <v>0</v>
      </c>
      <c r="AI2711" s="86">
        <f t="shared" si="449"/>
        <v>0</v>
      </c>
      <c r="AJ2711" s="86">
        <f t="shared" si="450"/>
        <v>0</v>
      </c>
      <c r="AL2711" s="86">
        <f t="shared" si="451"/>
        <v>20</v>
      </c>
      <c r="AM2711" s="86">
        <f t="shared" si="452"/>
        <v>0</v>
      </c>
      <c r="AN2711" s="86">
        <f t="shared" si="453"/>
        <v>0</v>
      </c>
      <c r="AP2711" s="86">
        <f t="shared" si="454"/>
        <v>0</v>
      </c>
      <c r="AQ2711" s="86">
        <f t="shared" si="455"/>
        <v>0</v>
      </c>
      <c r="AR2711" s="86">
        <f t="shared" si="456"/>
        <v>0</v>
      </c>
      <c r="AT2711" s="86">
        <f t="shared" si="457"/>
        <v>0</v>
      </c>
      <c r="AU2711" s="86">
        <f t="shared" si="458"/>
        <v>0</v>
      </c>
    </row>
    <row r="2712" spans="1:47" ht="15" customHeight="1">
      <c r="A2712" s="107"/>
      <c r="B2712" s="93"/>
      <c r="C2712" s="112" t="s">
        <v>236</v>
      </c>
      <c r="D2712" s="542" t="str">
        <f t="shared" si="446"/>
        <v/>
      </c>
      <c r="E2712" s="542"/>
      <c r="F2712" s="542"/>
      <c r="G2712" s="542"/>
      <c r="H2712" s="542"/>
      <c r="I2712" s="542"/>
      <c r="J2712" s="542"/>
      <c r="K2712" s="370"/>
      <c r="L2712" s="370"/>
      <c r="M2712" s="370"/>
      <c r="N2712" s="370"/>
      <c r="O2712" s="370"/>
      <c r="P2712" s="370"/>
      <c r="Q2712" s="370"/>
      <c r="R2712" s="370"/>
      <c r="S2712" s="370"/>
      <c r="T2712" s="370"/>
      <c r="U2712" s="370"/>
      <c r="V2712" s="370"/>
      <c r="W2712" s="370"/>
      <c r="X2712" s="370"/>
      <c r="Y2712" s="370"/>
      <c r="Z2712" s="370"/>
      <c r="AA2712" s="370"/>
      <c r="AB2712" s="370"/>
      <c r="AC2712" s="370"/>
      <c r="AD2712" s="370"/>
      <c r="AG2712" s="86">
        <f t="shared" si="447"/>
        <v>0</v>
      </c>
      <c r="AH2712" s="86">
        <f t="shared" si="448"/>
        <v>0</v>
      </c>
      <c r="AI2712" s="86">
        <f t="shared" si="449"/>
        <v>0</v>
      </c>
      <c r="AJ2712" s="86">
        <f t="shared" si="450"/>
        <v>0</v>
      </c>
      <c r="AL2712" s="86">
        <f t="shared" si="451"/>
        <v>20</v>
      </c>
      <c r="AM2712" s="86">
        <f t="shared" si="452"/>
        <v>0</v>
      </c>
      <c r="AN2712" s="86">
        <f t="shared" si="453"/>
        <v>0</v>
      </c>
      <c r="AP2712" s="86">
        <f t="shared" si="454"/>
        <v>0</v>
      </c>
      <c r="AQ2712" s="86">
        <f t="shared" si="455"/>
        <v>0</v>
      </c>
      <c r="AR2712" s="86">
        <f t="shared" si="456"/>
        <v>0</v>
      </c>
      <c r="AT2712" s="86">
        <f t="shared" si="457"/>
        <v>0</v>
      </c>
      <c r="AU2712" s="86">
        <f t="shared" si="458"/>
        <v>0</v>
      </c>
    </row>
    <row r="2713" spans="1:47" ht="15" customHeight="1">
      <c r="A2713" s="107"/>
      <c r="B2713" s="93"/>
      <c r="C2713" s="112" t="s">
        <v>237</v>
      </c>
      <c r="D2713" s="542" t="str">
        <f t="shared" si="446"/>
        <v/>
      </c>
      <c r="E2713" s="542"/>
      <c r="F2713" s="542"/>
      <c r="G2713" s="542"/>
      <c r="H2713" s="542"/>
      <c r="I2713" s="542"/>
      <c r="J2713" s="542"/>
      <c r="K2713" s="370"/>
      <c r="L2713" s="370"/>
      <c r="M2713" s="370"/>
      <c r="N2713" s="370"/>
      <c r="O2713" s="370"/>
      <c r="P2713" s="370"/>
      <c r="Q2713" s="370"/>
      <c r="R2713" s="370"/>
      <c r="S2713" s="370"/>
      <c r="T2713" s="370"/>
      <c r="U2713" s="370"/>
      <c r="V2713" s="370"/>
      <c r="W2713" s="370"/>
      <c r="X2713" s="370"/>
      <c r="Y2713" s="370"/>
      <c r="Z2713" s="370"/>
      <c r="AA2713" s="370"/>
      <c r="AB2713" s="370"/>
      <c r="AC2713" s="370"/>
      <c r="AD2713" s="370"/>
      <c r="AG2713" s="86">
        <f t="shared" si="447"/>
        <v>0</v>
      </c>
      <c r="AH2713" s="86">
        <f t="shared" si="448"/>
        <v>0</v>
      </c>
      <c r="AI2713" s="86">
        <f t="shared" si="449"/>
        <v>0</v>
      </c>
      <c r="AJ2713" s="86">
        <f t="shared" si="450"/>
        <v>0</v>
      </c>
      <c r="AL2713" s="86">
        <f t="shared" si="451"/>
        <v>20</v>
      </c>
      <c r="AM2713" s="86">
        <f t="shared" si="452"/>
        <v>0</v>
      </c>
      <c r="AN2713" s="86">
        <f t="shared" si="453"/>
        <v>0</v>
      </c>
      <c r="AP2713" s="86">
        <f t="shared" si="454"/>
        <v>0</v>
      </c>
      <c r="AQ2713" s="86">
        <f t="shared" si="455"/>
        <v>0</v>
      </c>
      <c r="AR2713" s="86">
        <f t="shared" si="456"/>
        <v>0</v>
      </c>
      <c r="AT2713" s="86">
        <f t="shared" si="457"/>
        <v>0</v>
      </c>
      <c r="AU2713" s="86">
        <f t="shared" si="458"/>
        <v>0</v>
      </c>
    </row>
    <row r="2714" spans="1:47" ht="15" customHeight="1">
      <c r="A2714" s="107"/>
      <c r="B2714" s="93"/>
      <c r="C2714" s="112" t="s">
        <v>238</v>
      </c>
      <c r="D2714" s="542" t="str">
        <f t="shared" si="446"/>
        <v/>
      </c>
      <c r="E2714" s="542"/>
      <c r="F2714" s="542"/>
      <c r="G2714" s="542"/>
      <c r="H2714" s="542"/>
      <c r="I2714" s="542"/>
      <c r="J2714" s="542"/>
      <c r="K2714" s="370"/>
      <c r="L2714" s="370"/>
      <c r="M2714" s="370"/>
      <c r="N2714" s="370"/>
      <c r="O2714" s="370"/>
      <c r="P2714" s="370"/>
      <c r="Q2714" s="370"/>
      <c r="R2714" s="370"/>
      <c r="S2714" s="370"/>
      <c r="T2714" s="370"/>
      <c r="U2714" s="370"/>
      <c r="V2714" s="370"/>
      <c r="W2714" s="370"/>
      <c r="X2714" s="370"/>
      <c r="Y2714" s="370"/>
      <c r="Z2714" s="370"/>
      <c r="AA2714" s="370"/>
      <c r="AB2714" s="370"/>
      <c r="AC2714" s="370"/>
      <c r="AD2714" s="370"/>
      <c r="AG2714" s="86">
        <f t="shared" si="447"/>
        <v>0</v>
      </c>
      <c r="AH2714" s="86">
        <f t="shared" si="448"/>
        <v>0</v>
      </c>
      <c r="AI2714" s="86">
        <f t="shared" si="449"/>
        <v>0</v>
      </c>
      <c r="AJ2714" s="86">
        <f t="shared" si="450"/>
        <v>0</v>
      </c>
      <c r="AL2714" s="86">
        <f t="shared" si="451"/>
        <v>20</v>
      </c>
      <c r="AM2714" s="86">
        <f t="shared" si="452"/>
        <v>0</v>
      </c>
      <c r="AN2714" s="86">
        <f t="shared" si="453"/>
        <v>0</v>
      </c>
      <c r="AP2714" s="86">
        <f t="shared" si="454"/>
        <v>0</v>
      </c>
      <c r="AQ2714" s="86">
        <f t="shared" si="455"/>
        <v>0</v>
      </c>
      <c r="AR2714" s="86">
        <f t="shared" si="456"/>
        <v>0</v>
      </c>
      <c r="AT2714" s="86">
        <f t="shared" si="457"/>
        <v>0</v>
      </c>
      <c r="AU2714" s="86">
        <f t="shared" si="458"/>
        <v>0</v>
      </c>
    </row>
    <row r="2715" spans="1:47" ht="15" customHeight="1">
      <c r="A2715" s="107"/>
      <c r="B2715" s="93"/>
      <c r="C2715" s="112" t="s">
        <v>239</v>
      </c>
      <c r="D2715" s="542" t="str">
        <f t="shared" si="446"/>
        <v/>
      </c>
      <c r="E2715" s="542"/>
      <c r="F2715" s="542"/>
      <c r="G2715" s="542"/>
      <c r="H2715" s="542"/>
      <c r="I2715" s="542"/>
      <c r="J2715" s="542"/>
      <c r="K2715" s="370"/>
      <c r="L2715" s="370"/>
      <c r="M2715" s="370"/>
      <c r="N2715" s="370"/>
      <c r="O2715" s="370"/>
      <c r="P2715" s="370"/>
      <c r="Q2715" s="370"/>
      <c r="R2715" s="370"/>
      <c r="S2715" s="370"/>
      <c r="T2715" s="370"/>
      <c r="U2715" s="370"/>
      <c r="V2715" s="370"/>
      <c r="W2715" s="370"/>
      <c r="X2715" s="370"/>
      <c r="Y2715" s="370"/>
      <c r="Z2715" s="370"/>
      <c r="AA2715" s="370"/>
      <c r="AB2715" s="370"/>
      <c r="AC2715" s="370"/>
      <c r="AD2715" s="370"/>
      <c r="AG2715" s="86">
        <f t="shared" si="447"/>
        <v>0</v>
      </c>
      <c r="AH2715" s="86">
        <f t="shared" si="448"/>
        <v>0</v>
      </c>
      <c r="AI2715" s="86">
        <f t="shared" si="449"/>
        <v>0</v>
      </c>
      <c r="AJ2715" s="86">
        <f t="shared" si="450"/>
        <v>0</v>
      </c>
      <c r="AL2715" s="86">
        <f t="shared" si="451"/>
        <v>20</v>
      </c>
      <c r="AM2715" s="86">
        <f t="shared" si="452"/>
        <v>0</v>
      </c>
      <c r="AN2715" s="86">
        <f t="shared" si="453"/>
        <v>0</v>
      </c>
      <c r="AP2715" s="86">
        <f t="shared" si="454"/>
        <v>0</v>
      </c>
      <c r="AQ2715" s="86">
        <f t="shared" si="455"/>
        <v>0</v>
      </c>
      <c r="AR2715" s="86">
        <f t="shared" si="456"/>
        <v>0</v>
      </c>
      <c r="AT2715" s="86">
        <f t="shared" si="457"/>
        <v>0</v>
      </c>
      <c r="AU2715" s="86">
        <f t="shared" si="458"/>
        <v>0</v>
      </c>
    </row>
    <row r="2716" spans="1:47" ht="15" customHeight="1">
      <c r="A2716" s="107"/>
      <c r="B2716" s="93"/>
      <c r="C2716" s="112" t="s">
        <v>240</v>
      </c>
      <c r="D2716" s="542" t="str">
        <f t="shared" si="446"/>
        <v/>
      </c>
      <c r="E2716" s="542"/>
      <c r="F2716" s="542"/>
      <c r="G2716" s="542"/>
      <c r="H2716" s="542"/>
      <c r="I2716" s="542"/>
      <c r="J2716" s="542"/>
      <c r="K2716" s="370"/>
      <c r="L2716" s="370"/>
      <c r="M2716" s="370"/>
      <c r="N2716" s="370"/>
      <c r="O2716" s="370"/>
      <c r="P2716" s="370"/>
      <c r="Q2716" s="370"/>
      <c r="R2716" s="370"/>
      <c r="S2716" s="370"/>
      <c r="T2716" s="370"/>
      <c r="U2716" s="370"/>
      <c r="V2716" s="370"/>
      <c r="W2716" s="370"/>
      <c r="X2716" s="370"/>
      <c r="Y2716" s="370"/>
      <c r="Z2716" s="370"/>
      <c r="AA2716" s="370"/>
      <c r="AB2716" s="370"/>
      <c r="AC2716" s="370"/>
      <c r="AD2716" s="370"/>
      <c r="AG2716" s="86">
        <f t="shared" si="447"/>
        <v>0</v>
      </c>
      <c r="AH2716" s="86">
        <f t="shared" si="448"/>
        <v>0</v>
      </c>
      <c r="AI2716" s="86">
        <f t="shared" si="449"/>
        <v>0</v>
      </c>
      <c r="AJ2716" s="86">
        <f t="shared" si="450"/>
        <v>0</v>
      </c>
      <c r="AL2716" s="86">
        <f t="shared" si="451"/>
        <v>20</v>
      </c>
      <c r="AM2716" s="86">
        <f t="shared" si="452"/>
        <v>0</v>
      </c>
      <c r="AN2716" s="86">
        <f t="shared" si="453"/>
        <v>0</v>
      </c>
      <c r="AP2716" s="86">
        <f t="shared" si="454"/>
        <v>0</v>
      </c>
      <c r="AQ2716" s="86">
        <f t="shared" si="455"/>
        <v>0</v>
      </c>
      <c r="AR2716" s="86">
        <f t="shared" si="456"/>
        <v>0</v>
      </c>
      <c r="AT2716" s="86">
        <f t="shared" si="457"/>
        <v>0</v>
      </c>
      <c r="AU2716" s="86">
        <f t="shared" si="458"/>
        <v>0</v>
      </c>
    </row>
    <row r="2717" spans="1:47" ht="15" customHeight="1">
      <c r="A2717" s="107"/>
      <c r="B2717" s="93"/>
      <c r="C2717" s="112" t="s">
        <v>241</v>
      </c>
      <c r="D2717" s="542" t="str">
        <f t="shared" si="446"/>
        <v/>
      </c>
      <c r="E2717" s="542"/>
      <c r="F2717" s="542"/>
      <c r="G2717" s="542"/>
      <c r="H2717" s="542"/>
      <c r="I2717" s="542"/>
      <c r="J2717" s="542"/>
      <c r="K2717" s="370"/>
      <c r="L2717" s="370"/>
      <c r="M2717" s="370"/>
      <c r="N2717" s="370"/>
      <c r="O2717" s="370"/>
      <c r="P2717" s="370"/>
      <c r="Q2717" s="370"/>
      <c r="R2717" s="370"/>
      <c r="S2717" s="370"/>
      <c r="T2717" s="370"/>
      <c r="U2717" s="370"/>
      <c r="V2717" s="370"/>
      <c r="W2717" s="370"/>
      <c r="X2717" s="370"/>
      <c r="Y2717" s="370"/>
      <c r="Z2717" s="370"/>
      <c r="AA2717" s="370"/>
      <c r="AB2717" s="370"/>
      <c r="AC2717" s="370"/>
      <c r="AD2717" s="370"/>
      <c r="AG2717" s="86">
        <f t="shared" si="447"/>
        <v>0</v>
      </c>
      <c r="AH2717" s="86">
        <f t="shared" si="448"/>
        <v>0</v>
      </c>
      <c r="AI2717" s="86">
        <f t="shared" si="449"/>
        <v>0</v>
      </c>
      <c r="AJ2717" s="86">
        <f t="shared" si="450"/>
        <v>0</v>
      </c>
      <c r="AL2717" s="86">
        <f t="shared" si="451"/>
        <v>20</v>
      </c>
      <c r="AM2717" s="86">
        <f t="shared" si="452"/>
        <v>0</v>
      </c>
      <c r="AN2717" s="86">
        <f t="shared" si="453"/>
        <v>0</v>
      </c>
      <c r="AP2717" s="86">
        <f t="shared" si="454"/>
        <v>0</v>
      </c>
      <c r="AQ2717" s="86">
        <f t="shared" si="455"/>
        <v>0</v>
      </c>
      <c r="AR2717" s="86">
        <f t="shared" si="456"/>
        <v>0</v>
      </c>
      <c r="AT2717" s="86">
        <f t="shared" si="457"/>
        <v>0</v>
      </c>
      <c r="AU2717" s="86">
        <f t="shared" si="458"/>
        <v>0</v>
      </c>
    </row>
    <row r="2718" spans="1:47" ht="15" customHeight="1">
      <c r="A2718" s="107"/>
      <c r="B2718" s="93"/>
      <c r="C2718" s="112" t="s">
        <v>242</v>
      </c>
      <c r="D2718" s="542" t="str">
        <f t="shared" si="446"/>
        <v/>
      </c>
      <c r="E2718" s="542"/>
      <c r="F2718" s="542"/>
      <c r="G2718" s="542"/>
      <c r="H2718" s="542"/>
      <c r="I2718" s="542"/>
      <c r="J2718" s="542"/>
      <c r="K2718" s="370"/>
      <c r="L2718" s="370"/>
      <c r="M2718" s="370"/>
      <c r="N2718" s="370"/>
      <c r="O2718" s="370"/>
      <c r="P2718" s="370"/>
      <c r="Q2718" s="370"/>
      <c r="R2718" s="370"/>
      <c r="S2718" s="370"/>
      <c r="T2718" s="370"/>
      <c r="U2718" s="370"/>
      <c r="V2718" s="370"/>
      <c r="W2718" s="370"/>
      <c r="X2718" s="370"/>
      <c r="Y2718" s="370"/>
      <c r="Z2718" s="370"/>
      <c r="AA2718" s="370"/>
      <c r="AB2718" s="370"/>
      <c r="AC2718" s="370"/>
      <c r="AD2718" s="370"/>
      <c r="AG2718" s="86">
        <f t="shared" si="447"/>
        <v>0</v>
      </c>
      <c r="AH2718" s="86">
        <f t="shared" si="448"/>
        <v>0</v>
      </c>
      <c r="AI2718" s="86">
        <f t="shared" si="449"/>
        <v>0</v>
      </c>
      <c r="AJ2718" s="86">
        <f t="shared" si="450"/>
        <v>0</v>
      </c>
      <c r="AL2718" s="86">
        <f t="shared" si="451"/>
        <v>20</v>
      </c>
      <c r="AM2718" s="86">
        <f t="shared" si="452"/>
        <v>0</v>
      </c>
      <c r="AN2718" s="86">
        <f t="shared" si="453"/>
        <v>0</v>
      </c>
      <c r="AP2718" s="86">
        <f t="shared" si="454"/>
        <v>0</v>
      </c>
      <c r="AQ2718" s="86">
        <f t="shared" si="455"/>
        <v>0</v>
      </c>
      <c r="AR2718" s="86">
        <f t="shared" si="456"/>
        <v>0</v>
      </c>
      <c r="AT2718" s="86">
        <f t="shared" si="457"/>
        <v>0</v>
      </c>
      <c r="AU2718" s="86">
        <f t="shared" si="458"/>
        <v>0</v>
      </c>
    </row>
    <row r="2719" spans="1:47" ht="15" customHeight="1">
      <c r="A2719" s="107"/>
      <c r="B2719" s="93"/>
      <c r="C2719" s="112" t="s">
        <v>243</v>
      </c>
      <c r="D2719" s="542" t="str">
        <f t="shared" si="446"/>
        <v/>
      </c>
      <c r="E2719" s="542"/>
      <c r="F2719" s="542"/>
      <c r="G2719" s="542"/>
      <c r="H2719" s="542"/>
      <c r="I2719" s="542"/>
      <c r="J2719" s="542"/>
      <c r="K2719" s="370"/>
      <c r="L2719" s="370"/>
      <c r="M2719" s="370"/>
      <c r="N2719" s="370"/>
      <c r="O2719" s="370"/>
      <c r="P2719" s="370"/>
      <c r="Q2719" s="370"/>
      <c r="R2719" s="370"/>
      <c r="S2719" s="370"/>
      <c r="T2719" s="370"/>
      <c r="U2719" s="370"/>
      <c r="V2719" s="370"/>
      <c r="W2719" s="370"/>
      <c r="X2719" s="370"/>
      <c r="Y2719" s="370"/>
      <c r="Z2719" s="370"/>
      <c r="AA2719" s="370"/>
      <c r="AB2719" s="370"/>
      <c r="AC2719" s="370"/>
      <c r="AD2719" s="370"/>
      <c r="AG2719" s="86">
        <f t="shared" si="447"/>
        <v>0</v>
      </c>
      <c r="AH2719" s="86">
        <f t="shared" si="448"/>
        <v>0</v>
      </c>
      <c r="AI2719" s="86">
        <f t="shared" si="449"/>
        <v>0</v>
      </c>
      <c r="AJ2719" s="86">
        <f t="shared" si="450"/>
        <v>0</v>
      </c>
      <c r="AL2719" s="86">
        <f t="shared" si="451"/>
        <v>20</v>
      </c>
      <c r="AM2719" s="86">
        <f t="shared" si="452"/>
        <v>0</v>
      </c>
      <c r="AN2719" s="86">
        <f t="shared" si="453"/>
        <v>0</v>
      </c>
      <c r="AP2719" s="86">
        <f t="shared" si="454"/>
        <v>0</v>
      </c>
      <c r="AQ2719" s="86">
        <f t="shared" si="455"/>
        <v>0</v>
      </c>
      <c r="AR2719" s="86">
        <f t="shared" si="456"/>
        <v>0</v>
      </c>
      <c r="AT2719" s="86">
        <f t="shared" si="457"/>
        <v>0</v>
      </c>
      <c r="AU2719" s="86">
        <f t="shared" si="458"/>
        <v>0</v>
      </c>
    </row>
    <row r="2720" spans="1:47" ht="15" customHeight="1">
      <c r="A2720" s="107"/>
      <c r="B2720" s="93"/>
      <c r="C2720" s="112" t="s">
        <v>244</v>
      </c>
      <c r="D2720" s="542" t="str">
        <f t="shared" si="446"/>
        <v/>
      </c>
      <c r="E2720" s="542"/>
      <c r="F2720" s="542"/>
      <c r="G2720" s="542"/>
      <c r="H2720" s="542"/>
      <c r="I2720" s="542"/>
      <c r="J2720" s="542"/>
      <c r="K2720" s="370"/>
      <c r="L2720" s="370"/>
      <c r="M2720" s="370"/>
      <c r="N2720" s="370"/>
      <c r="O2720" s="370"/>
      <c r="P2720" s="370"/>
      <c r="Q2720" s="370"/>
      <c r="R2720" s="370"/>
      <c r="S2720" s="370"/>
      <c r="T2720" s="370"/>
      <c r="U2720" s="370"/>
      <c r="V2720" s="370"/>
      <c r="W2720" s="370"/>
      <c r="X2720" s="370"/>
      <c r="Y2720" s="370"/>
      <c r="Z2720" s="370"/>
      <c r="AA2720" s="370"/>
      <c r="AB2720" s="370"/>
      <c r="AC2720" s="370"/>
      <c r="AD2720" s="370"/>
      <c r="AG2720" s="86">
        <f t="shared" si="447"/>
        <v>0</v>
      </c>
      <c r="AH2720" s="86">
        <f t="shared" si="448"/>
        <v>0</v>
      </c>
      <c r="AI2720" s="86">
        <f t="shared" si="449"/>
        <v>0</v>
      </c>
      <c r="AJ2720" s="86">
        <f t="shared" si="450"/>
        <v>0</v>
      </c>
      <c r="AL2720" s="86">
        <f t="shared" si="451"/>
        <v>20</v>
      </c>
      <c r="AM2720" s="86">
        <f t="shared" si="452"/>
        <v>0</v>
      </c>
      <c r="AN2720" s="86">
        <f t="shared" si="453"/>
        <v>0</v>
      </c>
      <c r="AP2720" s="86">
        <f t="shared" si="454"/>
        <v>0</v>
      </c>
      <c r="AQ2720" s="86">
        <f t="shared" si="455"/>
        <v>0</v>
      </c>
      <c r="AR2720" s="86">
        <f t="shared" si="456"/>
        <v>0</v>
      </c>
      <c r="AT2720" s="86">
        <f t="shared" si="457"/>
        <v>0</v>
      </c>
      <c r="AU2720" s="86">
        <f t="shared" si="458"/>
        <v>0</v>
      </c>
    </row>
    <row r="2721" spans="1:47" ht="15" customHeight="1">
      <c r="A2721" s="107"/>
      <c r="B2721" s="93"/>
      <c r="C2721" s="112" t="s">
        <v>245</v>
      </c>
      <c r="D2721" s="542" t="str">
        <f t="shared" si="446"/>
        <v/>
      </c>
      <c r="E2721" s="542"/>
      <c r="F2721" s="542"/>
      <c r="G2721" s="542"/>
      <c r="H2721" s="542"/>
      <c r="I2721" s="542"/>
      <c r="J2721" s="542"/>
      <c r="K2721" s="370"/>
      <c r="L2721" s="370"/>
      <c r="M2721" s="370"/>
      <c r="N2721" s="370"/>
      <c r="O2721" s="370"/>
      <c r="P2721" s="370"/>
      <c r="Q2721" s="370"/>
      <c r="R2721" s="370"/>
      <c r="S2721" s="370"/>
      <c r="T2721" s="370"/>
      <c r="U2721" s="370"/>
      <c r="V2721" s="370"/>
      <c r="W2721" s="370"/>
      <c r="X2721" s="370"/>
      <c r="Y2721" s="370"/>
      <c r="Z2721" s="370"/>
      <c r="AA2721" s="370"/>
      <c r="AB2721" s="370"/>
      <c r="AC2721" s="370"/>
      <c r="AD2721" s="370"/>
      <c r="AG2721" s="86">
        <f t="shared" si="447"/>
        <v>0</v>
      </c>
      <c r="AH2721" s="86">
        <f t="shared" si="448"/>
        <v>0</v>
      </c>
      <c r="AI2721" s="86">
        <f t="shared" si="449"/>
        <v>0</v>
      </c>
      <c r="AJ2721" s="86">
        <f t="shared" si="450"/>
        <v>0</v>
      </c>
      <c r="AL2721" s="86">
        <f t="shared" si="451"/>
        <v>20</v>
      </c>
      <c r="AM2721" s="86">
        <f t="shared" si="452"/>
        <v>0</v>
      </c>
      <c r="AN2721" s="86">
        <f t="shared" si="453"/>
        <v>0</v>
      </c>
      <c r="AP2721" s="86">
        <f t="shared" si="454"/>
        <v>0</v>
      </c>
      <c r="AQ2721" s="86">
        <f t="shared" si="455"/>
        <v>0</v>
      </c>
      <c r="AR2721" s="86">
        <f t="shared" si="456"/>
        <v>0</v>
      </c>
      <c r="AT2721" s="86">
        <f t="shared" si="457"/>
        <v>0</v>
      </c>
      <c r="AU2721" s="86">
        <f t="shared" si="458"/>
        <v>0</v>
      </c>
    </row>
    <row r="2722" spans="1:47" ht="15" customHeight="1">
      <c r="A2722" s="107"/>
      <c r="B2722" s="93"/>
      <c r="C2722" s="112" t="s">
        <v>246</v>
      </c>
      <c r="D2722" s="542" t="str">
        <f t="shared" si="446"/>
        <v/>
      </c>
      <c r="E2722" s="542"/>
      <c r="F2722" s="542"/>
      <c r="G2722" s="542"/>
      <c r="H2722" s="542"/>
      <c r="I2722" s="542"/>
      <c r="J2722" s="542"/>
      <c r="K2722" s="370"/>
      <c r="L2722" s="370"/>
      <c r="M2722" s="370"/>
      <c r="N2722" s="370"/>
      <c r="O2722" s="370"/>
      <c r="P2722" s="370"/>
      <c r="Q2722" s="370"/>
      <c r="R2722" s="370"/>
      <c r="S2722" s="370"/>
      <c r="T2722" s="370"/>
      <c r="U2722" s="370"/>
      <c r="V2722" s="370"/>
      <c r="W2722" s="370"/>
      <c r="X2722" s="370"/>
      <c r="Y2722" s="370"/>
      <c r="Z2722" s="370"/>
      <c r="AA2722" s="370"/>
      <c r="AB2722" s="370"/>
      <c r="AC2722" s="370"/>
      <c r="AD2722" s="370"/>
      <c r="AG2722" s="86">
        <f t="shared" si="447"/>
        <v>0</v>
      </c>
      <c r="AH2722" s="86">
        <f t="shared" si="448"/>
        <v>0</v>
      </c>
      <c r="AI2722" s="86">
        <f t="shared" si="449"/>
        <v>0</v>
      </c>
      <c r="AJ2722" s="86">
        <f t="shared" si="450"/>
        <v>0</v>
      </c>
      <c r="AL2722" s="86">
        <f t="shared" si="451"/>
        <v>20</v>
      </c>
      <c r="AM2722" s="86">
        <f t="shared" si="452"/>
        <v>0</v>
      </c>
      <c r="AN2722" s="86">
        <f t="shared" si="453"/>
        <v>0</v>
      </c>
      <c r="AP2722" s="86">
        <f t="shared" si="454"/>
        <v>0</v>
      </c>
      <c r="AQ2722" s="86">
        <f t="shared" si="455"/>
        <v>0</v>
      </c>
      <c r="AR2722" s="86">
        <f t="shared" si="456"/>
        <v>0</v>
      </c>
      <c r="AT2722" s="86">
        <f t="shared" si="457"/>
        <v>0</v>
      </c>
      <c r="AU2722" s="86">
        <f t="shared" si="458"/>
        <v>0</v>
      </c>
    </row>
    <row r="2723" spans="1:47" ht="15" customHeight="1">
      <c r="A2723" s="107"/>
      <c r="B2723" s="93"/>
      <c r="C2723" s="112" t="s">
        <v>247</v>
      </c>
      <c r="D2723" s="542" t="str">
        <f t="shared" si="446"/>
        <v/>
      </c>
      <c r="E2723" s="542"/>
      <c r="F2723" s="542"/>
      <c r="G2723" s="542"/>
      <c r="H2723" s="542"/>
      <c r="I2723" s="542"/>
      <c r="J2723" s="542"/>
      <c r="K2723" s="370"/>
      <c r="L2723" s="370"/>
      <c r="M2723" s="370"/>
      <c r="N2723" s="370"/>
      <c r="O2723" s="370"/>
      <c r="P2723" s="370"/>
      <c r="Q2723" s="370"/>
      <c r="R2723" s="370"/>
      <c r="S2723" s="370"/>
      <c r="T2723" s="370"/>
      <c r="U2723" s="370"/>
      <c r="V2723" s="370"/>
      <c r="W2723" s="370"/>
      <c r="X2723" s="370"/>
      <c r="Y2723" s="370"/>
      <c r="Z2723" s="370"/>
      <c r="AA2723" s="370"/>
      <c r="AB2723" s="370"/>
      <c r="AC2723" s="370"/>
      <c r="AD2723" s="370"/>
      <c r="AG2723" s="86">
        <f t="shared" si="447"/>
        <v>0</v>
      </c>
      <c r="AH2723" s="86">
        <f t="shared" si="448"/>
        <v>0</v>
      </c>
      <c r="AI2723" s="86">
        <f t="shared" si="449"/>
        <v>0</v>
      </c>
      <c r="AJ2723" s="86">
        <f t="shared" si="450"/>
        <v>0</v>
      </c>
      <c r="AL2723" s="86">
        <f t="shared" si="451"/>
        <v>20</v>
      </c>
      <c r="AM2723" s="86">
        <f t="shared" si="452"/>
        <v>0</v>
      </c>
      <c r="AN2723" s="86">
        <f t="shared" si="453"/>
        <v>0</v>
      </c>
      <c r="AP2723" s="86">
        <f t="shared" si="454"/>
        <v>0</v>
      </c>
      <c r="AQ2723" s="86">
        <f t="shared" si="455"/>
        <v>0</v>
      </c>
      <c r="AR2723" s="86">
        <f t="shared" si="456"/>
        <v>0</v>
      </c>
      <c r="AT2723" s="86">
        <f t="shared" si="457"/>
        <v>0</v>
      </c>
      <c r="AU2723" s="86">
        <f t="shared" si="458"/>
        <v>0</v>
      </c>
    </row>
    <row r="2724" spans="1:47" ht="15" customHeight="1">
      <c r="A2724" s="107"/>
      <c r="B2724" s="93"/>
      <c r="C2724" s="112" t="s">
        <v>248</v>
      </c>
      <c r="D2724" s="542" t="str">
        <f t="shared" si="446"/>
        <v/>
      </c>
      <c r="E2724" s="542"/>
      <c r="F2724" s="542"/>
      <c r="G2724" s="542"/>
      <c r="H2724" s="542"/>
      <c r="I2724" s="542"/>
      <c r="J2724" s="542"/>
      <c r="K2724" s="370"/>
      <c r="L2724" s="370"/>
      <c r="M2724" s="370"/>
      <c r="N2724" s="370"/>
      <c r="O2724" s="370"/>
      <c r="P2724" s="370"/>
      <c r="Q2724" s="370"/>
      <c r="R2724" s="370"/>
      <c r="S2724" s="370"/>
      <c r="T2724" s="370"/>
      <c r="U2724" s="370"/>
      <c r="V2724" s="370"/>
      <c r="W2724" s="370"/>
      <c r="X2724" s="370"/>
      <c r="Y2724" s="370"/>
      <c r="Z2724" s="370"/>
      <c r="AA2724" s="370"/>
      <c r="AB2724" s="370"/>
      <c r="AC2724" s="370"/>
      <c r="AD2724" s="370"/>
      <c r="AG2724" s="86">
        <f t="shared" si="447"/>
        <v>0</v>
      </c>
      <c r="AH2724" s="86">
        <f t="shared" si="448"/>
        <v>0</v>
      </c>
      <c r="AI2724" s="86">
        <f t="shared" si="449"/>
        <v>0</v>
      </c>
      <c r="AJ2724" s="86">
        <f t="shared" si="450"/>
        <v>0</v>
      </c>
      <c r="AL2724" s="86">
        <f t="shared" si="451"/>
        <v>20</v>
      </c>
      <c r="AM2724" s="86">
        <f t="shared" si="452"/>
        <v>0</v>
      </c>
      <c r="AN2724" s="86">
        <f t="shared" si="453"/>
        <v>0</v>
      </c>
      <c r="AP2724" s="86">
        <f t="shared" si="454"/>
        <v>0</v>
      </c>
      <c r="AQ2724" s="86">
        <f t="shared" si="455"/>
        <v>0</v>
      </c>
      <c r="AR2724" s="86">
        <f t="shared" si="456"/>
        <v>0</v>
      </c>
      <c r="AT2724" s="86">
        <f t="shared" si="457"/>
        <v>0</v>
      </c>
      <c r="AU2724" s="86">
        <f t="shared" si="458"/>
        <v>0</v>
      </c>
    </row>
    <row r="2725" spans="1:47" ht="15" customHeight="1">
      <c r="A2725" s="107"/>
      <c r="B2725" s="93"/>
      <c r="C2725" s="112" t="s">
        <v>249</v>
      </c>
      <c r="D2725" s="542" t="str">
        <f t="shared" si="446"/>
        <v/>
      </c>
      <c r="E2725" s="542"/>
      <c r="F2725" s="542"/>
      <c r="G2725" s="542"/>
      <c r="H2725" s="542"/>
      <c r="I2725" s="542"/>
      <c r="J2725" s="542"/>
      <c r="K2725" s="370"/>
      <c r="L2725" s="370"/>
      <c r="M2725" s="370"/>
      <c r="N2725" s="370"/>
      <c r="O2725" s="370"/>
      <c r="P2725" s="370"/>
      <c r="Q2725" s="370"/>
      <c r="R2725" s="370"/>
      <c r="S2725" s="370"/>
      <c r="T2725" s="370"/>
      <c r="U2725" s="370"/>
      <c r="V2725" s="370"/>
      <c r="W2725" s="370"/>
      <c r="X2725" s="370"/>
      <c r="Y2725" s="370"/>
      <c r="Z2725" s="370"/>
      <c r="AA2725" s="370"/>
      <c r="AB2725" s="370"/>
      <c r="AC2725" s="370"/>
      <c r="AD2725" s="370"/>
      <c r="AG2725" s="86">
        <f t="shared" si="447"/>
        <v>0</v>
      </c>
      <c r="AH2725" s="86">
        <f t="shared" si="448"/>
        <v>0</v>
      </c>
      <c r="AI2725" s="86">
        <f t="shared" si="449"/>
        <v>0</v>
      </c>
      <c r="AJ2725" s="86">
        <f t="shared" si="450"/>
        <v>0</v>
      </c>
      <c r="AL2725" s="86">
        <f t="shared" si="451"/>
        <v>20</v>
      </c>
      <c r="AM2725" s="86">
        <f t="shared" si="452"/>
        <v>0</v>
      </c>
      <c r="AN2725" s="86">
        <f t="shared" si="453"/>
        <v>0</v>
      </c>
      <c r="AP2725" s="86">
        <f t="shared" si="454"/>
        <v>0</v>
      </c>
      <c r="AQ2725" s="86">
        <f t="shared" si="455"/>
        <v>0</v>
      </c>
      <c r="AR2725" s="86">
        <f t="shared" si="456"/>
        <v>0</v>
      </c>
      <c r="AT2725" s="86">
        <f t="shared" si="457"/>
        <v>0</v>
      </c>
      <c r="AU2725" s="86">
        <f t="shared" si="458"/>
        <v>0</v>
      </c>
    </row>
    <row r="2726" spans="1:47" ht="15" customHeight="1">
      <c r="A2726" s="107"/>
      <c r="B2726" s="93"/>
      <c r="C2726" s="112" t="s">
        <v>250</v>
      </c>
      <c r="D2726" s="542" t="str">
        <f t="shared" si="446"/>
        <v/>
      </c>
      <c r="E2726" s="542"/>
      <c r="F2726" s="542"/>
      <c r="G2726" s="542"/>
      <c r="H2726" s="542"/>
      <c r="I2726" s="542"/>
      <c r="J2726" s="542"/>
      <c r="K2726" s="370"/>
      <c r="L2726" s="370"/>
      <c r="M2726" s="370"/>
      <c r="N2726" s="370"/>
      <c r="O2726" s="370"/>
      <c r="P2726" s="370"/>
      <c r="Q2726" s="370"/>
      <c r="R2726" s="370"/>
      <c r="S2726" s="370"/>
      <c r="T2726" s="370"/>
      <c r="U2726" s="370"/>
      <c r="V2726" s="370"/>
      <c r="W2726" s="370"/>
      <c r="X2726" s="370"/>
      <c r="Y2726" s="370"/>
      <c r="Z2726" s="370"/>
      <c r="AA2726" s="370"/>
      <c r="AB2726" s="370"/>
      <c r="AC2726" s="370"/>
      <c r="AD2726" s="370"/>
      <c r="AG2726" s="86">
        <f t="shared" si="447"/>
        <v>0</v>
      </c>
      <c r="AH2726" s="86">
        <f t="shared" si="448"/>
        <v>0</v>
      </c>
      <c r="AI2726" s="86">
        <f t="shared" si="449"/>
        <v>0</v>
      </c>
      <c r="AJ2726" s="86">
        <f t="shared" si="450"/>
        <v>0</v>
      </c>
      <c r="AL2726" s="86">
        <f t="shared" si="451"/>
        <v>20</v>
      </c>
      <c r="AM2726" s="86">
        <f t="shared" si="452"/>
        <v>0</v>
      </c>
      <c r="AN2726" s="86">
        <f t="shared" si="453"/>
        <v>0</v>
      </c>
      <c r="AP2726" s="86">
        <f t="shared" si="454"/>
        <v>0</v>
      </c>
      <c r="AQ2726" s="86">
        <f t="shared" si="455"/>
        <v>0</v>
      </c>
      <c r="AR2726" s="86">
        <f t="shared" si="456"/>
        <v>0</v>
      </c>
      <c r="AT2726" s="86">
        <f t="shared" si="457"/>
        <v>0</v>
      </c>
      <c r="AU2726" s="86">
        <f t="shared" si="458"/>
        <v>0</v>
      </c>
    </row>
    <row r="2727" spans="1:47" ht="15" customHeight="1">
      <c r="A2727" s="107"/>
      <c r="B2727" s="93"/>
      <c r="C2727" s="112" t="s">
        <v>251</v>
      </c>
      <c r="D2727" s="542" t="str">
        <f t="shared" si="446"/>
        <v/>
      </c>
      <c r="E2727" s="542"/>
      <c r="F2727" s="542"/>
      <c r="G2727" s="542"/>
      <c r="H2727" s="542"/>
      <c r="I2727" s="542"/>
      <c r="J2727" s="542"/>
      <c r="K2727" s="370"/>
      <c r="L2727" s="370"/>
      <c r="M2727" s="370"/>
      <c r="N2727" s="370"/>
      <c r="O2727" s="370"/>
      <c r="P2727" s="370"/>
      <c r="Q2727" s="370"/>
      <c r="R2727" s="370"/>
      <c r="S2727" s="370"/>
      <c r="T2727" s="370"/>
      <c r="U2727" s="370"/>
      <c r="V2727" s="370"/>
      <c r="W2727" s="370"/>
      <c r="X2727" s="370"/>
      <c r="Y2727" s="370"/>
      <c r="Z2727" s="370"/>
      <c r="AA2727" s="370"/>
      <c r="AB2727" s="370"/>
      <c r="AC2727" s="370"/>
      <c r="AD2727" s="370"/>
      <c r="AG2727" s="86">
        <f t="shared" si="447"/>
        <v>0</v>
      </c>
      <c r="AH2727" s="86">
        <f t="shared" si="448"/>
        <v>0</v>
      </c>
      <c r="AI2727" s="86">
        <f t="shared" si="449"/>
        <v>0</v>
      </c>
      <c r="AJ2727" s="86">
        <f t="shared" si="450"/>
        <v>0</v>
      </c>
      <c r="AL2727" s="86">
        <f t="shared" si="451"/>
        <v>20</v>
      </c>
      <c r="AM2727" s="86">
        <f t="shared" si="452"/>
        <v>0</v>
      </c>
      <c r="AN2727" s="86">
        <f t="shared" si="453"/>
        <v>0</v>
      </c>
      <c r="AP2727" s="86">
        <f t="shared" si="454"/>
        <v>0</v>
      </c>
      <c r="AQ2727" s="86">
        <f t="shared" si="455"/>
        <v>0</v>
      </c>
      <c r="AR2727" s="86">
        <f t="shared" si="456"/>
        <v>0</v>
      </c>
      <c r="AT2727" s="86">
        <f t="shared" si="457"/>
        <v>0</v>
      </c>
      <c r="AU2727" s="86">
        <f t="shared" si="458"/>
        <v>0</v>
      </c>
    </row>
    <row r="2728" spans="1:47" ht="15" customHeight="1">
      <c r="A2728" s="107"/>
      <c r="B2728" s="93"/>
      <c r="C2728" s="112" t="s">
        <v>252</v>
      </c>
      <c r="D2728" s="542" t="str">
        <f t="shared" si="446"/>
        <v/>
      </c>
      <c r="E2728" s="542"/>
      <c r="F2728" s="542"/>
      <c r="G2728" s="542"/>
      <c r="H2728" s="542"/>
      <c r="I2728" s="542"/>
      <c r="J2728" s="542"/>
      <c r="K2728" s="370"/>
      <c r="L2728" s="370"/>
      <c r="M2728" s="370"/>
      <c r="N2728" s="370"/>
      <c r="O2728" s="370"/>
      <c r="P2728" s="370"/>
      <c r="Q2728" s="370"/>
      <c r="R2728" s="370"/>
      <c r="S2728" s="370"/>
      <c r="T2728" s="370"/>
      <c r="U2728" s="370"/>
      <c r="V2728" s="370"/>
      <c r="W2728" s="370"/>
      <c r="X2728" s="370"/>
      <c r="Y2728" s="370"/>
      <c r="Z2728" s="370"/>
      <c r="AA2728" s="370"/>
      <c r="AB2728" s="370"/>
      <c r="AC2728" s="370"/>
      <c r="AD2728" s="370"/>
      <c r="AG2728" s="86">
        <f t="shared" si="447"/>
        <v>0</v>
      </c>
      <c r="AH2728" s="86">
        <f t="shared" si="448"/>
        <v>0</v>
      </c>
      <c r="AI2728" s="86">
        <f t="shared" si="449"/>
        <v>0</v>
      </c>
      <c r="AJ2728" s="86">
        <f t="shared" si="450"/>
        <v>0</v>
      </c>
      <c r="AL2728" s="86">
        <f t="shared" si="451"/>
        <v>20</v>
      </c>
      <c r="AM2728" s="86">
        <f t="shared" si="452"/>
        <v>0</v>
      </c>
      <c r="AN2728" s="86">
        <f t="shared" si="453"/>
        <v>0</v>
      </c>
      <c r="AP2728" s="86">
        <f t="shared" si="454"/>
        <v>0</v>
      </c>
      <c r="AQ2728" s="86">
        <f t="shared" si="455"/>
        <v>0</v>
      </c>
      <c r="AR2728" s="86">
        <f t="shared" si="456"/>
        <v>0</v>
      </c>
      <c r="AT2728" s="86">
        <f t="shared" si="457"/>
        <v>0</v>
      </c>
      <c r="AU2728" s="86">
        <f t="shared" si="458"/>
        <v>0</v>
      </c>
    </row>
    <row r="2729" spans="1:47" ht="15" customHeight="1">
      <c r="A2729" s="107"/>
      <c r="B2729" s="93"/>
      <c r="C2729" s="135"/>
      <c r="D2729" s="135"/>
      <c r="E2729" s="135"/>
      <c r="F2729" s="135"/>
      <c r="G2729" s="195"/>
      <c r="H2729" s="93"/>
      <c r="I2729" s="93"/>
      <c r="J2729" s="181" t="s">
        <v>253</v>
      </c>
      <c r="K2729" s="372">
        <f>IF(AND(SUM(K2609:N2728)=0,COUNTIF(K2609:N2728,"NS")&gt;0),"NS",
IF(AND(SUM(K2609:N2728)=0,COUNTIF(K2609:N2728,0)&gt;0),0,
IF(AND(SUM(K2609:N2728)=0,COUNTIF(K2609:N2728,"NA")&gt;0),"NA",
SUM(K2609:N2728))))</f>
        <v>0</v>
      </c>
      <c r="L2729" s="372"/>
      <c r="M2729" s="372"/>
      <c r="N2729" s="372"/>
      <c r="O2729" s="372">
        <f>IF(AND(SUM(O2609:R2728)=0,COUNTIF(O2609:R2728,"NS")&gt;0),"NS",
IF(AND(SUM(O2609:R2728)=0,COUNTIF(O2609:R2728,0)&gt;0),0,
IF(AND(SUM(O2609:R2728)=0,COUNTIF(O2609:R2728,"NA")&gt;0),"NA",
SUM(O2609:R2728))))</f>
        <v>0</v>
      </c>
      <c r="P2729" s="372"/>
      <c r="Q2729" s="372"/>
      <c r="R2729" s="372"/>
      <c r="S2729" s="372">
        <f>IF(AND(SUM(S2609:V2728)=0,COUNTIF(S2609:V2728,"NS")&gt;0),"NS",
IF(AND(SUM(S2609:V2728)=0,COUNTIF(S2609:V2728,0)&gt;0),0,
IF(AND(SUM(S2609:V2728)=0,COUNTIF(S2609:V2728,"NA")&gt;0),"NA",
SUM(S2609:V2728))))</f>
        <v>0</v>
      </c>
      <c r="T2729" s="372"/>
      <c r="U2729" s="372"/>
      <c r="V2729" s="372"/>
      <c r="W2729" s="372">
        <f>IF(AND(SUM(W2609:Z2728)=0,COUNTIF(W2609:Z2728,"NS")&gt;0),"NS",
IF(AND(SUM(W2609:Z2728)=0,COUNTIF(W2609:Z2728,0)&gt;0),0,
IF(AND(SUM(W2609:Z2728)=0,COUNTIF(W2609:Z2728,"NA")&gt;0),"NA",
SUM(W2609:Z2728))))</f>
        <v>0</v>
      </c>
      <c r="X2729" s="372"/>
      <c r="Y2729" s="372"/>
      <c r="Z2729" s="372"/>
      <c r="AA2729" s="372">
        <f>IF(AND(SUM(AA2609:AD2728)=0,COUNTIF(AA2609:AD2728,"NS")&gt;0),"NS",
IF(AND(SUM(AA2609:AD2728)=0,COUNTIF(AA2609:AD2728,0)&gt;0),0,
IF(AND(SUM(AA2609:AD2728)=0,COUNTIF(AA2609:AD2728,"NA")&gt;0),"NA",
SUM(AA2609:AD2728))))</f>
        <v>0</v>
      </c>
      <c r="AB2729" s="372"/>
      <c r="AC2729" s="372"/>
      <c r="AD2729" s="372"/>
      <c r="AJ2729" s="115">
        <f>SUM(AJ2609:AJ2728)</f>
        <v>0</v>
      </c>
      <c r="AM2729" s="115">
        <f>SUM(AM2609:AM2728)</f>
        <v>0</v>
      </c>
      <c r="AN2729" s="115">
        <f>SUM(AN2609:AN2728)</f>
        <v>0</v>
      </c>
      <c r="AP2729" s="115">
        <f>SUM(AP2609:AP2728)</f>
        <v>0</v>
      </c>
      <c r="AQ2729" s="115">
        <f>SUM(AQ2609:AQ2728)</f>
        <v>0</v>
      </c>
      <c r="AR2729" s="115">
        <f>SUM(AR2609:AR2728)</f>
        <v>0</v>
      </c>
      <c r="AT2729" s="85"/>
      <c r="AU2729" s="115">
        <f>SUM(AU2609:AU2728)</f>
        <v>0</v>
      </c>
    </row>
    <row r="2730" spans="1:47" ht="15" customHeight="1">
      <c r="A2730" s="107"/>
      <c r="B2730" s="93"/>
      <c r="C2730" s="135"/>
      <c r="D2730" s="135"/>
      <c r="E2730" s="135"/>
      <c r="F2730" s="135"/>
      <c r="G2730" s="195"/>
      <c r="H2730" s="93"/>
      <c r="I2730" s="93"/>
      <c r="J2730" s="93"/>
      <c r="K2730" s="93"/>
      <c r="L2730" s="93"/>
      <c r="M2730" s="93"/>
      <c r="N2730" s="93"/>
      <c r="O2730" s="93"/>
      <c r="P2730" s="93"/>
      <c r="Q2730" s="93"/>
      <c r="R2730" s="93"/>
      <c r="S2730" s="93"/>
      <c r="T2730" s="93"/>
      <c r="U2730" s="93"/>
      <c r="V2730" s="93"/>
      <c r="W2730" s="93"/>
      <c r="X2730" s="93"/>
      <c r="Y2730" s="93"/>
      <c r="Z2730" s="93"/>
      <c r="AA2730" s="93"/>
      <c r="AB2730" s="93"/>
      <c r="AC2730" s="93"/>
      <c r="AD2730" s="93"/>
      <c r="AR2730" s="115">
        <f>SUM(AP2729:AR2729)</f>
        <v>0</v>
      </c>
    </row>
    <row r="2731" spans="1:47" ht="24" customHeight="1">
      <c r="A2731" s="107"/>
      <c r="B2731" s="93"/>
      <c r="C2731" s="354" t="s">
        <v>254</v>
      </c>
      <c r="D2731" s="354"/>
      <c r="E2731" s="354"/>
      <c r="F2731" s="354"/>
      <c r="G2731" s="354"/>
      <c r="H2731" s="354"/>
      <c r="I2731" s="354"/>
      <c r="J2731" s="354"/>
      <c r="K2731" s="354"/>
      <c r="L2731" s="354"/>
      <c r="M2731" s="354"/>
      <c r="N2731" s="354"/>
      <c r="O2731" s="354"/>
      <c r="P2731" s="354"/>
      <c r="Q2731" s="354"/>
      <c r="R2731" s="354"/>
      <c r="S2731" s="354"/>
      <c r="T2731" s="354"/>
      <c r="U2731" s="354"/>
      <c r="V2731" s="354"/>
      <c r="W2731" s="354"/>
      <c r="X2731" s="354"/>
      <c r="Y2731" s="354"/>
      <c r="Z2731" s="354"/>
      <c r="AA2731" s="354"/>
      <c r="AB2731" s="354"/>
      <c r="AC2731" s="354"/>
      <c r="AD2731" s="354"/>
    </row>
    <row r="2732" spans="1:47" ht="60" customHeight="1">
      <c r="A2732" s="107"/>
      <c r="B2732" s="93"/>
      <c r="C2732" s="491"/>
      <c r="D2732" s="491"/>
      <c r="E2732" s="491"/>
      <c r="F2732" s="491"/>
      <c r="G2732" s="491"/>
      <c r="H2732" s="491"/>
      <c r="I2732" s="491"/>
      <c r="J2732" s="491"/>
      <c r="K2732" s="491"/>
      <c r="L2732" s="491"/>
      <c r="M2732" s="491"/>
      <c r="N2732" s="491"/>
      <c r="O2732" s="491"/>
      <c r="P2732" s="491"/>
      <c r="Q2732" s="491"/>
      <c r="R2732" s="491"/>
      <c r="S2732" s="491"/>
      <c r="T2732" s="491"/>
      <c r="U2732" s="491"/>
      <c r="V2732" s="491"/>
      <c r="W2732" s="491"/>
      <c r="X2732" s="491"/>
      <c r="Y2732" s="491"/>
      <c r="Z2732" s="491"/>
      <c r="AA2732" s="491"/>
      <c r="AB2732" s="491"/>
      <c r="AC2732" s="491"/>
      <c r="AD2732" s="491"/>
    </row>
    <row r="2733" spans="1:47" ht="15" customHeight="1">
      <c r="A2733" s="107"/>
      <c r="B2733" s="93"/>
      <c r="C2733" s="93"/>
      <c r="D2733" s="93"/>
      <c r="E2733" s="93"/>
      <c r="F2733" s="93"/>
      <c r="G2733" s="93"/>
      <c r="H2733" s="93"/>
      <c r="I2733" s="93"/>
      <c r="J2733" s="93"/>
      <c r="K2733" s="93"/>
      <c r="L2733" s="93"/>
      <c r="M2733" s="93"/>
      <c r="N2733" s="93"/>
      <c r="O2733" s="93"/>
      <c r="P2733" s="93"/>
      <c r="Q2733" s="93"/>
      <c r="R2733" s="93"/>
      <c r="S2733" s="93"/>
      <c r="T2733" s="93"/>
      <c r="U2733" s="93"/>
      <c r="V2733" s="93"/>
      <c r="W2733" s="93"/>
      <c r="X2733" s="93"/>
      <c r="Y2733" s="93"/>
      <c r="Z2733" s="93"/>
      <c r="AA2733" s="93"/>
      <c r="AB2733" s="93"/>
      <c r="AC2733" s="93"/>
      <c r="AD2733" s="93"/>
    </row>
    <row r="2734" spans="1:47" ht="15" customHeight="1">
      <c r="A2734" s="107"/>
      <c r="B2734" s="325" t="str">
        <f>IF(AJ2729=0, "", "Error: Verificar sumas por fila.")</f>
        <v/>
      </c>
      <c r="C2734" s="325"/>
      <c r="D2734" s="325"/>
      <c r="E2734" s="325"/>
      <c r="F2734" s="325"/>
      <c r="G2734" s="325"/>
      <c r="H2734" s="325"/>
      <c r="I2734" s="325"/>
      <c r="J2734" s="325"/>
      <c r="K2734" s="325"/>
      <c r="L2734" s="325"/>
      <c r="M2734" s="325"/>
      <c r="N2734" s="325"/>
      <c r="O2734" s="325"/>
      <c r="P2734" s="325"/>
      <c r="Q2734" s="325"/>
      <c r="R2734" s="325"/>
      <c r="S2734" s="325"/>
      <c r="T2734" s="325"/>
      <c r="U2734" s="325"/>
      <c r="V2734" s="325"/>
      <c r="W2734" s="325"/>
      <c r="X2734" s="325"/>
      <c r="Y2734" s="325"/>
      <c r="Z2734" s="325"/>
      <c r="AA2734" s="325"/>
      <c r="AB2734" s="325"/>
      <c r="AC2734" s="325"/>
      <c r="AD2734" s="325"/>
    </row>
    <row r="2735" spans="1:47" ht="15" customHeight="1">
      <c r="A2735" s="107"/>
      <c r="B2735" s="325" t="str">
        <f>IF(AU2729=0, "", "Error: Debe verificar la consistencia de las respuestas con la pregunta 4.")</f>
        <v/>
      </c>
      <c r="C2735" s="325"/>
      <c r="D2735" s="325"/>
      <c r="E2735" s="325"/>
      <c r="F2735" s="325"/>
      <c r="G2735" s="325"/>
      <c r="H2735" s="325"/>
      <c r="I2735" s="325"/>
      <c r="J2735" s="325"/>
      <c r="K2735" s="325"/>
      <c r="L2735" s="325"/>
      <c r="M2735" s="325"/>
      <c r="N2735" s="325"/>
      <c r="O2735" s="325"/>
      <c r="P2735" s="325"/>
      <c r="Q2735" s="325"/>
      <c r="R2735" s="325"/>
      <c r="S2735" s="325"/>
      <c r="T2735" s="325"/>
      <c r="U2735" s="325"/>
      <c r="V2735" s="325"/>
      <c r="W2735" s="325"/>
      <c r="X2735" s="325"/>
      <c r="Y2735" s="325"/>
      <c r="Z2735" s="325"/>
      <c r="AA2735" s="325"/>
      <c r="AB2735" s="325"/>
      <c r="AC2735" s="325"/>
      <c r="AD2735" s="325"/>
    </row>
    <row r="2736" spans="1:47" ht="15" customHeight="1">
      <c r="A2736" s="107"/>
      <c r="B2736" s="325" t="str">
        <f>IF(AN2729=0, "", "Error: Debe verificar la consistencia de las respuestas con la 3ª instrucción de la pregunta.")</f>
        <v/>
      </c>
      <c r="C2736" s="325"/>
      <c r="D2736" s="325"/>
      <c r="E2736" s="325"/>
      <c r="F2736" s="325"/>
      <c r="G2736" s="325"/>
      <c r="H2736" s="325"/>
      <c r="I2736" s="325"/>
      <c r="J2736" s="325"/>
      <c r="K2736" s="325"/>
      <c r="L2736" s="325"/>
      <c r="M2736" s="325"/>
      <c r="N2736" s="325"/>
      <c r="O2736" s="325"/>
      <c r="P2736" s="325"/>
      <c r="Q2736" s="325"/>
      <c r="R2736" s="325"/>
      <c r="S2736" s="325"/>
      <c r="T2736" s="325"/>
      <c r="U2736" s="325"/>
      <c r="V2736" s="325"/>
      <c r="W2736" s="325"/>
      <c r="X2736" s="325"/>
      <c r="Y2736" s="325"/>
      <c r="Z2736" s="325"/>
      <c r="AA2736" s="325"/>
      <c r="AB2736" s="325"/>
      <c r="AC2736" s="325"/>
      <c r="AD2736" s="325"/>
    </row>
    <row r="2737" spans="1:43" ht="15" customHeight="1">
      <c r="A2737" s="107"/>
      <c r="B2737" s="325" t="str">
        <f>IF(AR2730=0, "", "Error: Debe verificar la consistencia de las respuestas con la 4ª instrucción de la pregunta.")</f>
        <v/>
      </c>
      <c r="C2737" s="325"/>
      <c r="D2737" s="325"/>
      <c r="E2737" s="325"/>
      <c r="F2737" s="325"/>
      <c r="G2737" s="325"/>
      <c r="H2737" s="325"/>
      <c r="I2737" s="325"/>
      <c r="J2737" s="325"/>
      <c r="K2737" s="325"/>
      <c r="L2737" s="325"/>
      <c r="M2737" s="325"/>
      <c r="N2737" s="325"/>
      <c r="O2737" s="325"/>
      <c r="P2737" s="325"/>
      <c r="Q2737" s="325"/>
      <c r="R2737" s="325"/>
      <c r="S2737" s="325"/>
      <c r="T2737" s="325"/>
      <c r="U2737" s="325"/>
      <c r="V2737" s="325"/>
      <c r="W2737" s="325"/>
      <c r="X2737" s="325"/>
      <c r="Y2737" s="325"/>
      <c r="Z2737" s="325"/>
      <c r="AA2737" s="325"/>
      <c r="AB2737" s="325"/>
      <c r="AC2737" s="325"/>
      <c r="AD2737" s="325"/>
    </row>
    <row r="2738" spans="1:43" ht="15" customHeight="1">
      <c r="A2738" s="107"/>
      <c r="B2738" s="324" t="str">
        <f>IF(AM2729=0, "", "Error: Debe completar toda la información requerida.")</f>
        <v/>
      </c>
      <c r="C2738" s="324"/>
      <c r="D2738" s="324"/>
      <c r="E2738" s="324"/>
      <c r="F2738" s="324"/>
      <c r="G2738" s="324"/>
      <c r="H2738" s="324"/>
      <c r="I2738" s="324"/>
      <c r="J2738" s="324"/>
      <c r="K2738" s="324"/>
      <c r="L2738" s="324"/>
      <c r="M2738" s="324"/>
      <c r="N2738" s="324"/>
      <c r="O2738" s="324"/>
      <c r="P2738" s="324"/>
      <c r="Q2738" s="324"/>
      <c r="R2738" s="324"/>
      <c r="S2738" s="324"/>
      <c r="T2738" s="324"/>
      <c r="U2738" s="324"/>
      <c r="V2738" s="324"/>
      <c r="W2738" s="324"/>
      <c r="X2738" s="324"/>
      <c r="Y2738" s="324"/>
      <c r="Z2738" s="324"/>
      <c r="AA2738" s="324"/>
      <c r="AB2738" s="324"/>
      <c r="AC2738" s="324"/>
      <c r="AD2738" s="324"/>
    </row>
    <row r="2739" spans="1:43" ht="36" customHeight="1">
      <c r="A2739" s="106" t="s">
        <v>442</v>
      </c>
      <c r="B2739" s="416" t="s">
        <v>659</v>
      </c>
      <c r="C2739" s="416"/>
      <c r="D2739" s="416"/>
      <c r="E2739" s="416"/>
      <c r="F2739" s="416"/>
      <c r="G2739" s="416"/>
      <c r="H2739" s="416"/>
      <c r="I2739" s="416"/>
      <c r="J2739" s="416"/>
      <c r="K2739" s="416"/>
      <c r="L2739" s="416"/>
      <c r="M2739" s="416"/>
      <c r="N2739" s="416"/>
      <c r="O2739" s="416"/>
      <c r="P2739" s="416"/>
      <c r="Q2739" s="416"/>
      <c r="R2739" s="416"/>
      <c r="S2739" s="416"/>
      <c r="T2739" s="416"/>
      <c r="U2739" s="416"/>
      <c r="V2739" s="416"/>
      <c r="W2739" s="416"/>
      <c r="X2739" s="416"/>
      <c r="Y2739" s="416"/>
      <c r="Z2739" s="416"/>
      <c r="AA2739" s="416"/>
      <c r="AB2739" s="416"/>
      <c r="AC2739" s="416"/>
      <c r="AD2739" s="416"/>
    </row>
    <row r="2740" spans="1:43" ht="24" customHeight="1">
      <c r="A2740" s="107"/>
      <c r="B2740" s="92"/>
      <c r="C2740" s="401" t="s">
        <v>660</v>
      </c>
      <c r="D2740" s="401"/>
      <c r="E2740" s="401"/>
      <c r="F2740" s="401"/>
      <c r="G2740" s="401"/>
      <c r="H2740" s="401"/>
      <c r="I2740" s="401"/>
      <c r="J2740" s="401"/>
      <c r="K2740" s="401"/>
      <c r="L2740" s="401"/>
      <c r="M2740" s="401"/>
      <c r="N2740" s="401"/>
      <c r="O2740" s="401"/>
      <c r="P2740" s="401"/>
      <c r="Q2740" s="401"/>
      <c r="R2740" s="401"/>
      <c r="S2740" s="401"/>
      <c r="T2740" s="401"/>
      <c r="U2740" s="401"/>
      <c r="V2740" s="401"/>
      <c r="W2740" s="401"/>
      <c r="X2740" s="401"/>
      <c r="Y2740" s="401"/>
      <c r="Z2740" s="401"/>
      <c r="AA2740" s="401"/>
      <c r="AB2740" s="401"/>
      <c r="AC2740" s="401"/>
      <c r="AD2740" s="401"/>
    </row>
    <row r="2741" spans="1:43" ht="48" customHeight="1">
      <c r="A2741" s="107"/>
      <c r="B2741" s="92"/>
      <c r="C2741" s="347" t="s">
        <v>661</v>
      </c>
      <c r="D2741" s="347"/>
      <c r="E2741" s="347"/>
      <c r="F2741" s="347"/>
      <c r="G2741" s="347"/>
      <c r="H2741" s="347"/>
      <c r="I2741" s="347"/>
      <c r="J2741" s="347"/>
      <c r="K2741" s="347"/>
      <c r="L2741" s="347"/>
      <c r="M2741" s="347"/>
      <c r="N2741" s="347"/>
      <c r="O2741" s="347"/>
      <c r="P2741" s="347"/>
      <c r="Q2741" s="347"/>
      <c r="R2741" s="347"/>
      <c r="S2741" s="347"/>
      <c r="T2741" s="347"/>
      <c r="U2741" s="347"/>
      <c r="V2741" s="347"/>
      <c r="W2741" s="347"/>
      <c r="X2741" s="347"/>
      <c r="Y2741" s="347"/>
      <c r="Z2741" s="347"/>
      <c r="AA2741" s="347"/>
      <c r="AB2741" s="347"/>
      <c r="AC2741" s="347"/>
      <c r="AD2741" s="347"/>
    </row>
    <row r="2742" spans="1:43" ht="36" customHeight="1">
      <c r="A2742" s="107"/>
      <c r="B2742" s="92"/>
      <c r="C2742" s="347" t="s">
        <v>662</v>
      </c>
      <c r="D2742" s="347"/>
      <c r="E2742" s="347"/>
      <c r="F2742" s="347"/>
      <c r="G2742" s="347"/>
      <c r="H2742" s="347"/>
      <c r="I2742" s="347"/>
      <c r="J2742" s="347"/>
      <c r="K2742" s="347"/>
      <c r="L2742" s="347"/>
      <c r="M2742" s="347"/>
      <c r="N2742" s="347"/>
      <c r="O2742" s="347"/>
      <c r="P2742" s="347"/>
      <c r="Q2742" s="347"/>
      <c r="R2742" s="347"/>
      <c r="S2742" s="347"/>
      <c r="T2742" s="347"/>
      <c r="U2742" s="347"/>
      <c r="V2742" s="347"/>
      <c r="W2742" s="347"/>
      <c r="X2742" s="347"/>
      <c r="Y2742" s="347"/>
      <c r="Z2742" s="347"/>
      <c r="AA2742" s="347"/>
      <c r="AB2742" s="347"/>
      <c r="AC2742" s="347"/>
      <c r="AD2742" s="347"/>
    </row>
    <row r="2743" spans="1:43" ht="24" customHeight="1">
      <c r="A2743" s="107"/>
      <c r="B2743" s="93"/>
      <c r="C2743" s="354" t="s">
        <v>550</v>
      </c>
      <c r="D2743" s="354"/>
      <c r="E2743" s="354"/>
      <c r="F2743" s="354"/>
      <c r="G2743" s="354"/>
      <c r="H2743" s="354"/>
      <c r="I2743" s="354"/>
      <c r="J2743" s="354"/>
      <c r="K2743" s="354"/>
      <c r="L2743" s="354"/>
      <c r="M2743" s="354"/>
      <c r="N2743" s="354"/>
      <c r="O2743" s="354"/>
      <c r="P2743" s="354"/>
      <c r="Q2743" s="354"/>
      <c r="R2743" s="354"/>
      <c r="S2743" s="354"/>
      <c r="T2743" s="354"/>
      <c r="U2743" s="354"/>
      <c r="V2743" s="354"/>
      <c r="W2743" s="354"/>
      <c r="X2743" s="354"/>
      <c r="Y2743" s="354"/>
      <c r="Z2743" s="354"/>
      <c r="AA2743" s="354"/>
      <c r="AB2743" s="354"/>
      <c r="AC2743" s="354"/>
      <c r="AD2743" s="354"/>
      <c r="AG2743" s="86" t="s">
        <v>798</v>
      </c>
      <c r="AH2743" s="86" t="s">
        <v>799</v>
      </c>
    </row>
    <row r="2744" spans="1:43" ht="15" customHeight="1">
      <c r="A2744" s="107"/>
      <c r="B2744" s="93"/>
      <c r="C2744" s="93"/>
      <c r="D2744" s="93"/>
      <c r="E2744" s="93"/>
      <c r="F2744" s="93"/>
      <c r="G2744" s="93"/>
      <c r="H2744" s="93"/>
      <c r="I2744" s="93"/>
      <c r="J2744" s="93"/>
      <c r="K2744" s="93"/>
      <c r="L2744" s="93"/>
      <c r="M2744" s="93"/>
      <c r="N2744" s="93"/>
      <c r="O2744" s="93"/>
      <c r="P2744" s="93"/>
      <c r="Q2744" s="93"/>
      <c r="R2744" s="93"/>
      <c r="S2744" s="93"/>
      <c r="T2744" s="93"/>
      <c r="U2744" s="93"/>
      <c r="V2744" s="93"/>
      <c r="W2744" s="93"/>
      <c r="X2744" s="93"/>
      <c r="Y2744" s="93"/>
      <c r="Z2744" s="93"/>
      <c r="AA2744" s="93"/>
      <c r="AB2744" s="93"/>
      <c r="AC2744" s="93"/>
      <c r="AD2744" s="93"/>
      <c r="AG2744" s="86">
        <f>COUNTBLANK(D2746:AD2865)</f>
        <v>3240</v>
      </c>
      <c r="AH2744" s="86">
        <v>3240</v>
      </c>
      <c r="AJ2744" s="86" t="s">
        <v>872</v>
      </c>
      <c r="AM2744" s="86" t="s">
        <v>876</v>
      </c>
      <c r="AP2744" s="85"/>
      <c r="AQ2744" s="85"/>
    </row>
    <row r="2745" spans="1:43" ht="60" customHeight="1">
      <c r="A2745" s="107"/>
      <c r="B2745" s="93"/>
      <c r="C2745" s="522" t="s">
        <v>164</v>
      </c>
      <c r="D2745" s="523"/>
      <c r="E2745" s="523"/>
      <c r="F2745" s="523"/>
      <c r="G2745" s="523"/>
      <c r="H2745" s="523"/>
      <c r="I2745" s="523"/>
      <c r="J2745" s="523"/>
      <c r="K2745" s="523"/>
      <c r="L2745" s="523"/>
      <c r="M2745" s="523"/>
      <c r="N2745" s="523"/>
      <c r="O2745" s="523"/>
      <c r="P2745" s="523"/>
      <c r="Q2745" s="523"/>
      <c r="R2745" s="523"/>
      <c r="S2745" s="348" t="s">
        <v>548</v>
      </c>
      <c r="T2745" s="348"/>
      <c r="U2745" s="348"/>
      <c r="V2745" s="348"/>
      <c r="W2745" s="348"/>
      <c r="X2745" s="348"/>
      <c r="Y2745" s="522" t="s">
        <v>549</v>
      </c>
      <c r="Z2745" s="523"/>
      <c r="AA2745" s="523"/>
      <c r="AB2745" s="523"/>
      <c r="AC2745" s="523"/>
      <c r="AD2745" s="524"/>
      <c r="AG2745" s="86" t="s">
        <v>819</v>
      </c>
      <c r="AH2745" s="86" t="s">
        <v>874</v>
      </c>
      <c r="AJ2745" s="86" t="s">
        <v>875</v>
      </c>
      <c r="AK2745" s="86" t="s">
        <v>802</v>
      </c>
      <c r="AM2745" s="86" t="s">
        <v>877</v>
      </c>
      <c r="AN2745" s="86" t="s">
        <v>802</v>
      </c>
      <c r="AP2745" s="85"/>
      <c r="AQ2745" s="85"/>
    </row>
    <row r="2746" spans="1:43" ht="15" customHeight="1">
      <c r="A2746" s="107"/>
      <c r="B2746" s="93"/>
      <c r="C2746" s="108" t="s">
        <v>86</v>
      </c>
      <c r="D2746" s="369" t="str">
        <f>IF( D38="","",D38)</f>
        <v/>
      </c>
      <c r="E2746" s="369"/>
      <c r="F2746" s="369"/>
      <c r="G2746" s="369"/>
      <c r="H2746" s="369"/>
      <c r="I2746" s="369"/>
      <c r="J2746" s="369"/>
      <c r="K2746" s="369"/>
      <c r="L2746" s="369"/>
      <c r="M2746" s="369"/>
      <c r="N2746" s="369"/>
      <c r="O2746" s="369"/>
      <c r="P2746" s="369"/>
      <c r="Q2746" s="369"/>
      <c r="R2746" s="369"/>
      <c r="S2746" s="370"/>
      <c r="T2746" s="370"/>
      <c r="U2746" s="370"/>
      <c r="V2746" s="370"/>
      <c r="W2746" s="370"/>
      <c r="X2746" s="370"/>
      <c r="Y2746" s="370"/>
      <c r="Z2746" s="370"/>
      <c r="AA2746" s="370"/>
      <c r="AB2746" s="370"/>
      <c r="AC2746" s="370"/>
      <c r="AD2746" s="370"/>
      <c r="AG2746" s="86">
        <f>IF(OR(AND(D2746="", OR(S2746&lt;&gt;"", Y2746&lt;&gt;"")),AND(D2746&lt;&gt;"", OR(S2746="", Y2746=""))), 1, 0)</f>
        <v>0</v>
      </c>
      <c r="AH2746" s="86">
        <f>IF(OR(AND(COUNT(Y2746)=1, Y2746&gt;S2746),AND(S2746=0,Y2746&lt;&gt;0)), 1, 0)</f>
        <v>0</v>
      </c>
      <c r="AJ2746" s="86">
        <f>W458</f>
        <v>0</v>
      </c>
      <c r="AK2746" s="86">
        <f>IF(OR(AND(AJ2746="X",OR(S2746=0, S2746="NA")),AND(AJ2746=0, OR(AND(COUNT(S2746)=1, S2746&gt;0), S2746="NS"))), 1, 0)</f>
        <v>0</v>
      </c>
      <c r="AM2746" s="86">
        <f>K2609</f>
        <v>0</v>
      </c>
      <c r="AN2746" s="86">
        <f>IF(AND(AM2746="",S2746=""),0,IF(AM2746&lt;&gt;S2746,1,0))</f>
        <v>0</v>
      </c>
      <c r="AP2746" s="85"/>
      <c r="AQ2746" s="85"/>
    </row>
    <row r="2747" spans="1:43" ht="15" customHeight="1">
      <c r="A2747" s="107"/>
      <c r="B2747" s="93"/>
      <c r="C2747" s="109" t="s">
        <v>87</v>
      </c>
      <c r="D2747" s="369" t="str">
        <f t="shared" ref="D2747:D2810" si="459">IF( D39="","",D39)</f>
        <v/>
      </c>
      <c r="E2747" s="369"/>
      <c r="F2747" s="369"/>
      <c r="G2747" s="369"/>
      <c r="H2747" s="369"/>
      <c r="I2747" s="369"/>
      <c r="J2747" s="369"/>
      <c r="K2747" s="369"/>
      <c r="L2747" s="369"/>
      <c r="M2747" s="369"/>
      <c r="N2747" s="369"/>
      <c r="O2747" s="369"/>
      <c r="P2747" s="369"/>
      <c r="Q2747" s="369"/>
      <c r="R2747" s="369"/>
      <c r="S2747" s="370"/>
      <c r="T2747" s="370"/>
      <c r="U2747" s="370"/>
      <c r="V2747" s="370"/>
      <c r="W2747" s="370"/>
      <c r="X2747" s="370"/>
      <c r="Y2747" s="370"/>
      <c r="Z2747" s="370"/>
      <c r="AA2747" s="370"/>
      <c r="AB2747" s="370"/>
      <c r="AC2747" s="370"/>
      <c r="AD2747" s="370"/>
      <c r="AG2747" s="86">
        <f t="shared" ref="AG2747:AG2810" si="460">IF(OR(AND(D2747="", OR(S2747&lt;&gt;"", Y2747&lt;&gt;"")),AND(D2747&lt;&gt;"", OR(S2747="", Y2747=""))), 1, 0)</f>
        <v>0</v>
      </c>
      <c r="AH2747" s="86">
        <f t="shared" ref="AH2747:AH2810" si="461">IF(OR(AND(COUNT(Y2747)=1, Y2747&gt;S2747),AND(S2747=0,Y2747&lt;&gt;0)), 1, 0)</f>
        <v>0</v>
      </c>
      <c r="AJ2747" s="86">
        <f t="shared" ref="AJ2747:AJ2810" si="462">W459</f>
        <v>0</v>
      </c>
      <c r="AK2747" s="86">
        <f t="shared" ref="AK2747:AK2810" si="463">IF(OR(AND(AJ2747="X",OR(S2747=0, S2747="NA")),AND(AJ2747=0, OR(AND(COUNT(S2747)=1, S2747&gt;0), S2747="NS"))), 1, 0)</f>
        <v>0</v>
      </c>
      <c r="AM2747" s="86">
        <f t="shared" ref="AM2747:AM2810" si="464">K2610</f>
        <v>0</v>
      </c>
      <c r="AN2747" s="86">
        <f t="shared" ref="AN2747:AN2810" si="465">IF(AND(AM2747="",S2747=""),0,IF(AM2747&lt;&gt;S2747,1,0))</f>
        <v>0</v>
      </c>
      <c r="AP2747" s="85"/>
      <c r="AQ2747" s="85"/>
    </row>
    <row r="2748" spans="1:43" ht="15" customHeight="1">
      <c r="A2748" s="107"/>
      <c r="B2748" s="93"/>
      <c r="C2748" s="110" t="s">
        <v>88</v>
      </c>
      <c r="D2748" s="369" t="str">
        <f t="shared" si="459"/>
        <v/>
      </c>
      <c r="E2748" s="369"/>
      <c r="F2748" s="369"/>
      <c r="G2748" s="369"/>
      <c r="H2748" s="369"/>
      <c r="I2748" s="369"/>
      <c r="J2748" s="369"/>
      <c r="K2748" s="369"/>
      <c r="L2748" s="369"/>
      <c r="M2748" s="369"/>
      <c r="N2748" s="369"/>
      <c r="O2748" s="369"/>
      <c r="P2748" s="369"/>
      <c r="Q2748" s="369"/>
      <c r="R2748" s="369"/>
      <c r="S2748" s="370"/>
      <c r="T2748" s="370"/>
      <c r="U2748" s="370"/>
      <c r="V2748" s="370"/>
      <c r="W2748" s="370"/>
      <c r="X2748" s="370"/>
      <c r="Y2748" s="370"/>
      <c r="Z2748" s="370"/>
      <c r="AA2748" s="370"/>
      <c r="AB2748" s="370"/>
      <c r="AC2748" s="370"/>
      <c r="AD2748" s="370"/>
      <c r="AG2748" s="86">
        <f t="shared" si="460"/>
        <v>0</v>
      </c>
      <c r="AH2748" s="86">
        <f t="shared" si="461"/>
        <v>0</v>
      </c>
      <c r="AJ2748" s="86">
        <f t="shared" si="462"/>
        <v>0</v>
      </c>
      <c r="AK2748" s="86">
        <f t="shared" si="463"/>
        <v>0</v>
      </c>
      <c r="AM2748" s="86">
        <f t="shared" si="464"/>
        <v>0</v>
      </c>
      <c r="AN2748" s="86">
        <f t="shared" si="465"/>
        <v>0</v>
      </c>
      <c r="AP2748" s="85"/>
      <c r="AQ2748" s="85"/>
    </row>
    <row r="2749" spans="1:43" ht="15" customHeight="1">
      <c r="A2749" s="107"/>
      <c r="B2749" s="93"/>
      <c r="C2749" s="110" t="s">
        <v>89</v>
      </c>
      <c r="D2749" s="369" t="str">
        <f t="shared" si="459"/>
        <v/>
      </c>
      <c r="E2749" s="369"/>
      <c r="F2749" s="369"/>
      <c r="G2749" s="369"/>
      <c r="H2749" s="369"/>
      <c r="I2749" s="369"/>
      <c r="J2749" s="369"/>
      <c r="K2749" s="369"/>
      <c r="L2749" s="369"/>
      <c r="M2749" s="369"/>
      <c r="N2749" s="369"/>
      <c r="O2749" s="369"/>
      <c r="P2749" s="369"/>
      <c r="Q2749" s="369"/>
      <c r="R2749" s="369"/>
      <c r="S2749" s="370"/>
      <c r="T2749" s="370"/>
      <c r="U2749" s="370"/>
      <c r="V2749" s="370"/>
      <c r="W2749" s="370"/>
      <c r="X2749" s="370"/>
      <c r="Y2749" s="370"/>
      <c r="Z2749" s="370"/>
      <c r="AA2749" s="370"/>
      <c r="AB2749" s="370"/>
      <c r="AC2749" s="370"/>
      <c r="AD2749" s="370"/>
      <c r="AG2749" s="86">
        <f t="shared" si="460"/>
        <v>0</v>
      </c>
      <c r="AH2749" s="86">
        <f t="shared" si="461"/>
        <v>0</v>
      </c>
      <c r="AJ2749" s="86">
        <f t="shared" si="462"/>
        <v>0</v>
      </c>
      <c r="AK2749" s="86">
        <f t="shared" si="463"/>
        <v>0</v>
      </c>
      <c r="AM2749" s="86">
        <f t="shared" si="464"/>
        <v>0</v>
      </c>
      <c r="AN2749" s="86">
        <f t="shared" si="465"/>
        <v>0</v>
      </c>
      <c r="AP2749" s="85"/>
      <c r="AQ2749" s="85"/>
    </row>
    <row r="2750" spans="1:43" ht="15" customHeight="1">
      <c r="A2750" s="107"/>
      <c r="B2750" s="93"/>
      <c r="C2750" s="110" t="s">
        <v>90</v>
      </c>
      <c r="D2750" s="369" t="str">
        <f t="shared" si="459"/>
        <v/>
      </c>
      <c r="E2750" s="369"/>
      <c r="F2750" s="369"/>
      <c r="G2750" s="369"/>
      <c r="H2750" s="369"/>
      <c r="I2750" s="369"/>
      <c r="J2750" s="369"/>
      <c r="K2750" s="369"/>
      <c r="L2750" s="369"/>
      <c r="M2750" s="369"/>
      <c r="N2750" s="369"/>
      <c r="O2750" s="369"/>
      <c r="P2750" s="369"/>
      <c r="Q2750" s="369"/>
      <c r="R2750" s="369"/>
      <c r="S2750" s="370"/>
      <c r="T2750" s="370"/>
      <c r="U2750" s="370"/>
      <c r="V2750" s="370"/>
      <c r="W2750" s="370"/>
      <c r="X2750" s="370"/>
      <c r="Y2750" s="370"/>
      <c r="Z2750" s="370"/>
      <c r="AA2750" s="370"/>
      <c r="AB2750" s="370"/>
      <c r="AC2750" s="370"/>
      <c r="AD2750" s="370"/>
      <c r="AG2750" s="86">
        <f t="shared" si="460"/>
        <v>0</v>
      </c>
      <c r="AH2750" s="86">
        <f t="shared" si="461"/>
        <v>0</v>
      </c>
      <c r="AJ2750" s="86">
        <f t="shared" si="462"/>
        <v>0</v>
      </c>
      <c r="AK2750" s="86">
        <f t="shared" si="463"/>
        <v>0</v>
      </c>
      <c r="AM2750" s="86">
        <f t="shared" si="464"/>
        <v>0</v>
      </c>
      <c r="AN2750" s="86">
        <f t="shared" si="465"/>
        <v>0</v>
      </c>
      <c r="AP2750" s="85"/>
      <c r="AQ2750" s="85"/>
    </row>
    <row r="2751" spans="1:43" ht="15" customHeight="1">
      <c r="A2751" s="107"/>
      <c r="B2751" s="93"/>
      <c r="C2751" s="110" t="s">
        <v>91</v>
      </c>
      <c r="D2751" s="369" t="str">
        <f t="shared" si="459"/>
        <v/>
      </c>
      <c r="E2751" s="369"/>
      <c r="F2751" s="369"/>
      <c r="G2751" s="369"/>
      <c r="H2751" s="369"/>
      <c r="I2751" s="369"/>
      <c r="J2751" s="369"/>
      <c r="K2751" s="369"/>
      <c r="L2751" s="369"/>
      <c r="M2751" s="369"/>
      <c r="N2751" s="369"/>
      <c r="O2751" s="369"/>
      <c r="P2751" s="369"/>
      <c r="Q2751" s="369"/>
      <c r="R2751" s="369"/>
      <c r="S2751" s="370"/>
      <c r="T2751" s="370"/>
      <c r="U2751" s="370"/>
      <c r="V2751" s="370"/>
      <c r="W2751" s="370"/>
      <c r="X2751" s="370"/>
      <c r="Y2751" s="370"/>
      <c r="Z2751" s="370"/>
      <c r="AA2751" s="370"/>
      <c r="AB2751" s="370"/>
      <c r="AC2751" s="370"/>
      <c r="AD2751" s="370"/>
      <c r="AG2751" s="86">
        <f t="shared" si="460"/>
        <v>0</v>
      </c>
      <c r="AH2751" s="86">
        <f t="shared" si="461"/>
        <v>0</v>
      </c>
      <c r="AJ2751" s="86">
        <f t="shared" si="462"/>
        <v>0</v>
      </c>
      <c r="AK2751" s="86">
        <f t="shared" si="463"/>
        <v>0</v>
      </c>
      <c r="AM2751" s="86">
        <f t="shared" si="464"/>
        <v>0</v>
      </c>
      <c r="AN2751" s="86">
        <f t="shared" si="465"/>
        <v>0</v>
      </c>
      <c r="AP2751" s="85"/>
      <c r="AQ2751" s="85"/>
    </row>
    <row r="2752" spans="1:43" ht="15" customHeight="1">
      <c r="A2752" s="107"/>
      <c r="B2752" s="93"/>
      <c r="C2752" s="110" t="s">
        <v>92</v>
      </c>
      <c r="D2752" s="369" t="str">
        <f t="shared" si="459"/>
        <v/>
      </c>
      <c r="E2752" s="369"/>
      <c r="F2752" s="369"/>
      <c r="G2752" s="369"/>
      <c r="H2752" s="369"/>
      <c r="I2752" s="369"/>
      <c r="J2752" s="369"/>
      <c r="K2752" s="369"/>
      <c r="L2752" s="369"/>
      <c r="M2752" s="369"/>
      <c r="N2752" s="369"/>
      <c r="O2752" s="369"/>
      <c r="P2752" s="369"/>
      <c r="Q2752" s="369"/>
      <c r="R2752" s="369"/>
      <c r="S2752" s="370"/>
      <c r="T2752" s="370"/>
      <c r="U2752" s="370"/>
      <c r="V2752" s="370"/>
      <c r="W2752" s="370"/>
      <c r="X2752" s="370"/>
      <c r="Y2752" s="370"/>
      <c r="Z2752" s="370"/>
      <c r="AA2752" s="370"/>
      <c r="AB2752" s="370"/>
      <c r="AC2752" s="370"/>
      <c r="AD2752" s="370"/>
      <c r="AG2752" s="86">
        <f t="shared" si="460"/>
        <v>0</v>
      </c>
      <c r="AH2752" s="86">
        <f t="shared" si="461"/>
        <v>0</v>
      </c>
      <c r="AJ2752" s="86">
        <f t="shared" si="462"/>
        <v>0</v>
      </c>
      <c r="AK2752" s="86">
        <f t="shared" si="463"/>
        <v>0</v>
      </c>
      <c r="AM2752" s="86">
        <f t="shared" si="464"/>
        <v>0</v>
      </c>
      <c r="AN2752" s="86">
        <f t="shared" si="465"/>
        <v>0</v>
      </c>
      <c r="AP2752" s="85"/>
      <c r="AQ2752" s="85"/>
    </row>
    <row r="2753" spans="1:43" ht="15" customHeight="1">
      <c r="A2753" s="107"/>
      <c r="B2753" s="93"/>
      <c r="C2753" s="110" t="s">
        <v>93</v>
      </c>
      <c r="D2753" s="369" t="str">
        <f t="shared" si="459"/>
        <v/>
      </c>
      <c r="E2753" s="369"/>
      <c r="F2753" s="369"/>
      <c r="G2753" s="369"/>
      <c r="H2753" s="369"/>
      <c r="I2753" s="369"/>
      <c r="J2753" s="369"/>
      <c r="K2753" s="369"/>
      <c r="L2753" s="369"/>
      <c r="M2753" s="369"/>
      <c r="N2753" s="369"/>
      <c r="O2753" s="369"/>
      <c r="P2753" s="369"/>
      <c r="Q2753" s="369"/>
      <c r="R2753" s="369"/>
      <c r="S2753" s="370"/>
      <c r="T2753" s="370"/>
      <c r="U2753" s="370"/>
      <c r="V2753" s="370"/>
      <c r="W2753" s="370"/>
      <c r="X2753" s="370"/>
      <c r="Y2753" s="370"/>
      <c r="Z2753" s="370"/>
      <c r="AA2753" s="370"/>
      <c r="AB2753" s="370"/>
      <c r="AC2753" s="370"/>
      <c r="AD2753" s="370"/>
      <c r="AG2753" s="86">
        <f t="shared" si="460"/>
        <v>0</v>
      </c>
      <c r="AH2753" s="86">
        <f t="shared" si="461"/>
        <v>0</v>
      </c>
      <c r="AJ2753" s="86">
        <f t="shared" si="462"/>
        <v>0</v>
      </c>
      <c r="AK2753" s="86">
        <f t="shared" si="463"/>
        <v>0</v>
      </c>
      <c r="AM2753" s="86">
        <f t="shared" si="464"/>
        <v>0</v>
      </c>
      <c r="AN2753" s="86">
        <f t="shared" si="465"/>
        <v>0</v>
      </c>
      <c r="AP2753" s="85"/>
      <c r="AQ2753" s="85"/>
    </row>
    <row r="2754" spans="1:43" ht="15" customHeight="1">
      <c r="A2754" s="107"/>
      <c r="B2754" s="93"/>
      <c r="C2754" s="110" t="s">
        <v>94</v>
      </c>
      <c r="D2754" s="369" t="str">
        <f t="shared" si="459"/>
        <v/>
      </c>
      <c r="E2754" s="369"/>
      <c r="F2754" s="369"/>
      <c r="G2754" s="369"/>
      <c r="H2754" s="369"/>
      <c r="I2754" s="369"/>
      <c r="J2754" s="369"/>
      <c r="K2754" s="369"/>
      <c r="L2754" s="369"/>
      <c r="M2754" s="369"/>
      <c r="N2754" s="369"/>
      <c r="O2754" s="369"/>
      <c r="P2754" s="369"/>
      <c r="Q2754" s="369"/>
      <c r="R2754" s="369"/>
      <c r="S2754" s="370"/>
      <c r="T2754" s="370"/>
      <c r="U2754" s="370"/>
      <c r="V2754" s="370"/>
      <c r="W2754" s="370"/>
      <c r="X2754" s="370"/>
      <c r="Y2754" s="370"/>
      <c r="Z2754" s="370"/>
      <c r="AA2754" s="370"/>
      <c r="AB2754" s="370"/>
      <c r="AC2754" s="370"/>
      <c r="AD2754" s="370"/>
      <c r="AG2754" s="86">
        <f t="shared" si="460"/>
        <v>0</v>
      </c>
      <c r="AH2754" s="86">
        <f t="shared" si="461"/>
        <v>0</v>
      </c>
      <c r="AJ2754" s="86">
        <f t="shared" si="462"/>
        <v>0</v>
      </c>
      <c r="AK2754" s="86">
        <f t="shared" si="463"/>
        <v>0</v>
      </c>
      <c r="AM2754" s="86">
        <f t="shared" si="464"/>
        <v>0</v>
      </c>
      <c r="AN2754" s="86">
        <f t="shared" si="465"/>
        <v>0</v>
      </c>
      <c r="AP2754" s="85"/>
      <c r="AQ2754" s="85"/>
    </row>
    <row r="2755" spans="1:43" ht="15" customHeight="1">
      <c r="A2755" s="107"/>
      <c r="B2755" s="93"/>
      <c r="C2755" s="110" t="s">
        <v>95</v>
      </c>
      <c r="D2755" s="369" t="str">
        <f t="shared" si="459"/>
        <v/>
      </c>
      <c r="E2755" s="369"/>
      <c r="F2755" s="369"/>
      <c r="G2755" s="369"/>
      <c r="H2755" s="369"/>
      <c r="I2755" s="369"/>
      <c r="J2755" s="369"/>
      <c r="K2755" s="369"/>
      <c r="L2755" s="369"/>
      <c r="M2755" s="369"/>
      <c r="N2755" s="369"/>
      <c r="O2755" s="369"/>
      <c r="P2755" s="369"/>
      <c r="Q2755" s="369"/>
      <c r="R2755" s="369"/>
      <c r="S2755" s="370"/>
      <c r="T2755" s="370"/>
      <c r="U2755" s="370"/>
      <c r="V2755" s="370"/>
      <c r="W2755" s="370"/>
      <c r="X2755" s="370"/>
      <c r="Y2755" s="370"/>
      <c r="Z2755" s="370"/>
      <c r="AA2755" s="370"/>
      <c r="AB2755" s="370"/>
      <c r="AC2755" s="370"/>
      <c r="AD2755" s="370"/>
      <c r="AG2755" s="86">
        <f t="shared" si="460"/>
        <v>0</v>
      </c>
      <c r="AH2755" s="86">
        <f t="shared" si="461"/>
        <v>0</v>
      </c>
      <c r="AJ2755" s="86">
        <f t="shared" si="462"/>
        <v>0</v>
      </c>
      <c r="AK2755" s="86">
        <f t="shared" si="463"/>
        <v>0</v>
      </c>
      <c r="AM2755" s="86">
        <f t="shared" si="464"/>
        <v>0</v>
      </c>
      <c r="AN2755" s="86">
        <f t="shared" si="465"/>
        <v>0</v>
      </c>
      <c r="AP2755" s="85"/>
      <c r="AQ2755" s="85"/>
    </row>
    <row r="2756" spans="1:43" ht="15" customHeight="1">
      <c r="A2756" s="107"/>
      <c r="B2756" s="93"/>
      <c r="C2756" s="110" t="s">
        <v>96</v>
      </c>
      <c r="D2756" s="369" t="str">
        <f t="shared" si="459"/>
        <v/>
      </c>
      <c r="E2756" s="369"/>
      <c r="F2756" s="369"/>
      <c r="G2756" s="369"/>
      <c r="H2756" s="369"/>
      <c r="I2756" s="369"/>
      <c r="J2756" s="369"/>
      <c r="K2756" s="369"/>
      <c r="L2756" s="369"/>
      <c r="M2756" s="369"/>
      <c r="N2756" s="369"/>
      <c r="O2756" s="369"/>
      <c r="P2756" s="369"/>
      <c r="Q2756" s="369"/>
      <c r="R2756" s="369"/>
      <c r="S2756" s="370"/>
      <c r="T2756" s="370"/>
      <c r="U2756" s="370"/>
      <c r="V2756" s="370"/>
      <c r="W2756" s="370"/>
      <c r="X2756" s="370"/>
      <c r="Y2756" s="370"/>
      <c r="Z2756" s="370"/>
      <c r="AA2756" s="370"/>
      <c r="AB2756" s="370"/>
      <c r="AC2756" s="370"/>
      <c r="AD2756" s="370"/>
      <c r="AG2756" s="86">
        <f t="shared" si="460"/>
        <v>0</v>
      </c>
      <c r="AH2756" s="86">
        <f t="shared" si="461"/>
        <v>0</v>
      </c>
      <c r="AJ2756" s="86">
        <f t="shared" si="462"/>
        <v>0</v>
      </c>
      <c r="AK2756" s="86">
        <f t="shared" si="463"/>
        <v>0</v>
      </c>
      <c r="AM2756" s="86">
        <f t="shared" si="464"/>
        <v>0</v>
      </c>
      <c r="AN2756" s="86">
        <f t="shared" si="465"/>
        <v>0</v>
      </c>
      <c r="AP2756" s="85"/>
      <c r="AQ2756" s="85"/>
    </row>
    <row r="2757" spans="1:43" ht="15" customHeight="1">
      <c r="A2757" s="107"/>
      <c r="B2757" s="93"/>
      <c r="C2757" s="110" t="s">
        <v>97</v>
      </c>
      <c r="D2757" s="369" t="str">
        <f t="shared" si="459"/>
        <v/>
      </c>
      <c r="E2757" s="369"/>
      <c r="F2757" s="369"/>
      <c r="G2757" s="369"/>
      <c r="H2757" s="369"/>
      <c r="I2757" s="369"/>
      <c r="J2757" s="369"/>
      <c r="K2757" s="369"/>
      <c r="L2757" s="369"/>
      <c r="M2757" s="369"/>
      <c r="N2757" s="369"/>
      <c r="O2757" s="369"/>
      <c r="P2757" s="369"/>
      <c r="Q2757" s="369"/>
      <c r="R2757" s="369"/>
      <c r="S2757" s="370"/>
      <c r="T2757" s="370"/>
      <c r="U2757" s="370"/>
      <c r="V2757" s="370"/>
      <c r="W2757" s="370"/>
      <c r="X2757" s="370"/>
      <c r="Y2757" s="370"/>
      <c r="Z2757" s="370"/>
      <c r="AA2757" s="370"/>
      <c r="AB2757" s="370"/>
      <c r="AC2757" s="370"/>
      <c r="AD2757" s="370"/>
      <c r="AG2757" s="86">
        <f t="shared" si="460"/>
        <v>0</v>
      </c>
      <c r="AH2757" s="86">
        <f t="shared" si="461"/>
        <v>0</v>
      </c>
      <c r="AJ2757" s="86">
        <f t="shared" si="462"/>
        <v>0</v>
      </c>
      <c r="AK2757" s="86">
        <f t="shared" si="463"/>
        <v>0</v>
      </c>
      <c r="AM2757" s="86">
        <f t="shared" si="464"/>
        <v>0</v>
      </c>
      <c r="AN2757" s="86">
        <f t="shared" si="465"/>
        <v>0</v>
      </c>
      <c r="AP2757" s="85"/>
      <c r="AQ2757" s="85"/>
    </row>
    <row r="2758" spans="1:43" ht="15" customHeight="1">
      <c r="A2758" s="107"/>
      <c r="B2758" s="93"/>
      <c r="C2758" s="110" t="s">
        <v>98</v>
      </c>
      <c r="D2758" s="369" t="str">
        <f t="shared" si="459"/>
        <v/>
      </c>
      <c r="E2758" s="369"/>
      <c r="F2758" s="369"/>
      <c r="G2758" s="369"/>
      <c r="H2758" s="369"/>
      <c r="I2758" s="369"/>
      <c r="J2758" s="369"/>
      <c r="K2758" s="369"/>
      <c r="L2758" s="369"/>
      <c r="M2758" s="369"/>
      <c r="N2758" s="369"/>
      <c r="O2758" s="369"/>
      <c r="P2758" s="369"/>
      <c r="Q2758" s="369"/>
      <c r="R2758" s="369"/>
      <c r="S2758" s="370"/>
      <c r="T2758" s="370"/>
      <c r="U2758" s="370"/>
      <c r="V2758" s="370"/>
      <c r="W2758" s="370"/>
      <c r="X2758" s="370"/>
      <c r="Y2758" s="370"/>
      <c r="Z2758" s="370"/>
      <c r="AA2758" s="370"/>
      <c r="AB2758" s="370"/>
      <c r="AC2758" s="370"/>
      <c r="AD2758" s="370"/>
      <c r="AG2758" s="86">
        <f t="shared" si="460"/>
        <v>0</v>
      </c>
      <c r="AH2758" s="86">
        <f t="shared" si="461"/>
        <v>0</v>
      </c>
      <c r="AJ2758" s="86">
        <f t="shared" si="462"/>
        <v>0</v>
      </c>
      <c r="AK2758" s="86">
        <f t="shared" si="463"/>
        <v>0</v>
      </c>
      <c r="AM2758" s="86">
        <f t="shared" si="464"/>
        <v>0</v>
      </c>
      <c r="AN2758" s="86">
        <f t="shared" si="465"/>
        <v>0</v>
      </c>
      <c r="AP2758" s="85"/>
      <c r="AQ2758" s="85"/>
    </row>
    <row r="2759" spans="1:43" ht="15" customHeight="1">
      <c r="A2759" s="107"/>
      <c r="B2759" s="93"/>
      <c r="C2759" s="110" t="s">
        <v>99</v>
      </c>
      <c r="D2759" s="369" t="str">
        <f t="shared" si="459"/>
        <v/>
      </c>
      <c r="E2759" s="369"/>
      <c r="F2759" s="369"/>
      <c r="G2759" s="369"/>
      <c r="H2759" s="369"/>
      <c r="I2759" s="369"/>
      <c r="J2759" s="369"/>
      <c r="K2759" s="369"/>
      <c r="L2759" s="369"/>
      <c r="M2759" s="369"/>
      <c r="N2759" s="369"/>
      <c r="O2759" s="369"/>
      <c r="P2759" s="369"/>
      <c r="Q2759" s="369"/>
      <c r="R2759" s="369"/>
      <c r="S2759" s="370"/>
      <c r="T2759" s="370"/>
      <c r="U2759" s="370"/>
      <c r="V2759" s="370"/>
      <c r="W2759" s="370"/>
      <c r="X2759" s="370"/>
      <c r="Y2759" s="370"/>
      <c r="Z2759" s="370"/>
      <c r="AA2759" s="370"/>
      <c r="AB2759" s="370"/>
      <c r="AC2759" s="370"/>
      <c r="AD2759" s="370"/>
      <c r="AG2759" s="86">
        <f t="shared" si="460"/>
        <v>0</v>
      </c>
      <c r="AH2759" s="86">
        <f t="shared" si="461"/>
        <v>0</v>
      </c>
      <c r="AJ2759" s="86">
        <f t="shared" si="462"/>
        <v>0</v>
      </c>
      <c r="AK2759" s="86">
        <f t="shared" si="463"/>
        <v>0</v>
      </c>
      <c r="AM2759" s="86">
        <f t="shared" si="464"/>
        <v>0</v>
      </c>
      <c r="AN2759" s="86">
        <f t="shared" si="465"/>
        <v>0</v>
      </c>
      <c r="AP2759" s="85"/>
      <c r="AQ2759" s="85"/>
    </row>
    <row r="2760" spans="1:43" ht="15" customHeight="1">
      <c r="A2760" s="107"/>
      <c r="B2760" s="93"/>
      <c r="C2760" s="110" t="s">
        <v>100</v>
      </c>
      <c r="D2760" s="369" t="str">
        <f t="shared" si="459"/>
        <v/>
      </c>
      <c r="E2760" s="369"/>
      <c r="F2760" s="369"/>
      <c r="G2760" s="369"/>
      <c r="H2760" s="369"/>
      <c r="I2760" s="369"/>
      <c r="J2760" s="369"/>
      <c r="K2760" s="369"/>
      <c r="L2760" s="369"/>
      <c r="M2760" s="369"/>
      <c r="N2760" s="369"/>
      <c r="O2760" s="369"/>
      <c r="P2760" s="369"/>
      <c r="Q2760" s="369"/>
      <c r="R2760" s="369"/>
      <c r="S2760" s="370"/>
      <c r="T2760" s="370"/>
      <c r="U2760" s="370"/>
      <c r="V2760" s="370"/>
      <c r="W2760" s="370"/>
      <c r="X2760" s="370"/>
      <c r="Y2760" s="370"/>
      <c r="Z2760" s="370"/>
      <c r="AA2760" s="370"/>
      <c r="AB2760" s="370"/>
      <c r="AC2760" s="370"/>
      <c r="AD2760" s="370"/>
      <c r="AG2760" s="86">
        <f t="shared" si="460"/>
        <v>0</v>
      </c>
      <c r="AH2760" s="86">
        <f t="shared" si="461"/>
        <v>0</v>
      </c>
      <c r="AJ2760" s="86">
        <f t="shared" si="462"/>
        <v>0</v>
      </c>
      <c r="AK2760" s="86">
        <f t="shared" si="463"/>
        <v>0</v>
      </c>
      <c r="AM2760" s="86">
        <f t="shared" si="464"/>
        <v>0</v>
      </c>
      <c r="AN2760" s="86">
        <f t="shared" si="465"/>
        <v>0</v>
      </c>
      <c r="AP2760" s="85"/>
      <c r="AQ2760" s="85"/>
    </row>
    <row r="2761" spans="1:43" ht="15" customHeight="1">
      <c r="A2761" s="107"/>
      <c r="B2761" s="93"/>
      <c r="C2761" s="110" t="s">
        <v>101</v>
      </c>
      <c r="D2761" s="369" t="str">
        <f t="shared" si="459"/>
        <v/>
      </c>
      <c r="E2761" s="369"/>
      <c r="F2761" s="369"/>
      <c r="G2761" s="369"/>
      <c r="H2761" s="369"/>
      <c r="I2761" s="369"/>
      <c r="J2761" s="369"/>
      <c r="K2761" s="369"/>
      <c r="L2761" s="369"/>
      <c r="M2761" s="369"/>
      <c r="N2761" s="369"/>
      <c r="O2761" s="369"/>
      <c r="P2761" s="369"/>
      <c r="Q2761" s="369"/>
      <c r="R2761" s="369"/>
      <c r="S2761" s="370"/>
      <c r="T2761" s="370"/>
      <c r="U2761" s="370"/>
      <c r="V2761" s="370"/>
      <c r="W2761" s="370"/>
      <c r="X2761" s="370"/>
      <c r="Y2761" s="370"/>
      <c r="Z2761" s="370"/>
      <c r="AA2761" s="370"/>
      <c r="AB2761" s="370"/>
      <c r="AC2761" s="370"/>
      <c r="AD2761" s="370"/>
      <c r="AG2761" s="86">
        <f t="shared" si="460"/>
        <v>0</v>
      </c>
      <c r="AH2761" s="86">
        <f t="shared" si="461"/>
        <v>0</v>
      </c>
      <c r="AJ2761" s="86">
        <f t="shared" si="462"/>
        <v>0</v>
      </c>
      <c r="AK2761" s="86">
        <f t="shared" si="463"/>
        <v>0</v>
      </c>
      <c r="AM2761" s="86">
        <f t="shared" si="464"/>
        <v>0</v>
      </c>
      <c r="AN2761" s="86">
        <f t="shared" si="465"/>
        <v>0</v>
      </c>
      <c r="AP2761" s="85"/>
      <c r="AQ2761" s="85"/>
    </row>
    <row r="2762" spans="1:43" ht="15" customHeight="1">
      <c r="A2762" s="107"/>
      <c r="B2762" s="93"/>
      <c r="C2762" s="110" t="s">
        <v>102</v>
      </c>
      <c r="D2762" s="369" t="str">
        <f t="shared" si="459"/>
        <v/>
      </c>
      <c r="E2762" s="369"/>
      <c r="F2762" s="369"/>
      <c r="G2762" s="369"/>
      <c r="H2762" s="369"/>
      <c r="I2762" s="369"/>
      <c r="J2762" s="369"/>
      <c r="K2762" s="369"/>
      <c r="L2762" s="369"/>
      <c r="M2762" s="369"/>
      <c r="N2762" s="369"/>
      <c r="O2762" s="369"/>
      <c r="P2762" s="369"/>
      <c r="Q2762" s="369"/>
      <c r="R2762" s="369"/>
      <c r="S2762" s="370"/>
      <c r="T2762" s="370"/>
      <c r="U2762" s="370"/>
      <c r="V2762" s="370"/>
      <c r="W2762" s="370"/>
      <c r="X2762" s="370"/>
      <c r="Y2762" s="370"/>
      <c r="Z2762" s="370"/>
      <c r="AA2762" s="370"/>
      <c r="AB2762" s="370"/>
      <c r="AC2762" s="370"/>
      <c r="AD2762" s="370"/>
      <c r="AG2762" s="86">
        <f t="shared" si="460"/>
        <v>0</v>
      </c>
      <c r="AH2762" s="86">
        <f t="shared" si="461"/>
        <v>0</v>
      </c>
      <c r="AJ2762" s="86">
        <f t="shared" si="462"/>
        <v>0</v>
      </c>
      <c r="AK2762" s="86">
        <f t="shared" si="463"/>
        <v>0</v>
      </c>
      <c r="AM2762" s="86">
        <f t="shared" si="464"/>
        <v>0</v>
      </c>
      <c r="AN2762" s="86">
        <f t="shared" si="465"/>
        <v>0</v>
      </c>
      <c r="AP2762" s="85"/>
      <c r="AQ2762" s="85"/>
    </row>
    <row r="2763" spans="1:43" ht="15" customHeight="1">
      <c r="A2763" s="107"/>
      <c r="B2763" s="93"/>
      <c r="C2763" s="110" t="s">
        <v>103</v>
      </c>
      <c r="D2763" s="369" t="str">
        <f t="shared" si="459"/>
        <v/>
      </c>
      <c r="E2763" s="369"/>
      <c r="F2763" s="369"/>
      <c r="G2763" s="369"/>
      <c r="H2763" s="369"/>
      <c r="I2763" s="369"/>
      <c r="J2763" s="369"/>
      <c r="K2763" s="369"/>
      <c r="L2763" s="369"/>
      <c r="M2763" s="369"/>
      <c r="N2763" s="369"/>
      <c r="O2763" s="369"/>
      <c r="P2763" s="369"/>
      <c r="Q2763" s="369"/>
      <c r="R2763" s="369"/>
      <c r="S2763" s="370"/>
      <c r="T2763" s="370"/>
      <c r="U2763" s="370"/>
      <c r="V2763" s="370"/>
      <c r="W2763" s="370"/>
      <c r="X2763" s="370"/>
      <c r="Y2763" s="370"/>
      <c r="Z2763" s="370"/>
      <c r="AA2763" s="370"/>
      <c r="AB2763" s="370"/>
      <c r="AC2763" s="370"/>
      <c r="AD2763" s="370"/>
      <c r="AG2763" s="86">
        <f t="shared" si="460"/>
        <v>0</v>
      </c>
      <c r="AH2763" s="86">
        <f t="shared" si="461"/>
        <v>0</v>
      </c>
      <c r="AJ2763" s="86">
        <f t="shared" si="462"/>
        <v>0</v>
      </c>
      <c r="AK2763" s="86">
        <f t="shared" si="463"/>
        <v>0</v>
      </c>
      <c r="AM2763" s="86">
        <f t="shared" si="464"/>
        <v>0</v>
      </c>
      <c r="AN2763" s="86">
        <f t="shared" si="465"/>
        <v>0</v>
      </c>
      <c r="AP2763" s="85"/>
      <c r="AQ2763" s="85"/>
    </row>
    <row r="2764" spans="1:43" ht="15" customHeight="1">
      <c r="A2764" s="107"/>
      <c r="B2764" s="93"/>
      <c r="C2764" s="110" t="s">
        <v>104</v>
      </c>
      <c r="D2764" s="369" t="str">
        <f t="shared" si="459"/>
        <v/>
      </c>
      <c r="E2764" s="369"/>
      <c r="F2764" s="369"/>
      <c r="G2764" s="369"/>
      <c r="H2764" s="369"/>
      <c r="I2764" s="369"/>
      <c r="J2764" s="369"/>
      <c r="K2764" s="369"/>
      <c r="L2764" s="369"/>
      <c r="M2764" s="369"/>
      <c r="N2764" s="369"/>
      <c r="O2764" s="369"/>
      <c r="P2764" s="369"/>
      <c r="Q2764" s="369"/>
      <c r="R2764" s="369"/>
      <c r="S2764" s="370"/>
      <c r="T2764" s="370"/>
      <c r="U2764" s="370"/>
      <c r="V2764" s="370"/>
      <c r="W2764" s="370"/>
      <c r="X2764" s="370"/>
      <c r="Y2764" s="370"/>
      <c r="Z2764" s="370"/>
      <c r="AA2764" s="370"/>
      <c r="AB2764" s="370"/>
      <c r="AC2764" s="370"/>
      <c r="AD2764" s="370"/>
      <c r="AG2764" s="86">
        <f t="shared" si="460"/>
        <v>0</v>
      </c>
      <c r="AH2764" s="86">
        <f t="shared" si="461"/>
        <v>0</v>
      </c>
      <c r="AJ2764" s="86">
        <f t="shared" si="462"/>
        <v>0</v>
      </c>
      <c r="AK2764" s="86">
        <f t="shared" si="463"/>
        <v>0</v>
      </c>
      <c r="AM2764" s="86">
        <f t="shared" si="464"/>
        <v>0</v>
      </c>
      <c r="AN2764" s="86">
        <f t="shared" si="465"/>
        <v>0</v>
      </c>
      <c r="AP2764" s="85"/>
      <c r="AQ2764" s="85"/>
    </row>
    <row r="2765" spans="1:43" ht="15" customHeight="1">
      <c r="A2765" s="107"/>
      <c r="B2765" s="93"/>
      <c r="C2765" s="110" t="s">
        <v>105</v>
      </c>
      <c r="D2765" s="369" t="str">
        <f t="shared" si="459"/>
        <v/>
      </c>
      <c r="E2765" s="369"/>
      <c r="F2765" s="369"/>
      <c r="G2765" s="369"/>
      <c r="H2765" s="369"/>
      <c r="I2765" s="369"/>
      <c r="J2765" s="369"/>
      <c r="K2765" s="369"/>
      <c r="L2765" s="369"/>
      <c r="M2765" s="369"/>
      <c r="N2765" s="369"/>
      <c r="O2765" s="369"/>
      <c r="P2765" s="369"/>
      <c r="Q2765" s="369"/>
      <c r="R2765" s="369"/>
      <c r="S2765" s="370"/>
      <c r="T2765" s="370"/>
      <c r="U2765" s="370"/>
      <c r="V2765" s="370"/>
      <c r="W2765" s="370"/>
      <c r="X2765" s="370"/>
      <c r="Y2765" s="370"/>
      <c r="Z2765" s="370"/>
      <c r="AA2765" s="370"/>
      <c r="AB2765" s="370"/>
      <c r="AC2765" s="370"/>
      <c r="AD2765" s="370"/>
      <c r="AG2765" s="86">
        <f t="shared" si="460"/>
        <v>0</v>
      </c>
      <c r="AH2765" s="86">
        <f t="shared" si="461"/>
        <v>0</v>
      </c>
      <c r="AJ2765" s="86">
        <f t="shared" si="462"/>
        <v>0</v>
      </c>
      <c r="AK2765" s="86">
        <f t="shared" si="463"/>
        <v>0</v>
      </c>
      <c r="AM2765" s="86">
        <f t="shared" si="464"/>
        <v>0</v>
      </c>
      <c r="AN2765" s="86">
        <f t="shared" si="465"/>
        <v>0</v>
      </c>
      <c r="AP2765" s="85"/>
      <c r="AQ2765" s="85"/>
    </row>
    <row r="2766" spans="1:43" ht="15" customHeight="1">
      <c r="A2766" s="107"/>
      <c r="B2766" s="93"/>
      <c r="C2766" s="110" t="s">
        <v>106</v>
      </c>
      <c r="D2766" s="369" t="str">
        <f t="shared" si="459"/>
        <v/>
      </c>
      <c r="E2766" s="369"/>
      <c r="F2766" s="369"/>
      <c r="G2766" s="369"/>
      <c r="H2766" s="369"/>
      <c r="I2766" s="369"/>
      <c r="J2766" s="369"/>
      <c r="K2766" s="369"/>
      <c r="L2766" s="369"/>
      <c r="M2766" s="369"/>
      <c r="N2766" s="369"/>
      <c r="O2766" s="369"/>
      <c r="P2766" s="369"/>
      <c r="Q2766" s="369"/>
      <c r="R2766" s="369"/>
      <c r="S2766" s="370"/>
      <c r="T2766" s="370"/>
      <c r="U2766" s="370"/>
      <c r="V2766" s="370"/>
      <c r="W2766" s="370"/>
      <c r="X2766" s="370"/>
      <c r="Y2766" s="370"/>
      <c r="Z2766" s="370"/>
      <c r="AA2766" s="370"/>
      <c r="AB2766" s="370"/>
      <c r="AC2766" s="370"/>
      <c r="AD2766" s="370"/>
      <c r="AG2766" s="86">
        <f t="shared" si="460"/>
        <v>0</v>
      </c>
      <c r="AH2766" s="86">
        <f t="shared" si="461"/>
        <v>0</v>
      </c>
      <c r="AJ2766" s="86">
        <f t="shared" si="462"/>
        <v>0</v>
      </c>
      <c r="AK2766" s="86">
        <f t="shared" si="463"/>
        <v>0</v>
      </c>
      <c r="AM2766" s="86">
        <f t="shared" si="464"/>
        <v>0</v>
      </c>
      <c r="AN2766" s="86">
        <f t="shared" si="465"/>
        <v>0</v>
      </c>
      <c r="AP2766" s="85"/>
      <c r="AQ2766" s="85"/>
    </row>
    <row r="2767" spans="1:43" ht="15" customHeight="1">
      <c r="A2767" s="107"/>
      <c r="B2767" s="93"/>
      <c r="C2767" s="110" t="s">
        <v>107</v>
      </c>
      <c r="D2767" s="369" t="str">
        <f t="shared" si="459"/>
        <v/>
      </c>
      <c r="E2767" s="369"/>
      <c r="F2767" s="369"/>
      <c r="G2767" s="369"/>
      <c r="H2767" s="369"/>
      <c r="I2767" s="369"/>
      <c r="J2767" s="369"/>
      <c r="K2767" s="369"/>
      <c r="L2767" s="369"/>
      <c r="M2767" s="369"/>
      <c r="N2767" s="369"/>
      <c r="O2767" s="369"/>
      <c r="P2767" s="369"/>
      <c r="Q2767" s="369"/>
      <c r="R2767" s="369"/>
      <c r="S2767" s="370"/>
      <c r="T2767" s="370"/>
      <c r="U2767" s="370"/>
      <c r="V2767" s="370"/>
      <c r="W2767" s="370"/>
      <c r="X2767" s="370"/>
      <c r="Y2767" s="370"/>
      <c r="Z2767" s="370"/>
      <c r="AA2767" s="370"/>
      <c r="AB2767" s="370"/>
      <c r="AC2767" s="370"/>
      <c r="AD2767" s="370"/>
      <c r="AG2767" s="86">
        <f t="shared" si="460"/>
        <v>0</v>
      </c>
      <c r="AH2767" s="86">
        <f t="shared" si="461"/>
        <v>0</v>
      </c>
      <c r="AJ2767" s="86">
        <f t="shared" si="462"/>
        <v>0</v>
      </c>
      <c r="AK2767" s="86">
        <f t="shared" si="463"/>
        <v>0</v>
      </c>
      <c r="AM2767" s="86">
        <f t="shared" si="464"/>
        <v>0</v>
      </c>
      <c r="AN2767" s="86">
        <f t="shared" si="465"/>
        <v>0</v>
      </c>
      <c r="AP2767" s="85"/>
      <c r="AQ2767" s="85"/>
    </row>
    <row r="2768" spans="1:43" ht="15" customHeight="1">
      <c r="A2768" s="107"/>
      <c r="B2768" s="93"/>
      <c r="C2768" s="110" t="s">
        <v>108</v>
      </c>
      <c r="D2768" s="369" t="str">
        <f t="shared" si="459"/>
        <v/>
      </c>
      <c r="E2768" s="369"/>
      <c r="F2768" s="369"/>
      <c r="G2768" s="369"/>
      <c r="H2768" s="369"/>
      <c r="I2768" s="369"/>
      <c r="J2768" s="369"/>
      <c r="K2768" s="369"/>
      <c r="L2768" s="369"/>
      <c r="M2768" s="369"/>
      <c r="N2768" s="369"/>
      <c r="O2768" s="369"/>
      <c r="P2768" s="369"/>
      <c r="Q2768" s="369"/>
      <c r="R2768" s="369"/>
      <c r="S2768" s="370"/>
      <c r="T2768" s="370"/>
      <c r="U2768" s="370"/>
      <c r="V2768" s="370"/>
      <c r="W2768" s="370"/>
      <c r="X2768" s="370"/>
      <c r="Y2768" s="370"/>
      <c r="Z2768" s="370"/>
      <c r="AA2768" s="370"/>
      <c r="AB2768" s="370"/>
      <c r="AC2768" s="370"/>
      <c r="AD2768" s="370"/>
      <c r="AG2768" s="86">
        <f t="shared" si="460"/>
        <v>0</v>
      </c>
      <c r="AH2768" s="86">
        <f t="shared" si="461"/>
        <v>0</v>
      </c>
      <c r="AJ2768" s="86">
        <f t="shared" si="462"/>
        <v>0</v>
      </c>
      <c r="AK2768" s="86">
        <f t="shared" si="463"/>
        <v>0</v>
      </c>
      <c r="AM2768" s="86">
        <f t="shared" si="464"/>
        <v>0</v>
      </c>
      <c r="AN2768" s="86">
        <f t="shared" si="465"/>
        <v>0</v>
      </c>
      <c r="AP2768" s="85"/>
      <c r="AQ2768" s="85"/>
    </row>
    <row r="2769" spans="1:43" ht="15" customHeight="1">
      <c r="A2769" s="107"/>
      <c r="B2769" s="93"/>
      <c r="C2769" s="110" t="s">
        <v>109</v>
      </c>
      <c r="D2769" s="369" t="str">
        <f t="shared" si="459"/>
        <v/>
      </c>
      <c r="E2769" s="369"/>
      <c r="F2769" s="369"/>
      <c r="G2769" s="369"/>
      <c r="H2769" s="369"/>
      <c r="I2769" s="369"/>
      <c r="J2769" s="369"/>
      <c r="K2769" s="369"/>
      <c r="L2769" s="369"/>
      <c r="M2769" s="369"/>
      <c r="N2769" s="369"/>
      <c r="O2769" s="369"/>
      <c r="P2769" s="369"/>
      <c r="Q2769" s="369"/>
      <c r="R2769" s="369"/>
      <c r="S2769" s="370"/>
      <c r="T2769" s="370"/>
      <c r="U2769" s="370"/>
      <c r="V2769" s="370"/>
      <c r="W2769" s="370"/>
      <c r="X2769" s="370"/>
      <c r="Y2769" s="370"/>
      <c r="Z2769" s="370"/>
      <c r="AA2769" s="370"/>
      <c r="AB2769" s="370"/>
      <c r="AC2769" s="370"/>
      <c r="AD2769" s="370"/>
      <c r="AG2769" s="86">
        <f t="shared" si="460"/>
        <v>0</v>
      </c>
      <c r="AH2769" s="86">
        <f t="shared" si="461"/>
        <v>0</v>
      </c>
      <c r="AJ2769" s="86">
        <f t="shared" si="462"/>
        <v>0</v>
      </c>
      <c r="AK2769" s="86">
        <f t="shared" si="463"/>
        <v>0</v>
      </c>
      <c r="AM2769" s="86">
        <f t="shared" si="464"/>
        <v>0</v>
      </c>
      <c r="AN2769" s="86">
        <f t="shared" si="465"/>
        <v>0</v>
      </c>
      <c r="AP2769" s="85"/>
      <c r="AQ2769" s="85"/>
    </row>
    <row r="2770" spans="1:43" ht="15" customHeight="1">
      <c r="A2770" s="107"/>
      <c r="B2770" s="93"/>
      <c r="C2770" s="110" t="s">
        <v>110</v>
      </c>
      <c r="D2770" s="369" t="str">
        <f t="shared" si="459"/>
        <v/>
      </c>
      <c r="E2770" s="369"/>
      <c r="F2770" s="369"/>
      <c r="G2770" s="369"/>
      <c r="H2770" s="369"/>
      <c r="I2770" s="369"/>
      <c r="J2770" s="369"/>
      <c r="K2770" s="369"/>
      <c r="L2770" s="369"/>
      <c r="M2770" s="369"/>
      <c r="N2770" s="369"/>
      <c r="O2770" s="369"/>
      <c r="P2770" s="369"/>
      <c r="Q2770" s="369"/>
      <c r="R2770" s="369"/>
      <c r="S2770" s="370"/>
      <c r="T2770" s="370"/>
      <c r="U2770" s="370"/>
      <c r="V2770" s="370"/>
      <c r="W2770" s="370"/>
      <c r="X2770" s="370"/>
      <c r="Y2770" s="370"/>
      <c r="Z2770" s="370"/>
      <c r="AA2770" s="370"/>
      <c r="AB2770" s="370"/>
      <c r="AC2770" s="370"/>
      <c r="AD2770" s="370"/>
      <c r="AG2770" s="86">
        <f t="shared" si="460"/>
        <v>0</v>
      </c>
      <c r="AH2770" s="86">
        <f t="shared" si="461"/>
        <v>0</v>
      </c>
      <c r="AJ2770" s="86">
        <f t="shared" si="462"/>
        <v>0</v>
      </c>
      <c r="AK2770" s="86">
        <f t="shared" si="463"/>
        <v>0</v>
      </c>
      <c r="AM2770" s="86">
        <f t="shared" si="464"/>
        <v>0</v>
      </c>
      <c r="AN2770" s="86">
        <f t="shared" si="465"/>
        <v>0</v>
      </c>
      <c r="AP2770" s="85"/>
      <c r="AQ2770" s="85"/>
    </row>
    <row r="2771" spans="1:43" ht="15" customHeight="1">
      <c r="A2771" s="107"/>
      <c r="B2771" s="93"/>
      <c r="C2771" s="110" t="s">
        <v>111</v>
      </c>
      <c r="D2771" s="369" t="str">
        <f t="shared" si="459"/>
        <v/>
      </c>
      <c r="E2771" s="369"/>
      <c r="F2771" s="369"/>
      <c r="G2771" s="369"/>
      <c r="H2771" s="369"/>
      <c r="I2771" s="369"/>
      <c r="J2771" s="369"/>
      <c r="K2771" s="369"/>
      <c r="L2771" s="369"/>
      <c r="M2771" s="369"/>
      <c r="N2771" s="369"/>
      <c r="O2771" s="369"/>
      <c r="P2771" s="369"/>
      <c r="Q2771" s="369"/>
      <c r="R2771" s="369"/>
      <c r="S2771" s="370"/>
      <c r="T2771" s="370"/>
      <c r="U2771" s="370"/>
      <c r="V2771" s="370"/>
      <c r="W2771" s="370"/>
      <c r="X2771" s="370"/>
      <c r="Y2771" s="370"/>
      <c r="Z2771" s="370"/>
      <c r="AA2771" s="370"/>
      <c r="AB2771" s="370"/>
      <c r="AC2771" s="370"/>
      <c r="AD2771" s="370"/>
      <c r="AG2771" s="86">
        <f t="shared" si="460"/>
        <v>0</v>
      </c>
      <c r="AH2771" s="86">
        <f t="shared" si="461"/>
        <v>0</v>
      </c>
      <c r="AJ2771" s="86">
        <f t="shared" si="462"/>
        <v>0</v>
      </c>
      <c r="AK2771" s="86">
        <f t="shared" si="463"/>
        <v>0</v>
      </c>
      <c r="AM2771" s="86">
        <f t="shared" si="464"/>
        <v>0</v>
      </c>
      <c r="AN2771" s="86">
        <f t="shared" si="465"/>
        <v>0</v>
      </c>
      <c r="AP2771" s="85"/>
      <c r="AQ2771" s="85"/>
    </row>
    <row r="2772" spans="1:43" ht="15" customHeight="1">
      <c r="A2772" s="107"/>
      <c r="B2772" s="93"/>
      <c r="C2772" s="110" t="s">
        <v>112</v>
      </c>
      <c r="D2772" s="369" t="str">
        <f t="shared" si="459"/>
        <v/>
      </c>
      <c r="E2772" s="369"/>
      <c r="F2772" s="369"/>
      <c r="G2772" s="369"/>
      <c r="H2772" s="369"/>
      <c r="I2772" s="369"/>
      <c r="J2772" s="369"/>
      <c r="K2772" s="369"/>
      <c r="L2772" s="369"/>
      <c r="M2772" s="369"/>
      <c r="N2772" s="369"/>
      <c r="O2772" s="369"/>
      <c r="P2772" s="369"/>
      <c r="Q2772" s="369"/>
      <c r="R2772" s="369"/>
      <c r="S2772" s="370"/>
      <c r="T2772" s="370"/>
      <c r="U2772" s="370"/>
      <c r="V2772" s="370"/>
      <c r="W2772" s="370"/>
      <c r="X2772" s="370"/>
      <c r="Y2772" s="370"/>
      <c r="Z2772" s="370"/>
      <c r="AA2772" s="370"/>
      <c r="AB2772" s="370"/>
      <c r="AC2772" s="370"/>
      <c r="AD2772" s="370"/>
      <c r="AG2772" s="86">
        <f t="shared" si="460"/>
        <v>0</v>
      </c>
      <c r="AH2772" s="86">
        <f t="shared" si="461"/>
        <v>0</v>
      </c>
      <c r="AJ2772" s="86">
        <f t="shared" si="462"/>
        <v>0</v>
      </c>
      <c r="AK2772" s="86">
        <f t="shared" si="463"/>
        <v>0</v>
      </c>
      <c r="AM2772" s="86">
        <f t="shared" si="464"/>
        <v>0</v>
      </c>
      <c r="AN2772" s="86">
        <f t="shared" si="465"/>
        <v>0</v>
      </c>
      <c r="AP2772" s="85"/>
      <c r="AQ2772" s="85"/>
    </row>
    <row r="2773" spans="1:43" ht="15" customHeight="1">
      <c r="A2773" s="107"/>
      <c r="B2773" s="93"/>
      <c r="C2773" s="110" t="s">
        <v>113</v>
      </c>
      <c r="D2773" s="369" t="str">
        <f t="shared" si="459"/>
        <v/>
      </c>
      <c r="E2773" s="369"/>
      <c r="F2773" s="369"/>
      <c r="G2773" s="369"/>
      <c r="H2773" s="369"/>
      <c r="I2773" s="369"/>
      <c r="J2773" s="369"/>
      <c r="K2773" s="369"/>
      <c r="L2773" s="369"/>
      <c r="M2773" s="369"/>
      <c r="N2773" s="369"/>
      <c r="O2773" s="369"/>
      <c r="P2773" s="369"/>
      <c r="Q2773" s="369"/>
      <c r="R2773" s="369"/>
      <c r="S2773" s="370"/>
      <c r="T2773" s="370"/>
      <c r="U2773" s="370"/>
      <c r="V2773" s="370"/>
      <c r="W2773" s="370"/>
      <c r="X2773" s="370"/>
      <c r="Y2773" s="370"/>
      <c r="Z2773" s="370"/>
      <c r="AA2773" s="370"/>
      <c r="AB2773" s="370"/>
      <c r="AC2773" s="370"/>
      <c r="AD2773" s="370"/>
      <c r="AG2773" s="86">
        <f t="shared" si="460"/>
        <v>0</v>
      </c>
      <c r="AH2773" s="86">
        <f t="shared" si="461"/>
        <v>0</v>
      </c>
      <c r="AJ2773" s="86">
        <f t="shared" si="462"/>
        <v>0</v>
      </c>
      <c r="AK2773" s="86">
        <f t="shared" si="463"/>
        <v>0</v>
      </c>
      <c r="AM2773" s="86">
        <f t="shared" si="464"/>
        <v>0</v>
      </c>
      <c r="AN2773" s="86">
        <f t="shared" si="465"/>
        <v>0</v>
      </c>
      <c r="AP2773" s="85"/>
      <c r="AQ2773" s="85"/>
    </row>
    <row r="2774" spans="1:43" ht="15" customHeight="1">
      <c r="A2774" s="107"/>
      <c r="B2774" s="93"/>
      <c r="C2774" s="110" t="s">
        <v>114</v>
      </c>
      <c r="D2774" s="369" t="str">
        <f t="shared" si="459"/>
        <v/>
      </c>
      <c r="E2774" s="369"/>
      <c r="F2774" s="369"/>
      <c r="G2774" s="369"/>
      <c r="H2774" s="369"/>
      <c r="I2774" s="369"/>
      <c r="J2774" s="369"/>
      <c r="K2774" s="369"/>
      <c r="L2774" s="369"/>
      <c r="M2774" s="369"/>
      <c r="N2774" s="369"/>
      <c r="O2774" s="369"/>
      <c r="P2774" s="369"/>
      <c r="Q2774" s="369"/>
      <c r="R2774" s="369"/>
      <c r="S2774" s="370"/>
      <c r="T2774" s="370"/>
      <c r="U2774" s="370"/>
      <c r="V2774" s="370"/>
      <c r="W2774" s="370"/>
      <c r="X2774" s="370"/>
      <c r="Y2774" s="370"/>
      <c r="Z2774" s="370"/>
      <c r="AA2774" s="370"/>
      <c r="AB2774" s="370"/>
      <c r="AC2774" s="370"/>
      <c r="AD2774" s="370"/>
      <c r="AG2774" s="86">
        <f t="shared" si="460"/>
        <v>0</v>
      </c>
      <c r="AH2774" s="86">
        <f t="shared" si="461"/>
        <v>0</v>
      </c>
      <c r="AJ2774" s="86">
        <f t="shared" si="462"/>
        <v>0</v>
      </c>
      <c r="AK2774" s="86">
        <f t="shared" si="463"/>
        <v>0</v>
      </c>
      <c r="AM2774" s="86">
        <f t="shared" si="464"/>
        <v>0</v>
      </c>
      <c r="AN2774" s="86">
        <f t="shared" si="465"/>
        <v>0</v>
      </c>
      <c r="AP2774" s="85"/>
      <c r="AQ2774" s="85"/>
    </row>
    <row r="2775" spans="1:43" ht="15" customHeight="1">
      <c r="A2775" s="107"/>
      <c r="B2775" s="93"/>
      <c r="C2775" s="110" t="s">
        <v>115</v>
      </c>
      <c r="D2775" s="369" t="str">
        <f t="shared" si="459"/>
        <v/>
      </c>
      <c r="E2775" s="369"/>
      <c r="F2775" s="369"/>
      <c r="G2775" s="369"/>
      <c r="H2775" s="369"/>
      <c r="I2775" s="369"/>
      <c r="J2775" s="369"/>
      <c r="K2775" s="369"/>
      <c r="L2775" s="369"/>
      <c r="M2775" s="369"/>
      <c r="N2775" s="369"/>
      <c r="O2775" s="369"/>
      <c r="P2775" s="369"/>
      <c r="Q2775" s="369"/>
      <c r="R2775" s="369"/>
      <c r="S2775" s="370"/>
      <c r="T2775" s="370"/>
      <c r="U2775" s="370"/>
      <c r="V2775" s="370"/>
      <c r="W2775" s="370"/>
      <c r="X2775" s="370"/>
      <c r="Y2775" s="370"/>
      <c r="Z2775" s="370"/>
      <c r="AA2775" s="370"/>
      <c r="AB2775" s="370"/>
      <c r="AC2775" s="370"/>
      <c r="AD2775" s="370"/>
      <c r="AG2775" s="86">
        <f t="shared" si="460"/>
        <v>0</v>
      </c>
      <c r="AH2775" s="86">
        <f t="shared" si="461"/>
        <v>0</v>
      </c>
      <c r="AJ2775" s="86">
        <f t="shared" si="462"/>
        <v>0</v>
      </c>
      <c r="AK2775" s="86">
        <f t="shared" si="463"/>
        <v>0</v>
      </c>
      <c r="AM2775" s="86">
        <f t="shared" si="464"/>
        <v>0</v>
      </c>
      <c r="AN2775" s="86">
        <f t="shared" si="465"/>
        <v>0</v>
      </c>
      <c r="AP2775" s="85"/>
      <c r="AQ2775" s="85"/>
    </row>
    <row r="2776" spans="1:43" ht="15" customHeight="1">
      <c r="A2776" s="107"/>
      <c r="B2776" s="93"/>
      <c r="C2776" s="110" t="s">
        <v>116</v>
      </c>
      <c r="D2776" s="369" t="str">
        <f t="shared" si="459"/>
        <v/>
      </c>
      <c r="E2776" s="369"/>
      <c r="F2776" s="369"/>
      <c r="G2776" s="369"/>
      <c r="H2776" s="369"/>
      <c r="I2776" s="369"/>
      <c r="J2776" s="369"/>
      <c r="K2776" s="369"/>
      <c r="L2776" s="369"/>
      <c r="M2776" s="369"/>
      <c r="N2776" s="369"/>
      <c r="O2776" s="369"/>
      <c r="P2776" s="369"/>
      <c r="Q2776" s="369"/>
      <c r="R2776" s="369"/>
      <c r="S2776" s="370"/>
      <c r="T2776" s="370"/>
      <c r="U2776" s="370"/>
      <c r="V2776" s="370"/>
      <c r="W2776" s="370"/>
      <c r="X2776" s="370"/>
      <c r="Y2776" s="370"/>
      <c r="Z2776" s="370"/>
      <c r="AA2776" s="370"/>
      <c r="AB2776" s="370"/>
      <c r="AC2776" s="370"/>
      <c r="AD2776" s="370"/>
      <c r="AG2776" s="86">
        <f t="shared" si="460"/>
        <v>0</v>
      </c>
      <c r="AH2776" s="86">
        <f t="shared" si="461"/>
        <v>0</v>
      </c>
      <c r="AJ2776" s="86">
        <f t="shared" si="462"/>
        <v>0</v>
      </c>
      <c r="AK2776" s="86">
        <f t="shared" si="463"/>
        <v>0</v>
      </c>
      <c r="AM2776" s="86">
        <f t="shared" si="464"/>
        <v>0</v>
      </c>
      <c r="AN2776" s="86">
        <f t="shared" si="465"/>
        <v>0</v>
      </c>
      <c r="AP2776" s="85"/>
      <c r="AQ2776" s="85"/>
    </row>
    <row r="2777" spans="1:43" ht="15" customHeight="1">
      <c r="A2777" s="107"/>
      <c r="B2777" s="93"/>
      <c r="C2777" s="110" t="s">
        <v>117</v>
      </c>
      <c r="D2777" s="369" t="str">
        <f t="shared" si="459"/>
        <v/>
      </c>
      <c r="E2777" s="369"/>
      <c r="F2777" s="369"/>
      <c r="G2777" s="369"/>
      <c r="H2777" s="369"/>
      <c r="I2777" s="369"/>
      <c r="J2777" s="369"/>
      <c r="K2777" s="369"/>
      <c r="L2777" s="369"/>
      <c r="M2777" s="369"/>
      <c r="N2777" s="369"/>
      <c r="O2777" s="369"/>
      <c r="P2777" s="369"/>
      <c r="Q2777" s="369"/>
      <c r="R2777" s="369"/>
      <c r="S2777" s="370"/>
      <c r="T2777" s="370"/>
      <c r="U2777" s="370"/>
      <c r="V2777" s="370"/>
      <c r="W2777" s="370"/>
      <c r="X2777" s="370"/>
      <c r="Y2777" s="370"/>
      <c r="Z2777" s="370"/>
      <c r="AA2777" s="370"/>
      <c r="AB2777" s="370"/>
      <c r="AC2777" s="370"/>
      <c r="AD2777" s="370"/>
      <c r="AG2777" s="86">
        <f t="shared" si="460"/>
        <v>0</v>
      </c>
      <c r="AH2777" s="86">
        <f t="shared" si="461"/>
        <v>0</v>
      </c>
      <c r="AJ2777" s="86">
        <f t="shared" si="462"/>
        <v>0</v>
      </c>
      <c r="AK2777" s="86">
        <f t="shared" si="463"/>
        <v>0</v>
      </c>
      <c r="AM2777" s="86">
        <f t="shared" si="464"/>
        <v>0</v>
      </c>
      <c r="AN2777" s="86">
        <f t="shared" si="465"/>
        <v>0</v>
      </c>
      <c r="AP2777" s="85"/>
      <c r="AQ2777" s="85"/>
    </row>
    <row r="2778" spans="1:43" ht="15" customHeight="1">
      <c r="A2778" s="107"/>
      <c r="B2778" s="93"/>
      <c r="C2778" s="110" t="s">
        <v>118</v>
      </c>
      <c r="D2778" s="369" t="str">
        <f t="shared" si="459"/>
        <v/>
      </c>
      <c r="E2778" s="369"/>
      <c r="F2778" s="369"/>
      <c r="G2778" s="369"/>
      <c r="H2778" s="369"/>
      <c r="I2778" s="369"/>
      <c r="J2778" s="369"/>
      <c r="K2778" s="369"/>
      <c r="L2778" s="369"/>
      <c r="M2778" s="369"/>
      <c r="N2778" s="369"/>
      <c r="O2778" s="369"/>
      <c r="P2778" s="369"/>
      <c r="Q2778" s="369"/>
      <c r="R2778" s="369"/>
      <c r="S2778" s="370"/>
      <c r="T2778" s="370"/>
      <c r="U2778" s="370"/>
      <c r="V2778" s="370"/>
      <c r="W2778" s="370"/>
      <c r="X2778" s="370"/>
      <c r="Y2778" s="370"/>
      <c r="Z2778" s="370"/>
      <c r="AA2778" s="370"/>
      <c r="AB2778" s="370"/>
      <c r="AC2778" s="370"/>
      <c r="AD2778" s="370"/>
      <c r="AG2778" s="86">
        <f t="shared" si="460"/>
        <v>0</v>
      </c>
      <c r="AH2778" s="86">
        <f t="shared" si="461"/>
        <v>0</v>
      </c>
      <c r="AJ2778" s="86">
        <f t="shared" si="462"/>
        <v>0</v>
      </c>
      <c r="AK2778" s="86">
        <f t="shared" si="463"/>
        <v>0</v>
      </c>
      <c r="AM2778" s="86">
        <f t="shared" si="464"/>
        <v>0</v>
      </c>
      <c r="AN2778" s="86">
        <f t="shared" si="465"/>
        <v>0</v>
      </c>
      <c r="AP2778" s="85"/>
      <c r="AQ2778" s="85"/>
    </row>
    <row r="2779" spans="1:43" ht="15" customHeight="1">
      <c r="A2779" s="107"/>
      <c r="B2779" s="93"/>
      <c r="C2779" s="110" t="s">
        <v>119</v>
      </c>
      <c r="D2779" s="369" t="str">
        <f t="shared" si="459"/>
        <v/>
      </c>
      <c r="E2779" s="369"/>
      <c r="F2779" s="369"/>
      <c r="G2779" s="369"/>
      <c r="H2779" s="369"/>
      <c r="I2779" s="369"/>
      <c r="J2779" s="369"/>
      <c r="K2779" s="369"/>
      <c r="L2779" s="369"/>
      <c r="M2779" s="369"/>
      <c r="N2779" s="369"/>
      <c r="O2779" s="369"/>
      <c r="P2779" s="369"/>
      <c r="Q2779" s="369"/>
      <c r="R2779" s="369"/>
      <c r="S2779" s="370"/>
      <c r="T2779" s="370"/>
      <c r="U2779" s="370"/>
      <c r="V2779" s="370"/>
      <c r="W2779" s="370"/>
      <c r="X2779" s="370"/>
      <c r="Y2779" s="370"/>
      <c r="Z2779" s="370"/>
      <c r="AA2779" s="370"/>
      <c r="AB2779" s="370"/>
      <c r="AC2779" s="370"/>
      <c r="AD2779" s="370"/>
      <c r="AG2779" s="86">
        <f t="shared" si="460"/>
        <v>0</v>
      </c>
      <c r="AH2779" s="86">
        <f t="shared" si="461"/>
        <v>0</v>
      </c>
      <c r="AJ2779" s="86">
        <f t="shared" si="462"/>
        <v>0</v>
      </c>
      <c r="AK2779" s="86">
        <f t="shared" si="463"/>
        <v>0</v>
      </c>
      <c r="AM2779" s="86">
        <f t="shared" si="464"/>
        <v>0</v>
      </c>
      <c r="AN2779" s="86">
        <f t="shared" si="465"/>
        <v>0</v>
      </c>
      <c r="AP2779" s="85"/>
      <c r="AQ2779" s="85"/>
    </row>
    <row r="2780" spans="1:43" ht="15" customHeight="1">
      <c r="A2780" s="107"/>
      <c r="B2780" s="93"/>
      <c r="C2780" s="110" t="s">
        <v>120</v>
      </c>
      <c r="D2780" s="369" t="str">
        <f t="shared" si="459"/>
        <v/>
      </c>
      <c r="E2780" s="369"/>
      <c r="F2780" s="369"/>
      <c r="G2780" s="369"/>
      <c r="H2780" s="369"/>
      <c r="I2780" s="369"/>
      <c r="J2780" s="369"/>
      <c r="K2780" s="369"/>
      <c r="L2780" s="369"/>
      <c r="M2780" s="369"/>
      <c r="N2780" s="369"/>
      <c r="O2780" s="369"/>
      <c r="P2780" s="369"/>
      <c r="Q2780" s="369"/>
      <c r="R2780" s="369"/>
      <c r="S2780" s="370"/>
      <c r="T2780" s="370"/>
      <c r="U2780" s="370"/>
      <c r="V2780" s="370"/>
      <c r="W2780" s="370"/>
      <c r="X2780" s="370"/>
      <c r="Y2780" s="370"/>
      <c r="Z2780" s="370"/>
      <c r="AA2780" s="370"/>
      <c r="AB2780" s="370"/>
      <c r="AC2780" s="370"/>
      <c r="AD2780" s="370"/>
      <c r="AG2780" s="86">
        <f t="shared" si="460"/>
        <v>0</v>
      </c>
      <c r="AH2780" s="86">
        <f t="shared" si="461"/>
        <v>0</v>
      </c>
      <c r="AJ2780" s="86">
        <f t="shared" si="462"/>
        <v>0</v>
      </c>
      <c r="AK2780" s="86">
        <f t="shared" si="463"/>
        <v>0</v>
      </c>
      <c r="AM2780" s="86">
        <f t="shared" si="464"/>
        <v>0</v>
      </c>
      <c r="AN2780" s="86">
        <f t="shared" si="465"/>
        <v>0</v>
      </c>
      <c r="AP2780" s="85"/>
      <c r="AQ2780" s="85"/>
    </row>
    <row r="2781" spans="1:43" ht="15" customHeight="1">
      <c r="A2781" s="107"/>
      <c r="B2781" s="93"/>
      <c r="C2781" s="110" t="s">
        <v>168</v>
      </c>
      <c r="D2781" s="369" t="str">
        <f t="shared" si="459"/>
        <v/>
      </c>
      <c r="E2781" s="369"/>
      <c r="F2781" s="369"/>
      <c r="G2781" s="369"/>
      <c r="H2781" s="369"/>
      <c r="I2781" s="369"/>
      <c r="J2781" s="369"/>
      <c r="K2781" s="369"/>
      <c r="L2781" s="369"/>
      <c r="M2781" s="369"/>
      <c r="N2781" s="369"/>
      <c r="O2781" s="369"/>
      <c r="P2781" s="369"/>
      <c r="Q2781" s="369"/>
      <c r="R2781" s="369"/>
      <c r="S2781" s="370"/>
      <c r="T2781" s="370"/>
      <c r="U2781" s="370"/>
      <c r="V2781" s="370"/>
      <c r="W2781" s="370"/>
      <c r="X2781" s="370"/>
      <c r="Y2781" s="370"/>
      <c r="Z2781" s="370"/>
      <c r="AA2781" s="370"/>
      <c r="AB2781" s="370"/>
      <c r="AC2781" s="370"/>
      <c r="AD2781" s="370"/>
      <c r="AG2781" s="86">
        <f t="shared" si="460"/>
        <v>0</v>
      </c>
      <c r="AH2781" s="86">
        <f t="shared" si="461"/>
        <v>0</v>
      </c>
      <c r="AJ2781" s="86">
        <f t="shared" si="462"/>
        <v>0</v>
      </c>
      <c r="AK2781" s="86">
        <f t="shared" si="463"/>
        <v>0</v>
      </c>
      <c r="AM2781" s="86">
        <f t="shared" si="464"/>
        <v>0</v>
      </c>
      <c r="AN2781" s="86">
        <f t="shared" si="465"/>
        <v>0</v>
      </c>
      <c r="AP2781" s="85"/>
      <c r="AQ2781" s="85"/>
    </row>
    <row r="2782" spans="1:43" ht="15" customHeight="1">
      <c r="A2782" s="107"/>
      <c r="B2782" s="93"/>
      <c r="C2782" s="110" t="s">
        <v>169</v>
      </c>
      <c r="D2782" s="369" t="str">
        <f t="shared" si="459"/>
        <v/>
      </c>
      <c r="E2782" s="369"/>
      <c r="F2782" s="369"/>
      <c r="G2782" s="369"/>
      <c r="H2782" s="369"/>
      <c r="I2782" s="369"/>
      <c r="J2782" s="369"/>
      <c r="K2782" s="369"/>
      <c r="L2782" s="369"/>
      <c r="M2782" s="369"/>
      <c r="N2782" s="369"/>
      <c r="O2782" s="369"/>
      <c r="P2782" s="369"/>
      <c r="Q2782" s="369"/>
      <c r="R2782" s="369"/>
      <c r="S2782" s="370"/>
      <c r="T2782" s="370"/>
      <c r="U2782" s="370"/>
      <c r="V2782" s="370"/>
      <c r="W2782" s="370"/>
      <c r="X2782" s="370"/>
      <c r="Y2782" s="370"/>
      <c r="Z2782" s="370"/>
      <c r="AA2782" s="370"/>
      <c r="AB2782" s="370"/>
      <c r="AC2782" s="370"/>
      <c r="AD2782" s="370"/>
      <c r="AG2782" s="86">
        <f t="shared" si="460"/>
        <v>0</v>
      </c>
      <c r="AH2782" s="86">
        <f t="shared" si="461"/>
        <v>0</v>
      </c>
      <c r="AJ2782" s="86">
        <f t="shared" si="462"/>
        <v>0</v>
      </c>
      <c r="AK2782" s="86">
        <f t="shared" si="463"/>
        <v>0</v>
      </c>
      <c r="AM2782" s="86">
        <f t="shared" si="464"/>
        <v>0</v>
      </c>
      <c r="AN2782" s="86">
        <f t="shared" si="465"/>
        <v>0</v>
      </c>
      <c r="AP2782" s="85"/>
      <c r="AQ2782" s="85"/>
    </row>
    <row r="2783" spans="1:43" ht="15" customHeight="1">
      <c r="A2783" s="107"/>
      <c r="B2783" s="93"/>
      <c r="C2783" s="110" t="s">
        <v>170</v>
      </c>
      <c r="D2783" s="369" t="str">
        <f t="shared" si="459"/>
        <v/>
      </c>
      <c r="E2783" s="369"/>
      <c r="F2783" s="369"/>
      <c r="G2783" s="369"/>
      <c r="H2783" s="369"/>
      <c r="I2783" s="369"/>
      <c r="J2783" s="369"/>
      <c r="K2783" s="369"/>
      <c r="L2783" s="369"/>
      <c r="M2783" s="369"/>
      <c r="N2783" s="369"/>
      <c r="O2783" s="369"/>
      <c r="P2783" s="369"/>
      <c r="Q2783" s="369"/>
      <c r="R2783" s="369"/>
      <c r="S2783" s="370"/>
      <c r="T2783" s="370"/>
      <c r="U2783" s="370"/>
      <c r="V2783" s="370"/>
      <c r="W2783" s="370"/>
      <c r="X2783" s="370"/>
      <c r="Y2783" s="370"/>
      <c r="Z2783" s="370"/>
      <c r="AA2783" s="370"/>
      <c r="AB2783" s="370"/>
      <c r="AC2783" s="370"/>
      <c r="AD2783" s="370"/>
      <c r="AG2783" s="86">
        <f t="shared" si="460"/>
        <v>0</v>
      </c>
      <c r="AH2783" s="86">
        <f t="shared" si="461"/>
        <v>0</v>
      </c>
      <c r="AJ2783" s="86">
        <f t="shared" si="462"/>
        <v>0</v>
      </c>
      <c r="AK2783" s="86">
        <f t="shared" si="463"/>
        <v>0</v>
      </c>
      <c r="AM2783" s="86">
        <f t="shared" si="464"/>
        <v>0</v>
      </c>
      <c r="AN2783" s="86">
        <f t="shared" si="465"/>
        <v>0</v>
      </c>
      <c r="AP2783" s="85"/>
      <c r="AQ2783" s="85"/>
    </row>
    <row r="2784" spans="1:43" ht="15" customHeight="1">
      <c r="A2784" s="107"/>
      <c r="B2784" s="93"/>
      <c r="C2784" s="110" t="s">
        <v>171</v>
      </c>
      <c r="D2784" s="369" t="str">
        <f t="shared" si="459"/>
        <v/>
      </c>
      <c r="E2784" s="369"/>
      <c r="F2784" s="369"/>
      <c r="G2784" s="369"/>
      <c r="H2784" s="369"/>
      <c r="I2784" s="369"/>
      <c r="J2784" s="369"/>
      <c r="K2784" s="369"/>
      <c r="L2784" s="369"/>
      <c r="M2784" s="369"/>
      <c r="N2784" s="369"/>
      <c r="O2784" s="369"/>
      <c r="P2784" s="369"/>
      <c r="Q2784" s="369"/>
      <c r="R2784" s="369"/>
      <c r="S2784" s="370"/>
      <c r="T2784" s="370"/>
      <c r="U2784" s="370"/>
      <c r="V2784" s="370"/>
      <c r="W2784" s="370"/>
      <c r="X2784" s="370"/>
      <c r="Y2784" s="370"/>
      <c r="Z2784" s="370"/>
      <c r="AA2784" s="370"/>
      <c r="AB2784" s="370"/>
      <c r="AC2784" s="370"/>
      <c r="AD2784" s="370"/>
      <c r="AG2784" s="86">
        <f t="shared" si="460"/>
        <v>0</v>
      </c>
      <c r="AH2784" s="86">
        <f t="shared" si="461"/>
        <v>0</v>
      </c>
      <c r="AJ2784" s="86">
        <f t="shared" si="462"/>
        <v>0</v>
      </c>
      <c r="AK2784" s="86">
        <f t="shared" si="463"/>
        <v>0</v>
      </c>
      <c r="AM2784" s="86">
        <f t="shared" si="464"/>
        <v>0</v>
      </c>
      <c r="AN2784" s="86">
        <f t="shared" si="465"/>
        <v>0</v>
      </c>
      <c r="AP2784" s="85"/>
      <c r="AQ2784" s="85"/>
    </row>
    <row r="2785" spans="1:43" ht="15" customHeight="1">
      <c r="A2785" s="107"/>
      <c r="B2785" s="93"/>
      <c r="C2785" s="110" t="s">
        <v>172</v>
      </c>
      <c r="D2785" s="369" t="str">
        <f t="shared" si="459"/>
        <v/>
      </c>
      <c r="E2785" s="369"/>
      <c r="F2785" s="369"/>
      <c r="G2785" s="369"/>
      <c r="H2785" s="369"/>
      <c r="I2785" s="369"/>
      <c r="J2785" s="369"/>
      <c r="K2785" s="369"/>
      <c r="L2785" s="369"/>
      <c r="M2785" s="369"/>
      <c r="N2785" s="369"/>
      <c r="O2785" s="369"/>
      <c r="P2785" s="369"/>
      <c r="Q2785" s="369"/>
      <c r="R2785" s="369"/>
      <c r="S2785" s="370"/>
      <c r="T2785" s="370"/>
      <c r="U2785" s="370"/>
      <c r="V2785" s="370"/>
      <c r="W2785" s="370"/>
      <c r="X2785" s="370"/>
      <c r="Y2785" s="370"/>
      <c r="Z2785" s="370"/>
      <c r="AA2785" s="370"/>
      <c r="AB2785" s="370"/>
      <c r="AC2785" s="370"/>
      <c r="AD2785" s="370"/>
      <c r="AG2785" s="86">
        <f t="shared" si="460"/>
        <v>0</v>
      </c>
      <c r="AH2785" s="86">
        <f t="shared" si="461"/>
        <v>0</v>
      </c>
      <c r="AJ2785" s="86">
        <f t="shared" si="462"/>
        <v>0</v>
      </c>
      <c r="AK2785" s="86">
        <f t="shared" si="463"/>
        <v>0</v>
      </c>
      <c r="AM2785" s="86">
        <f t="shared" si="464"/>
        <v>0</v>
      </c>
      <c r="AN2785" s="86">
        <f t="shared" si="465"/>
        <v>0</v>
      </c>
      <c r="AP2785" s="85"/>
      <c r="AQ2785" s="85"/>
    </row>
    <row r="2786" spans="1:43" ht="15" customHeight="1">
      <c r="A2786" s="107"/>
      <c r="B2786" s="93"/>
      <c r="C2786" s="110" t="s">
        <v>173</v>
      </c>
      <c r="D2786" s="369" t="str">
        <f t="shared" si="459"/>
        <v/>
      </c>
      <c r="E2786" s="369"/>
      <c r="F2786" s="369"/>
      <c r="G2786" s="369"/>
      <c r="H2786" s="369"/>
      <c r="I2786" s="369"/>
      <c r="J2786" s="369"/>
      <c r="K2786" s="369"/>
      <c r="L2786" s="369"/>
      <c r="M2786" s="369"/>
      <c r="N2786" s="369"/>
      <c r="O2786" s="369"/>
      <c r="P2786" s="369"/>
      <c r="Q2786" s="369"/>
      <c r="R2786" s="369"/>
      <c r="S2786" s="370"/>
      <c r="T2786" s="370"/>
      <c r="U2786" s="370"/>
      <c r="V2786" s="370"/>
      <c r="W2786" s="370"/>
      <c r="X2786" s="370"/>
      <c r="Y2786" s="370"/>
      <c r="Z2786" s="370"/>
      <c r="AA2786" s="370"/>
      <c r="AB2786" s="370"/>
      <c r="AC2786" s="370"/>
      <c r="AD2786" s="370"/>
      <c r="AG2786" s="86">
        <f t="shared" si="460"/>
        <v>0</v>
      </c>
      <c r="AH2786" s="86">
        <f t="shared" si="461"/>
        <v>0</v>
      </c>
      <c r="AJ2786" s="86">
        <f t="shared" si="462"/>
        <v>0</v>
      </c>
      <c r="AK2786" s="86">
        <f t="shared" si="463"/>
        <v>0</v>
      </c>
      <c r="AM2786" s="86">
        <f t="shared" si="464"/>
        <v>0</v>
      </c>
      <c r="AN2786" s="86">
        <f t="shared" si="465"/>
        <v>0</v>
      </c>
      <c r="AP2786" s="85"/>
      <c r="AQ2786" s="85"/>
    </row>
    <row r="2787" spans="1:43" ht="15" customHeight="1">
      <c r="A2787" s="107"/>
      <c r="B2787" s="93"/>
      <c r="C2787" s="110" t="s">
        <v>174</v>
      </c>
      <c r="D2787" s="369" t="str">
        <f t="shared" si="459"/>
        <v/>
      </c>
      <c r="E2787" s="369"/>
      <c r="F2787" s="369"/>
      <c r="G2787" s="369"/>
      <c r="H2787" s="369"/>
      <c r="I2787" s="369"/>
      <c r="J2787" s="369"/>
      <c r="K2787" s="369"/>
      <c r="L2787" s="369"/>
      <c r="M2787" s="369"/>
      <c r="N2787" s="369"/>
      <c r="O2787" s="369"/>
      <c r="P2787" s="369"/>
      <c r="Q2787" s="369"/>
      <c r="R2787" s="369"/>
      <c r="S2787" s="370"/>
      <c r="T2787" s="370"/>
      <c r="U2787" s="370"/>
      <c r="V2787" s="370"/>
      <c r="W2787" s="370"/>
      <c r="X2787" s="370"/>
      <c r="Y2787" s="370"/>
      <c r="Z2787" s="370"/>
      <c r="AA2787" s="370"/>
      <c r="AB2787" s="370"/>
      <c r="AC2787" s="370"/>
      <c r="AD2787" s="370"/>
      <c r="AG2787" s="86">
        <f t="shared" si="460"/>
        <v>0</v>
      </c>
      <c r="AH2787" s="86">
        <f t="shared" si="461"/>
        <v>0</v>
      </c>
      <c r="AJ2787" s="86">
        <f t="shared" si="462"/>
        <v>0</v>
      </c>
      <c r="AK2787" s="86">
        <f t="shared" si="463"/>
        <v>0</v>
      </c>
      <c r="AM2787" s="86">
        <f t="shared" si="464"/>
        <v>0</v>
      </c>
      <c r="AN2787" s="86">
        <f t="shared" si="465"/>
        <v>0</v>
      </c>
      <c r="AP2787" s="85"/>
      <c r="AQ2787" s="85"/>
    </row>
    <row r="2788" spans="1:43" ht="15" customHeight="1">
      <c r="A2788" s="107"/>
      <c r="B2788" s="93"/>
      <c r="C2788" s="110" t="s">
        <v>175</v>
      </c>
      <c r="D2788" s="369" t="str">
        <f t="shared" si="459"/>
        <v/>
      </c>
      <c r="E2788" s="369"/>
      <c r="F2788" s="369"/>
      <c r="G2788" s="369"/>
      <c r="H2788" s="369"/>
      <c r="I2788" s="369"/>
      <c r="J2788" s="369"/>
      <c r="K2788" s="369"/>
      <c r="L2788" s="369"/>
      <c r="M2788" s="369"/>
      <c r="N2788" s="369"/>
      <c r="O2788" s="369"/>
      <c r="P2788" s="369"/>
      <c r="Q2788" s="369"/>
      <c r="R2788" s="369"/>
      <c r="S2788" s="370"/>
      <c r="T2788" s="370"/>
      <c r="U2788" s="370"/>
      <c r="V2788" s="370"/>
      <c r="W2788" s="370"/>
      <c r="X2788" s="370"/>
      <c r="Y2788" s="370"/>
      <c r="Z2788" s="370"/>
      <c r="AA2788" s="370"/>
      <c r="AB2788" s="370"/>
      <c r="AC2788" s="370"/>
      <c r="AD2788" s="370"/>
      <c r="AG2788" s="86">
        <f t="shared" si="460"/>
        <v>0</v>
      </c>
      <c r="AH2788" s="86">
        <f t="shared" si="461"/>
        <v>0</v>
      </c>
      <c r="AJ2788" s="86">
        <f t="shared" si="462"/>
        <v>0</v>
      </c>
      <c r="AK2788" s="86">
        <f t="shared" si="463"/>
        <v>0</v>
      </c>
      <c r="AM2788" s="86">
        <f t="shared" si="464"/>
        <v>0</v>
      </c>
      <c r="AN2788" s="86">
        <f t="shared" si="465"/>
        <v>0</v>
      </c>
      <c r="AP2788" s="85"/>
      <c r="AQ2788" s="85"/>
    </row>
    <row r="2789" spans="1:43" ht="15" customHeight="1">
      <c r="A2789" s="107"/>
      <c r="B2789" s="93"/>
      <c r="C2789" s="110" t="s">
        <v>176</v>
      </c>
      <c r="D2789" s="369" t="str">
        <f t="shared" si="459"/>
        <v/>
      </c>
      <c r="E2789" s="369"/>
      <c r="F2789" s="369"/>
      <c r="G2789" s="369"/>
      <c r="H2789" s="369"/>
      <c r="I2789" s="369"/>
      <c r="J2789" s="369"/>
      <c r="K2789" s="369"/>
      <c r="L2789" s="369"/>
      <c r="M2789" s="369"/>
      <c r="N2789" s="369"/>
      <c r="O2789" s="369"/>
      <c r="P2789" s="369"/>
      <c r="Q2789" s="369"/>
      <c r="R2789" s="369"/>
      <c r="S2789" s="370"/>
      <c r="T2789" s="370"/>
      <c r="U2789" s="370"/>
      <c r="V2789" s="370"/>
      <c r="W2789" s="370"/>
      <c r="X2789" s="370"/>
      <c r="Y2789" s="370"/>
      <c r="Z2789" s="370"/>
      <c r="AA2789" s="370"/>
      <c r="AB2789" s="370"/>
      <c r="AC2789" s="370"/>
      <c r="AD2789" s="370"/>
      <c r="AG2789" s="86">
        <f t="shared" si="460"/>
        <v>0</v>
      </c>
      <c r="AH2789" s="86">
        <f t="shared" si="461"/>
        <v>0</v>
      </c>
      <c r="AJ2789" s="86">
        <f t="shared" si="462"/>
        <v>0</v>
      </c>
      <c r="AK2789" s="86">
        <f t="shared" si="463"/>
        <v>0</v>
      </c>
      <c r="AM2789" s="86">
        <f t="shared" si="464"/>
        <v>0</v>
      </c>
      <c r="AN2789" s="86">
        <f t="shared" si="465"/>
        <v>0</v>
      </c>
      <c r="AP2789" s="85"/>
      <c r="AQ2789" s="85"/>
    </row>
    <row r="2790" spans="1:43" ht="15" customHeight="1">
      <c r="A2790" s="107"/>
      <c r="B2790" s="93"/>
      <c r="C2790" s="110" t="s">
        <v>177</v>
      </c>
      <c r="D2790" s="369" t="str">
        <f t="shared" si="459"/>
        <v/>
      </c>
      <c r="E2790" s="369"/>
      <c r="F2790" s="369"/>
      <c r="G2790" s="369"/>
      <c r="H2790" s="369"/>
      <c r="I2790" s="369"/>
      <c r="J2790" s="369"/>
      <c r="K2790" s="369"/>
      <c r="L2790" s="369"/>
      <c r="M2790" s="369"/>
      <c r="N2790" s="369"/>
      <c r="O2790" s="369"/>
      <c r="P2790" s="369"/>
      <c r="Q2790" s="369"/>
      <c r="R2790" s="369"/>
      <c r="S2790" s="370"/>
      <c r="T2790" s="370"/>
      <c r="U2790" s="370"/>
      <c r="V2790" s="370"/>
      <c r="W2790" s="370"/>
      <c r="X2790" s="370"/>
      <c r="Y2790" s="370"/>
      <c r="Z2790" s="370"/>
      <c r="AA2790" s="370"/>
      <c r="AB2790" s="370"/>
      <c r="AC2790" s="370"/>
      <c r="AD2790" s="370"/>
      <c r="AG2790" s="86">
        <f t="shared" si="460"/>
        <v>0</v>
      </c>
      <c r="AH2790" s="86">
        <f t="shared" si="461"/>
        <v>0</v>
      </c>
      <c r="AJ2790" s="86">
        <f t="shared" si="462"/>
        <v>0</v>
      </c>
      <c r="AK2790" s="86">
        <f t="shared" si="463"/>
        <v>0</v>
      </c>
      <c r="AM2790" s="86">
        <f t="shared" si="464"/>
        <v>0</v>
      </c>
      <c r="AN2790" s="86">
        <f t="shared" si="465"/>
        <v>0</v>
      </c>
      <c r="AP2790" s="85"/>
      <c r="AQ2790" s="85"/>
    </row>
    <row r="2791" spans="1:43" ht="15" customHeight="1">
      <c r="A2791" s="107"/>
      <c r="B2791" s="93"/>
      <c r="C2791" s="110" t="s">
        <v>178</v>
      </c>
      <c r="D2791" s="369" t="str">
        <f t="shared" si="459"/>
        <v/>
      </c>
      <c r="E2791" s="369"/>
      <c r="F2791" s="369"/>
      <c r="G2791" s="369"/>
      <c r="H2791" s="369"/>
      <c r="I2791" s="369"/>
      <c r="J2791" s="369"/>
      <c r="K2791" s="369"/>
      <c r="L2791" s="369"/>
      <c r="M2791" s="369"/>
      <c r="N2791" s="369"/>
      <c r="O2791" s="369"/>
      <c r="P2791" s="369"/>
      <c r="Q2791" s="369"/>
      <c r="R2791" s="369"/>
      <c r="S2791" s="370"/>
      <c r="T2791" s="370"/>
      <c r="U2791" s="370"/>
      <c r="V2791" s="370"/>
      <c r="W2791" s="370"/>
      <c r="X2791" s="370"/>
      <c r="Y2791" s="370"/>
      <c r="Z2791" s="370"/>
      <c r="AA2791" s="370"/>
      <c r="AB2791" s="370"/>
      <c r="AC2791" s="370"/>
      <c r="AD2791" s="370"/>
      <c r="AG2791" s="86">
        <f t="shared" si="460"/>
        <v>0</v>
      </c>
      <c r="AH2791" s="86">
        <f t="shared" si="461"/>
        <v>0</v>
      </c>
      <c r="AJ2791" s="86">
        <f t="shared" si="462"/>
        <v>0</v>
      </c>
      <c r="AK2791" s="86">
        <f t="shared" si="463"/>
        <v>0</v>
      </c>
      <c r="AM2791" s="86">
        <f t="shared" si="464"/>
        <v>0</v>
      </c>
      <c r="AN2791" s="86">
        <f t="shared" si="465"/>
        <v>0</v>
      </c>
      <c r="AP2791" s="85"/>
      <c r="AQ2791" s="85"/>
    </row>
    <row r="2792" spans="1:43" ht="15" customHeight="1">
      <c r="A2792" s="107"/>
      <c r="B2792" s="93"/>
      <c r="C2792" s="110" t="s">
        <v>179</v>
      </c>
      <c r="D2792" s="369" t="str">
        <f t="shared" si="459"/>
        <v/>
      </c>
      <c r="E2792" s="369"/>
      <c r="F2792" s="369"/>
      <c r="G2792" s="369"/>
      <c r="H2792" s="369"/>
      <c r="I2792" s="369"/>
      <c r="J2792" s="369"/>
      <c r="K2792" s="369"/>
      <c r="L2792" s="369"/>
      <c r="M2792" s="369"/>
      <c r="N2792" s="369"/>
      <c r="O2792" s="369"/>
      <c r="P2792" s="369"/>
      <c r="Q2792" s="369"/>
      <c r="R2792" s="369"/>
      <c r="S2792" s="370"/>
      <c r="T2792" s="370"/>
      <c r="U2792" s="370"/>
      <c r="V2792" s="370"/>
      <c r="W2792" s="370"/>
      <c r="X2792" s="370"/>
      <c r="Y2792" s="370"/>
      <c r="Z2792" s="370"/>
      <c r="AA2792" s="370"/>
      <c r="AB2792" s="370"/>
      <c r="AC2792" s="370"/>
      <c r="AD2792" s="370"/>
      <c r="AG2792" s="86">
        <f t="shared" si="460"/>
        <v>0</v>
      </c>
      <c r="AH2792" s="86">
        <f t="shared" si="461"/>
        <v>0</v>
      </c>
      <c r="AJ2792" s="86">
        <f t="shared" si="462"/>
        <v>0</v>
      </c>
      <c r="AK2792" s="86">
        <f t="shared" si="463"/>
        <v>0</v>
      </c>
      <c r="AM2792" s="86">
        <f t="shared" si="464"/>
        <v>0</v>
      </c>
      <c r="AN2792" s="86">
        <f t="shared" si="465"/>
        <v>0</v>
      </c>
      <c r="AP2792" s="85"/>
      <c r="AQ2792" s="85"/>
    </row>
    <row r="2793" spans="1:43" ht="15" customHeight="1">
      <c r="A2793" s="107"/>
      <c r="B2793" s="93"/>
      <c r="C2793" s="110" t="s">
        <v>180</v>
      </c>
      <c r="D2793" s="369" t="str">
        <f t="shared" si="459"/>
        <v/>
      </c>
      <c r="E2793" s="369"/>
      <c r="F2793" s="369"/>
      <c r="G2793" s="369"/>
      <c r="H2793" s="369"/>
      <c r="I2793" s="369"/>
      <c r="J2793" s="369"/>
      <c r="K2793" s="369"/>
      <c r="L2793" s="369"/>
      <c r="M2793" s="369"/>
      <c r="N2793" s="369"/>
      <c r="O2793" s="369"/>
      <c r="P2793" s="369"/>
      <c r="Q2793" s="369"/>
      <c r="R2793" s="369"/>
      <c r="S2793" s="370"/>
      <c r="T2793" s="370"/>
      <c r="U2793" s="370"/>
      <c r="V2793" s="370"/>
      <c r="W2793" s="370"/>
      <c r="X2793" s="370"/>
      <c r="Y2793" s="370"/>
      <c r="Z2793" s="370"/>
      <c r="AA2793" s="370"/>
      <c r="AB2793" s="370"/>
      <c r="AC2793" s="370"/>
      <c r="AD2793" s="370"/>
      <c r="AG2793" s="86">
        <f t="shared" si="460"/>
        <v>0</v>
      </c>
      <c r="AH2793" s="86">
        <f t="shared" si="461"/>
        <v>0</v>
      </c>
      <c r="AJ2793" s="86">
        <f t="shared" si="462"/>
        <v>0</v>
      </c>
      <c r="AK2793" s="86">
        <f t="shared" si="463"/>
        <v>0</v>
      </c>
      <c r="AM2793" s="86">
        <f t="shared" si="464"/>
        <v>0</v>
      </c>
      <c r="AN2793" s="86">
        <f t="shared" si="465"/>
        <v>0</v>
      </c>
      <c r="AP2793" s="85"/>
      <c r="AQ2793" s="85"/>
    </row>
    <row r="2794" spans="1:43" ht="15" customHeight="1">
      <c r="A2794" s="107"/>
      <c r="B2794" s="93"/>
      <c r="C2794" s="110" t="s">
        <v>181</v>
      </c>
      <c r="D2794" s="369" t="str">
        <f t="shared" si="459"/>
        <v/>
      </c>
      <c r="E2794" s="369"/>
      <c r="F2794" s="369"/>
      <c r="G2794" s="369"/>
      <c r="H2794" s="369"/>
      <c r="I2794" s="369"/>
      <c r="J2794" s="369"/>
      <c r="K2794" s="369"/>
      <c r="L2794" s="369"/>
      <c r="M2794" s="369"/>
      <c r="N2794" s="369"/>
      <c r="O2794" s="369"/>
      <c r="P2794" s="369"/>
      <c r="Q2794" s="369"/>
      <c r="R2794" s="369"/>
      <c r="S2794" s="370"/>
      <c r="T2794" s="370"/>
      <c r="U2794" s="370"/>
      <c r="V2794" s="370"/>
      <c r="W2794" s="370"/>
      <c r="X2794" s="370"/>
      <c r="Y2794" s="370"/>
      <c r="Z2794" s="370"/>
      <c r="AA2794" s="370"/>
      <c r="AB2794" s="370"/>
      <c r="AC2794" s="370"/>
      <c r="AD2794" s="370"/>
      <c r="AG2794" s="86">
        <f t="shared" si="460"/>
        <v>0</v>
      </c>
      <c r="AH2794" s="86">
        <f t="shared" si="461"/>
        <v>0</v>
      </c>
      <c r="AJ2794" s="86">
        <f t="shared" si="462"/>
        <v>0</v>
      </c>
      <c r="AK2794" s="86">
        <f t="shared" si="463"/>
        <v>0</v>
      </c>
      <c r="AM2794" s="86">
        <f t="shared" si="464"/>
        <v>0</v>
      </c>
      <c r="AN2794" s="86">
        <f t="shared" si="465"/>
        <v>0</v>
      </c>
      <c r="AP2794" s="85"/>
      <c r="AQ2794" s="85"/>
    </row>
    <row r="2795" spans="1:43" ht="15" customHeight="1">
      <c r="A2795" s="107"/>
      <c r="B2795" s="93"/>
      <c r="C2795" s="110" t="s">
        <v>182</v>
      </c>
      <c r="D2795" s="369" t="str">
        <f t="shared" si="459"/>
        <v/>
      </c>
      <c r="E2795" s="369"/>
      <c r="F2795" s="369"/>
      <c r="G2795" s="369"/>
      <c r="H2795" s="369"/>
      <c r="I2795" s="369"/>
      <c r="J2795" s="369"/>
      <c r="K2795" s="369"/>
      <c r="L2795" s="369"/>
      <c r="M2795" s="369"/>
      <c r="N2795" s="369"/>
      <c r="O2795" s="369"/>
      <c r="P2795" s="369"/>
      <c r="Q2795" s="369"/>
      <c r="R2795" s="369"/>
      <c r="S2795" s="370"/>
      <c r="T2795" s="370"/>
      <c r="U2795" s="370"/>
      <c r="V2795" s="370"/>
      <c r="W2795" s="370"/>
      <c r="X2795" s="370"/>
      <c r="Y2795" s="370"/>
      <c r="Z2795" s="370"/>
      <c r="AA2795" s="370"/>
      <c r="AB2795" s="370"/>
      <c r="AC2795" s="370"/>
      <c r="AD2795" s="370"/>
      <c r="AG2795" s="86">
        <f t="shared" si="460"/>
        <v>0</v>
      </c>
      <c r="AH2795" s="86">
        <f t="shared" si="461"/>
        <v>0</v>
      </c>
      <c r="AJ2795" s="86">
        <f t="shared" si="462"/>
        <v>0</v>
      </c>
      <c r="AK2795" s="86">
        <f t="shared" si="463"/>
        <v>0</v>
      </c>
      <c r="AM2795" s="86">
        <f t="shared" si="464"/>
        <v>0</v>
      </c>
      <c r="AN2795" s="86">
        <f t="shared" si="465"/>
        <v>0</v>
      </c>
      <c r="AP2795" s="85"/>
      <c r="AQ2795" s="85"/>
    </row>
    <row r="2796" spans="1:43" ht="15" customHeight="1">
      <c r="A2796" s="107"/>
      <c r="B2796" s="93"/>
      <c r="C2796" s="110" t="s">
        <v>183</v>
      </c>
      <c r="D2796" s="369" t="str">
        <f t="shared" si="459"/>
        <v/>
      </c>
      <c r="E2796" s="369"/>
      <c r="F2796" s="369"/>
      <c r="G2796" s="369"/>
      <c r="H2796" s="369"/>
      <c r="I2796" s="369"/>
      <c r="J2796" s="369"/>
      <c r="K2796" s="369"/>
      <c r="L2796" s="369"/>
      <c r="M2796" s="369"/>
      <c r="N2796" s="369"/>
      <c r="O2796" s="369"/>
      <c r="P2796" s="369"/>
      <c r="Q2796" s="369"/>
      <c r="R2796" s="369"/>
      <c r="S2796" s="370"/>
      <c r="T2796" s="370"/>
      <c r="U2796" s="370"/>
      <c r="V2796" s="370"/>
      <c r="W2796" s="370"/>
      <c r="X2796" s="370"/>
      <c r="Y2796" s="370"/>
      <c r="Z2796" s="370"/>
      <c r="AA2796" s="370"/>
      <c r="AB2796" s="370"/>
      <c r="AC2796" s="370"/>
      <c r="AD2796" s="370"/>
      <c r="AG2796" s="86">
        <f t="shared" si="460"/>
        <v>0</v>
      </c>
      <c r="AH2796" s="86">
        <f t="shared" si="461"/>
        <v>0</v>
      </c>
      <c r="AJ2796" s="86">
        <f t="shared" si="462"/>
        <v>0</v>
      </c>
      <c r="AK2796" s="86">
        <f t="shared" si="463"/>
        <v>0</v>
      </c>
      <c r="AM2796" s="86">
        <f t="shared" si="464"/>
        <v>0</v>
      </c>
      <c r="AN2796" s="86">
        <f t="shared" si="465"/>
        <v>0</v>
      </c>
      <c r="AP2796" s="85"/>
      <c r="AQ2796" s="85"/>
    </row>
    <row r="2797" spans="1:43" ht="15" customHeight="1">
      <c r="A2797" s="107"/>
      <c r="B2797" s="93"/>
      <c r="C2797" s="110" t="s">
        <v>184</v>
      </c>
      <c r="D2797" s="369" t="str">
        <f t="shared" si="459"/>
        <v/>
      </c>
      <c r="E2797" s="369"/>
      <c r="F2797" s="369"/>
      <c r="G2797" s="369"/>
      <c r="H2797" s="369"/>
      <c r="I2797" s="369"/>
      <c r="J2797" s="369"/>
      <c r="K2797" s="369"/>
      <c r="L2797" s="369"/>
      <c r="M2797" s="369"/>
      <c r="N2797" s="369"/>
      <c r="O2797" s="369"/>
      <c r="P2797" s="369"/>
      <c r="Q2797" s="369"/>
      <c r="R2797" s="369"/>
      <c r="S2797" s="370"/>
      <c r="T2797" s="370"/>
      <c r="U2797" s="370"/>
      <c r="V2797" s="370"/>
      <c r="W2797" s="370"/>
      <c r="X2797" s="370"/>
      <c r="Y2797" s="370"/>
      <c r="Z2797" s="370"/>
      <c r="AA2797" s="370"/>
      <c r="AB2797" s="370"/>
      <c r="AC2797" s="370"/>
      <c r="AD2797" s="370"/>
      <c r="AG2797" s="86">
        <f t="shared" si="460"/>
        <v>0</v>
      </c>
      <c r="AH2797" s="86">
        <f t="shared" si="461"/>
        <v>0</v>
      </c>
      <c r="AJ2797" s="86">
        <f t="shared" si="462"/>
        <v>0</v>
      </c>
      <c r="AK2797" s="86">
        <f t="shared" si="463"/>
        <v>0</v>
      </c>
      <c r="AM2797" s="86">
        <f t="shared" si="464"/>
        <v>0</v>
      </c>
      <c r="AN2797" s="86">
        <f t="shared" si="465"/>
        <v>0</v>
      </c>
      <c r="AP2797" s="85"/>
      <c r="AQ2797" s="85"/>
    </row>
    <row r="2798" spans="1:43" ht="15" customHeight="1">
      <c r="A2798" s="107"/>
      <c r="B2798" s="93"/>
      <c r="C2798" s="110" t="s">
        <v>185</v>
      </c>
      <c r="D2798" s="369" t="str">
        <f t="shared" si="459"/>
        <v/>
      </c>
      <c r="E2798" s="369"/>
      <c r="F2798" s="369"/>
      <c r="G2798" s="369"/>
      <c r="H2798" s="369"/>
      <c r="I2798" s="369"/>
      <c r="J2798" s="369"/>
      <c r="K2798" s="369"/>
      <c r="L2798" s="369"/>
      <c r="M2798" s="369"/>
      <c r="N2798" s="369"/>
      <c r="O2798" s="369"/>
      <c r="P2798" s="369"/>
      <c r="Q2798" s="369"/>
      <c r="R2798" s="369"/>
      <c r="S2798" s="370"/>
      <c r="T2798" s="370"/>
      <c r="U2798" s="370"/>
      <c r="V2798" s="370"/>
      <c r="W2798" s="370"/>
      <c r="X2798" s="370"/>
      <c r="Y2798" s="370"/>
      <c r="Z2798" s="370"/>
      <c r="AA2798" s="370"/>
      <c r="AB2798" s="370"/>
      <c r="AC2798" s="370"/>
      <c r="AD2798" s="370"/>
      <c r="AG2798" s="86">
        <f t="shared" si="460"/>
        <v>0</v>
      </c>
      <c r="AH2798" s="86">
        <f t="shared" si="461"/>
        <v>0</v>
      </c>
      <c r="AJ2798" s="86">
        <f t="shared" si="462"/>
        <v>0</v>
      </c>
      <c r="AK2798" s="86">
        <f t="shared" si="463"/>
        <v>0</v>
      </c>
      <c r="AM2798" s="86">
        <f t="shared" si="464"/>
        <v>0</v>
      </c>
      <c r="AN2798" s="86">
        <f t="shared" si="465"/>
        <v>0</v>
      </c>
      <c r="AP2798" s="85"/>
      <c r="AQ2798" s="85"/>
    </row>
    <row r="2799" spans="1:43" ht="15" customHeight="1">
      <c r="A2799" s="107"/>
      <c r="B2799" s="93"/>
      <c r="C2799" s="110" t="s">
        <v>186</v>
      </c>
      <c r="D2799" s="369" t="str">
        <f t="shared" si="459"/>
        <v/>
      </c>
      <c r="E2799" s="369"/>
      <c r="F2799" s="369"/>
      <c r="G2799" s="369"/>
      <c r="H2799" s="369"/>
      <c r="I2799" s="369"/>
      <c r="J2799" s="369"/>
      <c r="K2799" s="369"/>
      <c r="L2799" s="369"/>
      <c r="M2799" s="369"/>
      <c r="N2799" s="369"/>
      <c r="O2799" s="369"/>
      <c r="P2799" s="369"/>
      <c r="Q2799" s="369"/>
      <c r="R2799" s="369"/>
      <c r="S2799" s="370"/>
      <c r="T2799" s="370"/>
      <c r="U2799" s="370"/>
      <c r="V2799" s="370"/>
      <c r="W2799" s="370"/>
      <c r="X2799" s="370"/>
      <c r="Y2799" s="370"/>
      <c r="Z2799" s="370"/>
      <c r="AA2799" s="370"/>
      <c r="AB2799" s="370"/>
      <c r="AC2799" s="370"/>
      <c r="AD2799" s="370"/>
      <c r="AG2799" s="86">
        <f t="shared" si="460"/>
        <v>0</v>
      </c>
      <c r="AH2799" s="86">
        <f t="shared" si="461"/>
        <v>0</v>
      </c>
      <c r="AJ2799" s="86">
        <f t="shared" si="462"/>
        <v>0</v>
      </c>
      <c r="AK2799" s="86">
        <f t="shared" si="463"/>
        <v>0</v>
      </c>
      <c r="AM2799" s="86">
        <f t="shared" si="464"/>
        <v>0</v>
      </c>
      <c r="AN2799" s="86">
        <f t="shared" si="465"/>
        <v>0</v>
      </c>
      <c r="AP2799" s="85"/>
      <c r="AQ2799" s="85"/>
    </row>
    <row r="2800" spans="1:43" ht="15" customHeight="1">
      <c r="A2800" s="107"/>
      <c r="B2800" s="93"/>
      <c r="C2800" s="110" t="s">
        <v>187</v>
      </c>
      <c r="D2800" s="369" t="str">
        <f t="shared" si="459"/>
        <v/>
      </c>
      <c r="E2800" s="369"/>
      <c r="F2800" s="369"/>
      <c r="G2800" s="369"/>
      <c r="H2800" s="369"/>
      <c r="I2800" s="369"/>
      <c r="J2800" s="369"/>
      <c r="K2800" s="369"/>
      <c r="L2800" s="369"/>
      <c r="M2800" s="369"/>
      <c r="N2800" s="369"/>
      <c r="O2800" s="369"/>
      <c r="P2800" s="369"/>
      <c r="Q2800" s="369"/>
      <c r="R2800" s="369"/>
      <c r="S2800" s="370"/>
      <c r="T2800" s="370"/>
      <c r="U2800" s="370"/>
      <c r="V2800" s="370"/>
      <c r="W2800" s="370"/>
      <c r="X2800" s="370"/>
      <c r="Y2800" s="370"/>
      <c r="Z2800" s="370"/>
      <c r="AA2800" s="370"/>
      <c r="AB2800" s="370"/>
      <c r="AC2800" s="370"/>
      <c r="AD2800" s="370"/>
      <c r="AG2800" s="86">
        <f t="shared" si="460"/>
        <v>0</v>
      </c>
      <c r="AH2800" s="86">
        <f t="shared" si="461"/>
        <v>0</v>
      </c>
      <c r="AJ2800" s="86">
        <f t="shared" si="462"/>
        <v>0</v>
      </c>
      <c r="AK2800" s="86">
        <f t="shared" si="463"/>
        <v>0</v>
      </c>
      <c r="AM2800" s="86">
        <f t="shared" si="464"/>
        <v>0</v>
      </c>
      <c r="AN2800" s="86">
        <f t="shared" si="465"/>
        <v>0</v>
      </c>
      <c r="AP2800" s="85"/>
      <c r="AQ2800" s="85"/>
    </row>
    <row r="2801" spans="1:43" ht="15" customHeight="1">
      <c r="A2801" s="107"/>
      <c r="B2801" s="93"/>
      <c r="C2801" s="110" t="s">
        <v>188</v>
      </c>
      <c r="D2801" s="369" t="str">
        <f t="shared" si="459"/>
        <v/>
      </c>
      <c r="E2801" s="369"/>
      <c r="F2801" s="369"/>
      <c r="G2801" s="369"/>
      <c r="H2801" s="369"/>
      <c r="I2801" s="369"/>
      <c r="J2801" s="369"/>
      <c r="K2801" s="369"/>
      <c r="L2801" s="369"/>
      <c r="M2801" s="369"/>
      <c r="N2801" s="369"/>
      <c r="O2801" s="369"/>
      <c r="P2801" s="369"/>
      <c r="Q2801" s="369"/>
      <c r="R2801" s="369"/>
      <c r="S2801" s="370"/>
      <c r="T2801" s="370"/>
      <c r="U2801" s="370"/>
      <c r="V2801" s="370"/>
      <c r="W2801" s="370"/>
      <c r="X2801" s="370"/>
      <c r="Y2801" s="370"/>
      <c r="Z2801" s="370"/>
      <c r="AA2801" s="370"/>
      <c r="AB2801" s="370"/>
      <c r="AC2801" s="370"/>
      <c r="AD2801" s="370"/>
      <c r="AG2801" s="86">
        <f t="shared" si="460"/>
        <v>0</v>
      </c>
      <c r="AH2801" s="86">
        <f t="shared" si="461"/>
        <v>0</v>
      </c>
      <c r="AJ2801" s="86">
        <f t="shared" si="462"/>
        <v>0</v>
      </c>
      <c r="AK2801" s="86">
        <f t="shared" si="463"/>
        <v>0</v>
      </c>
      <c r="AM2801" s="86">
        <f t="shared" si="464"/>
        <v>0</v>
      </c>
      <c r="AN2801" s="86">
        <f t="shared" si="465"/>
        <v>0</v>
      </c>
      <c r="AP2801" s="85"/>
      <c r="AQ2801" s="85"/>
    </row>
    <row r="2802" spans="1:43" ht="15" customHeight="1">
      <c r="A2802" s="107"/>
      <c r="B2802" s="93"/>
      <c r="C2802" s="110" t="s">
        <v>189</v>
      </c>
      <c r="D2802" s="369" t="str">
        <f t="shared" si="459"/>
        <v/>
      </c>
      <c r="E2802" s="369"/>
      <c r="F2802" s="369"/>
      <c r="G2802" s="369"/>
      <c r="H2802" s="369"/>
      <c r="I2802" s="369"/>
      <c r="J2802" s="369"/>
      <c r="K2802" s="369"/>
      <c r="L2802" s="369"/>
      <c r="M2802" s="369"/>
      <c r="N2802" s="369"/>
      <c r="O2802" s="369"/>
      <c r="P2802" s="369"/>
      <c r="Q2802" s="369"/>
      <c r="R2802" s="369"/>
      <c r="S2802" s="370"/>
      <c r="T2802" s="370"/>
      <c r="U2802" s="370"/>
      <c r="V2802" s="370"/>
      <c r="W2802" s="370"/>
      <c r="X2802" s="370"/>
      <c r="Y2802" s="370"/>
      <c r="Z2802" s="370"/>
      <c r="AA2802" s="370"/>
      <c r="AB2802" s="370"/>
      <c r="AC2802" s="370"/>
      <c r="AD2802" s="370"/>
      <c r="AG2802" s="86">
        <f t="shared" si="460"/>
        <v>0</v>
      </c>
      <c r="AH2802" s="86">
        <f t="shared" si="461"/>
        <v>0</v>
      </c>
      <c r="AJ2802" s="86">
        <f t="shared" si="462"/>
        <v>0</v>
      </c>
      <c r="AK2802" s="86">
        <f t="shared" si="463"/>
        <v>0</v>
      </c>
      <c r="AM2802" s="86">
        <f t="shared" si="464"/>
        <v>0</v>
      </c>
      <c r="AN2802" s="86">
        <f t="shared" si="465"/>
        <v>0</v>
      </c>
      <c r="AP2802" s="85"/>
      <c r="AQ2802" s="85"/>
    </row>
    <row r="2803" spans="1:43" ht="15" customHeight="1">
      <c r="A2803" s="107"/>
      <c r="B2803" s="93"/>
      <c r="C2803" s="110" t="s">
        <v>190</v>
      </c>
      <c r="D2803" s="369" t="str">
        <f t="shared" si="459"/>
        <v/>
      </c>
      <c r="E2803" s="369"/>
      <c r="F2803" s="369"/>
      <c r="G2803" s="369"/>
      <c r="H2803" s="369"/>
      <c r="I2803" s="369"/>
      <c r="J2803" s="369"/>
      <c r="K2803" s="369"/>
      <c r="L2803" s="369"/>
      <c r="M2803" s="369"/>
      <c r="N2803" s="369"/>
      <c r="O2803" s="369"/>
      <c r="P2803" s="369"/>
      <c r="Q2803" s="369"/>
      <c r="R2803" s="369"/>
      <c r="S2803" s="370"/>
      <c r="T2803" s="370"/>
      <c r="U2803" s="370"/>
      <c r="V2803" s="370"/>
      <c r="W2803" s="370"/>
      <c r="X2803" s="370"/>
      <c r="Y2803" s="370"/>
      <c r="Z2803" s="370"/>
      <c r="AA2803" s="370"/>
      <c r="AB2803" s="370"/>
      <c r="AC2803" s="370"/>
      <c r="AD2803" s="370"/>
      <c r="AG2803" s="86">
        <f t="shared" si="460"/>
        <v>0</v>
      </c>
      <c r="AH2803" s="86">
        <f t="shared" si="461"/>
        <v>0</v>
      </c>
      <c r="AJ2803" s="86">
        <f t="shared" si="462"/>
        <v>0</v>
      </c>
      <c r="AK2803" s="86">
        <f t="shared" si="463"/>
        <v>0</v>
      </c>
      <c r="AM2803" s="86">
        <f t="shared" si="464"/>
        <v>0</v>
      </c>
      <c r="AN2803" s="86">
        <f t="shared" si="465"/>
        <v>0</v>
      </c>
      <c r="AP2803" s="85"/>
      <c r="AQ2803" s="85"/>
    </row>
    <row r="2804" spans="1:43" ht="15" customHeight="1">
      <c r="A2804" s="107"/>
      <c r="B2804" s="93"/>
      <c r="C2804" s="110" t="s">
        <v>191</v>
      </c>
      <c r="D2804" s="369" t="str">
        <f t="shared" si="459"/>
        <v/>
      </c>
      <c r="E2804" s="369"/>
      <c r="F2804" s="369"/>
      <c r="G2804" s="369"/>
      <c r="H2804" s="369"/>
      <c r="I2804" s="369"/>
      <c r="J2804" s="369"/>
      <c r="K2804" s="369"/>
      <c r="L2804" s="369"/>
      <c r="M2804" s="369"/>
      <c r="N2804" s="369"/>
      <c r="O2804" s="369"/>
      <c r="P2804" s="369"/>
      <c r="Q2804" s="369"/>
      <c r="R2804" s="369"/>
      <c r="S2804" s="370"/>
      <c r="T2804" s="370"/>
      <c r="U2804" s="370"/>
      <c r="V2804" s="370"/>
      <c r="W2804" s="370"/>
      <c r="X2804" s="370"/>
      <c r="Y2804" s="370"/>
      <c r="Z2804" s="370"/>
      <c r="AA2804" s="370"/>
      <c r="AB2804" s="370"/>
      <c r="AC2804" s="370"/>
      <c r="AD2804" s="370"/>
      <c r="AG2804" s="86">
        <f t="shared" si="460"/>
        <v>0</v>
      </c>
      <c r="AH2804" s="86">
        <f t="shared" si="461"/>
        <v>0</v>
      </c>
      <c r="AJ2804" s="86">
        <f t="shared" si="462"/>
        <v>0</v>
      </c>
      <c r="AK2804" s="86">
        <f t="shared" si="463"/>
        <v>0</v>
      </c>
      <c r="AM2804" s="86">
        <f t="shared" si="464"/>
        <v>0</v>
      </c>
      <c r="AN2804" s="86">
        <f t="shared" si="465"/>
        <v>0</v>
      </c>
      <c r="AP2804" s="85"/>
      <c r="AQ2804" s="85"/>
    </row>
    <row r="2805" spans="1:43" ht="15" customHeight="1">
      <c r="A2805" s="107"/>
      <c r="B2805" s="93"/>
      <c r="C2805" s="110" t="s">
        <v>192</v>
      </c>
      <c r="D2805" s="369" t="str">
        <f t="shared" si="459"/>
        <v/>
      </c>
      <c r="E2805" s="369"/>
      <c r="F2805" s="369"/>
      <c r="G2805" s="369"/>
      <c r="H2805" s="369"/>
      <c r="I2805" s="369"/>
      <c r="J2805" s="369"/>
      <c r="K2805" s="369"/>
      <c r="L2805" s="369"/>
      <c r="M2805" s="369"/>
      <c r="N2805" s="369"/>
      <c r="O2805" s="369"/>
      <c r="P2805" s="369"/>
      <c r="Q2805" s="369"/>
      <c r="R2805" s="369"/>
      <c r="S2805" s="370"/>
      <c r="T2805" s="370"/>
      <c r="U2805" s="370"/>
      <c r="V2805" s="370"/>
      <c r="W2805" s="370"/>
      <c r="X2805" s="370"/>
      <c r="Y2805" s="370"/>
      <c r="Z2805" s="370"/>
      <c r="AA2805" s="370"/>
      <c r="AB2805" s="370"/>
      <c r="AC2805" s="370"/>
      <c r="AD2805" s="370"/>
      <c r="AG2805" s="86">
        <f t="shared" si="460"/>
        <v>0</v>
      </c>
      <c r="AH2805" s="86">
        <f t="shared" si="461"/>
        <v>0</v>
      </c>
      <c r="AJ2805" s="86">
        <f t="shared" si="462"/>
        <v>0</v>
      </c>
      <c r="AK2805" s="86">
        <f t="shared" si="463"/>
        <v>0</v>
      </c>
      <c r="AM2805" s="86">
        <f t="shared" si="464"/>
        <v>0</v>
      </c>
      <c r="AN2805" s="86">
        <f t="shared" si="465"/>
        <v>0</v>
      </c>
      <c r="AP2805" s="85"/>
      <c r="AQ2805" s="85"/>
    </row>
    <row r="2806" spans="1:43" ht="15" customHeight="1">
      <c r="A2806" s="107"/>
      <c r="B2806" s="93"/>
      <c r="C2806" s="110" t="s">
        <v>193</v>
      </c>
      <c r="D2806" s="369" t="str">
        <f t="shared" si="459"/>
        <v/>
      </c>
      <c r="E2806" s="369"/>
      <c r="F2806" s="369"/>
      <c r="G2806" s="369"/>
      <c r="H2806" s="369"/>
      <c r="I2806" s="369"/>
      <c r="J2806" s="369"/>
      <c r="K2806" s="369"/>
      <c r="L2806" s="369"/>
      <c r="M2806" s="369"/>
      <c r="N2806" s="369"/>
      <c r="O2806" s="369"/>
      <c r="P2806" s="369"/>
      <c r="Q2806" s="369"/>
      <c r="R2806" s="369"/>
      <c r="S2806" s="370"/>
      <c r="T2806" s="370"/>
      <c r="U2806" s="370"/>
      <c r="V2806" s="370"/>
      <c r="W2806" s="370"/>
      <c r="X2806" s="370"/>
      <c r="Y2806" s="370"/>
      <c r="Z2806" s="370"/>
      <c r="AA2806" s="370"/>
      <c r="AB2806" s="370"/>
      <c r="AC2806" s="370"/>
      <c r="AD2806" s="370"/>
      <c r="AG2806" s="86">
        <f t="shared" si="460"/>
        <v>0</v>
      </c>
      <c r="AH2806" s="86">
        <f t="shared" si="461"/>
        <v>0</v>
      </c>
      <c r="AJ2806" s="86">
        <f t="shared" si="462"/>
        <v>0</v>
      </c>
      <c r="AK2806" s="86">
        <f t="shared" si="463"/>
        <v>0</v>
      </c>
      <c r="AM2806" s="86">
        <f t="shared" si="464"/>
        <v>0</v>
      </c>
      <c r="AN2806" s="86">
        <f t="shared" si="465"/>
        <v>0</v>
      </c>
      <c r="AP2806" s="85"/>
      <c r="AQ2806" s="85"/>
    </row>
    <row r="2807" spans="1:43" ht="15" customHeight="1">
      <c r="A2807" s="107"/>
      <c r="B2807" s="93"/>
      <c r="C2807" s="110" t="s">
        <v>194</v>
      </c>
      <c r="D2807" s="369" t="str">
        <f t="shared" si="459"/>
        <v/>
      </c>
      <c r="E2807" s="369"/>
      <c r="F2807" s="369"/>
      <c r="G2807" s="369"/>
      <c r="H2807" s="369"/>
      <c r="I2807" s="369"/>
      <c r="J2807" s="369"/>
      <c r="K2807" s="369"/>
      <c r="L2807" s="369"/>
      <c r="M2807" s="369"/>
      <c r="N2807" s="369"/>
      <c r="O2807" s="369"/>
      <c r="P2807" s="369"/>
      <c r="Q2807" s="369"/>
      <c r="R2807" s="369"/>
      <c r="S2807" s="370"/>
      <c r="T2807" s="370"/>
      <c r="U2807" s="370"/>
      <c r="V2807" s="370"/>
      <c r="W2807" s="370"/>
      <c r="X2807" s="370"/>
      <c r="Y2807" s="370"/>
      <c r="Z2807" s="370"/>
      <c r="AA2807" s="370"/>
      <c r="AB2807" s="370"/>
      <c r="AC2807" s="370"/>
      <c r="AD2807" s="370"/>
      <c r="AG2807" s="86">
        <f t="shared" si="460"/>
        <v>0</v>
      </c>
      <c r="AH2807" s="86">
        <f t="shared" si="461"/>
        <v>0</v>
      </c>
      <c r="AJ2807" s="86">
        <f t="shared" si="462"/>
        <v>0</v>
      </c>
      <c r="AK2807" s="86">
        <f t="shared" si="463"/>
        <v>0</v>
      </c>
      <c r="AM2807" s="86">
        <f t="shared" si="464"/>
        <v>0</v>
      </c>
      <c r="AN2807" s="86">
        <f t="shared" si="465"/>
        <v>0</v>
      </c>
      <c r="AP2807" s="85"/>
      <c r="AQ2807" s="85"/>
    </row>
    <row r="2808" spans="1:43" ht="15" customHeight="1">
      <c r="A2808" s="107"/>
      <c r="B2808" s="93"/>
      <c r="C2808" s="110" t="s">
        <v>195</v>
      </c>
      <c r="D2808" s="369" t="str">
        <f t="shared" si="459"/>
        <v/>
      </c>
      <c r="E2808" s="369"/>
      <c r="F2808" s="369"/>
      <c r="G2808" s="369"/>
      <c r="H2808" s="369"/>
      <c r="I2808" s="369"/>
      <c r="J2808" s="369"/>
      <c r="K2808" s="369"/>
      <c r="L2808" s="369"/>
      <c r="M2808" s="369"/>
      <c r="N2808" s="369"/>
      <c r="O2808" s="369"/>
      <c r="P2808" s="369"/>
      <c r="Q2808" s="369"/>
      <c r="R2808" s="369"/>
      <c r="S2808" s="370"/>
      <c r="T2808" s="370"/>
      <c r="U2808" s="370"/>
      <c r="V2808" s="370"/>
      <c r="W2808" s="370"/>
      <c r="X2808" s="370"/>
      <c r="Y2808" s="370"/>
      <c r="Z2808" s="370"/>
      <c r="AA2808" s="370"/>
      <c r="AB2808" s="370"/>
      <c r="AC2808" s="370"/>
      <c r="AD2808" s="370"/>
      <c r="AG2808" s="86">
        <f t="shared" si="460"/>
        <v>0</v>
      </c>
      <c r="AH2808" s="86">
        <f t="shared" si="461"/>
        <v>0</v>
      </c>
      <c r="AJ2808" s="86">
        <f t="shared" si="462"/>
        <v>0</v>
      </c>
      <c r="AK2808" s="86">
        <f t="shared" si="463"/>
        <v>0</v>
      </c>
      <c r="AM2808" s="86">
        <f t="shared" si="464"/>
        <v>0</v>
      </c>
      <c r="AN2808" s="86">
        <f t="shared" si="465"/>
        <v>0</v>
      </c>
      <c r="AP2808" s="85"/>
      <c r="AQ2808" s="85"/>
    </row>
    <row r="2809" spans="1:43" ht="15" customHeight="1">
      <c r="A2809" s="107"/>
      <c r="B2809" s="93"/>
      <c r="C2809" s="110" t="s">
        <v>196</v>
      </c>
      <c r="D2809" s="369" t="str">
        <f t="shared" si="459"/>
        <v/>
      </c>
      <c r="E2809" s="369"/>
      <c r="F2809" s="369"/>
      <c r="G2809" s="369"/>
      <c r="H2809" s="369"/>
      <c r="I2809" s="369"/>
      <c r="J2809" s="369"/>
      <c r="K2809" s="369"/>
      <c r="L2809" s="369"/>
      <c r="M2809" s="369"/>
      <c r="N2809" s="369"/>
      <c r="O2809" s="369"/>
      <c r="P2809" s="369"/>
      <c r="Q2809" s="369"/>
      <c r="R2809" s="369"/>
      <c r="S2809" s="370"/>
      <c r="T2809" s="370"/>
      <c r="U2809" s="370"/>
      <c r="V2809" s="370"/>
      <c r="W2809" s="370"/>
      <c r="X2809" s="370"/>
      <c r="Y2809" s="370"/>
      <c r="Z2809" s="370"/>
      <c r="AA2809" s="370"/>
      <c r="AB2809" s="370"/>
      <c r="AC2809" s="370"/>
      <c r="AD2809" s="370"/>
      <c r="AG2809" s="86">
        <f t="shared" si="460"/>
        <v>0</v>
      </c>
      <c r="AH2809" s="86">
        <f t="shared" si="461"/>
        <v>0</v>
      </c>
      <c r="AJ2809" s="86">
        <f t="shared" si="462"/>
        <v>0</v>
      </c>
      <c r="AK2809" s="86">
        <f t="shared" si="463"/>
        <v>0</v>
      </c>
      <c r="AM2809" s="86">
        <f t="shared" si="464"/>
        <v>0</v>
      </c>
      <c r="AN2809" s="86">
        <f t="shared" si="465"/>
        <v>0</v>
      </c>
      <c r="AP2809" s="85"/>
      <c r="AQ2809" s="85"/>
    </row>
    <row r="2810" spans="1:43" ht="15" customHeight="1">
      <c r="A2810" s="107"/>
      <c r="B2810" s="93"/>
      <c r="C2810" s="110" t="s">
        <v>197</v>
      </c>
      <c r="D2810" s="369" t="str">
        <f t="shared" si="459"/>
        <v/>
      </c>
      <c r="E2810" s="369"/>
      <c r="F2810" s="369"/>
      <c r="G2810" s="369"/>
      <c r="H2810" s="369"/>
      <c r="I2810" s="369"/>
      <c r="J2810" s="369"/>
      <c r="K2810" s="369"/>
      <c r="L2810" s="369"/>
      <c r="M2810" s="369"/>
      <c r="N2810" s="369"/>
      <c r="O2810" s="369"/>
      <c r="P2810" s="369"/>
      <c r="Q2810" s="369"/>
      <c r="R2810" s="369"/>
      <c r="S2810" s="370"/>
      <c r="T2810" s="370"/>
      <c r="U2810" s="370"/>
      <c r="V2810" s="370"/>
      <c r="W2810" s="370"/>
      <c r="X2810" s="370"/>
      <c r="Y2810" s="370"/>
      <c r="Z2810" s="370"/>
      <c r="AA2810" s="370"/>
      <c r="AB2810" s="370"/>
      <c r="AC2810" s="370"/>
      <c r="AD2810" s="370"/>
      <c r="AG2810" s="86">
        <f t="shared" si="460"/>
        <v>0</v>
      </c>
      <c r="AH2810" s="86">
        <f t="shared" si="461"/>
        <v>0</v>
      </c>
      <c r="AJ2810" s="86">
        <f t="shared" si="462"/>
        <v>0</v>
      </c>
      <c r="AK2810" s="86">
        <f t="shared" si="463"/>
        <v>0</v>
      </c>
      <c r="AM2810" s="86">
        <f t="shared" si="464"/>
        <v>0</v>
      </c>
      <c r="AN2810" s="86">
        <f t="shared" si="465"/>
        <v>0</v>
      </c>
      <c r="AP2810" s="85"/>
      <c r="AQ2810" s="85"/>
    </row>
    <row r="2811" spans="1:43" ht="15" customHeight="1">
      <c r="A2811" s="107"/>
      <c r="B2811" s="93"/>
      <c r="C2811" s="110" t="s">
        <v>198</v>
      </c>
      <c r="D2811" s="369" t="str">
        <f t="shared" ref="D2811:D2865" si="466">IF( D103="","",D103)</f>
        <v/>
      </c>
      <c r="E2811" s="369"/>
      <c r="F2811" s="369"/>
      <c r="G2811" s="369"/>
      <c r="H2811" s="369"/>
      <c r="I2811" s="369"/>
      <c r="J2811" s="369"/>
      <c r="K2811" s="369"/>
      <c r="L2811" s="369"/>
      <c r="M2811" s="369"/>
      <c r="N2811" s="369"/>
      <c r="O2811" s="369"/>
      <c r="P2811" s="369"/>
      <c r="Q2811" s="369"/>
      <c r="R2811" s="369"/>
      <c r="S2811" s="370"/>
      <c r="T2811" s="370"/>
      <c r="U2811" s="370"/>
      <c r="V2811" s="370"/>
      <c r="W2811" s="370"/>
      <c r="X2811" s="370"/>
      <c r="Y2811" s="370"/>
      <c r="Z2811" s="370"/>
      <c r="AA2811" s="370"/>
      <c r="AB2811" s="370"/>
      <c r="AC2811" s="370"/>
      <c r="AD2811" s="370"/>
      <c r="AG2811" s="86">
        <f t="shared" ref="AG2811:AG2865" si="467">IF(OR(AND(D2811="", OR(S2811&lt;&gt;"", Y2811&lt;&gt;"")),AND(D2811&lt;&gt;"", OR(S2811="", Y2811=""))), 1, 0)</f>
        <v>0</v>
      </c>
      <c r="AH2811" s="86">
        <f t="shared" ref="AH2811:AH2865" si="468">IF(OR(AND(COUNT(Y2811)=1, Y2811&gt;S2811),AND(S2811=0,Y2811&lt;&gt;0)), 1, 0)</f>
        <v>0</v>
      </c>
      <c r="AJ2811" s="86">
        <f t="shared" ref="AJ2811:AJ2865" si="469">W523</f>
        <v>0</v>
      </c>
      <c r="AK2811" s="86">
        <f t="shared" ref="AK2811:AK2865" si="470">IF(OR(AND(AJ2811="X",OR(S2811=0, S2811="NA")),AND(AJ2811=0, OR(AND(COUNT(S2811)=1, S2811&gt;0), S2811="NS"))), 1, 0)</f>
        <v>0</v>
      </c>
      <c r="AM2811" s="86">
        <f t="shared" ref="AM2811:AM2865" si="471">K2674</f>
        <v>0</v>
      </c>
      <c r="AN2811" s="86">
        <f t="shared" ref="AN2811:AN2865" si="472">IF(AND(AM2811="",S2811=""),0,IF(AM2811&lt;&gt;S2811,1,0))</f>
        <v>0</v>
      </c>
      <c r="AP2811" s="85"/>
      <c r="AQ2811" s="85"/>
    </row>
    <row r="2812" spans="1:43" ht="15" customHeight="1">
      <c r="A2812" s="107"/>
      <c r="B2812" s="93"/>
      <c r="C2812" s="110" t="s">
        <v>199</v>
      </c>
      <c r="D2812" s="369" t="str">
        <f t="shared" si="466"/>
        <v/>
      </c>
      <c r="E2812" s="369"/>
      <c r="F2812" s="369"/>
      <c r="G2812" s="369"/>
      <c r="H2812" s="369"/>
      <c r="I2812" s="369"/>
      <c r="J2812" s="369"/>
      <c r="K2812" s="369"/>
      <c r="L2812" s="369"/>
      <c r="M2812" s="369"/>
      <c r="N2812" s="369"/>
      <c r="O2812" s="369"/>
      <c r="P2812" s="369"/>
      <c r="Q2812" s="369"/>
      <c r="R2812" s="369"/>
      <c r="S2812" s="370"/>
      <c r="T2812" s="370"/>
      <c r="U2812" s="370"/>
      <c r="V2812" s="370"/>
      <c r="W2812" s="370"/>
      <c r="X2812" s="370"/>
      <c r="Y2812" s="370"/>
      <c r="Z2812" s="370"/>
      <c r="AA2812" s="370"/>
      <c r="AB2812" s="370"/>
      <c r="AC2812" s="370"/>
      <c r="AD2812" s="370"/>
      <c r="AG2812" s="86">
        <f t="shared" si="467"/>
        <v>0</v>
      </c>
      <c r="AH2812" s="86">
        <f t="shared" si="468"/>
        <v>0</v>
      </c>
      <c r="AJ2812" s="86">
        <f t="shared" si="469"/>
        <v>0</v>
      </c>
      <c r="AK2812" s="86">
        <f t="shared" si="470"/>
        <v>0</v>
      </c>
      <c r="AM2812" s="86">
        <f t="shared" si="471"/>
        <v>0</v>
      </c>
      <c r="AN2812" s="86">
        <f t="shared" si="472"/>
        <v>0</v>
      </c>
      <c r="AP2812" s="85"/>
      <c r="AQ2812" s="85"/>
    </row>
    <row r="2813" spans="1:43" ht="15" customHeight="1">
      <c r="A2813" s="107"/>
      <c r="B2813" s="93"/>
      <c r="C2813" s="110" t="s">
        <v>200</v>
      </c>
      <c r="D2813" s="369" t="str">
        <f t="shared" si="466"/>
        <v/>
      </c>
      <c r="E2813" s="369"/>
      <c r="F2813" s="369"/>
      <c r="G2813" s="369"/>
      <c r="H2813" s="369"/>
      <c r="I2813" s="369"/>
      <c r="J2813" s="369"/>
      <c r="K2813" s="369"/>
      <c r="L2813" s="369"/>
      <c r="M2813" s="369"/>
      <c r="N2813" s="369"/>
      <c r="O2813" s="369"/>
      <c r="P2813" s="369"/>
      <c r="Q2813" s="369"/>
      <c r="R2813" s="369"/>
      <c r="S2813" s="370"/>
      <c r="T2813" s="370"/>
      <c r="U2813" s="370"/>
      <c r="V2813" s="370"/>
      <c r="W2813" s="370"/>
      <c r="X2813" s="370"/>
      <c r="Y2813" s="370"/>
      <c r="Z2813" s="370"/>
      <c r="AA2813" s="370"/>
      <c r="AB2813" s="370"/>
      <c r="AC2813" s="370"/>
      <c r="AD2813" s="370"/>
      <c r="AG2813" s="86">
        <f t="shared" si="467"/>
        <v>0</v>
      </c>
      <c r="AH2813" s="86">
        <f t="shared" si="468"/>
        <v>0</v>
      </c>
      <c r="AJ2813" s="86">
        <f t="shared" si="469"/>
        <v>0</v>
      </c>
      <c r="AK2813" s="86">
        <f t="shared" si="470"/>
        <v>0</v>
      </c>
      <c r="AM2813" s="86">
        <f t="shared" si="471"/>
        <v>0</v>
      </c>
      <c r="AN2813" s="86">
        <f t="shared" si="472"/>
        <v>0</v>
      </c>
      <c r="AP2813" s="85"/>
      <c r="AQ2813" s="85"/>
    </row>
    <row r="2814" spans="1:43" ht="15" customHeight="1">
      <c r="A2814" s="107"/>
      <c r="B2814" s="93"/>
      <c r="C2814" s="110" t="s">
        <v>201</v>
      </c>
      <c r="D2814" s="369" t="str">
        <f t="shared" si="466"/>
        <v/>
      </c>
      <c r="E2814" s="369"/>
      <c r="F2814" s="369"/>
      <c r="G2814" s="369"/>
      <c r="H2814" s="369"/>
      <c r="I2814" s="369"/>
      <c r="J2814" s="369"/>
      <c r="K2814" s="369"/>
      <c r="L2814" s="369"/>
      <c r="M2814" s="369"/>
      <c r="N2814" s="369"/>
      <c r="O2814" s="369"/>
      <c r="P2814" s="369"/>
      <c r="Q2814" s="369"/>
      <c r="R2814" s="369"/>
      <c r="S2814" s="370"/>
      <c r="T2814" s="370"/>
      <c r="U2814" s="370"/>
      <c r="V2814" s="370"/>
      <c r="W2814" s="370"/>
      <c r="X2814" s="370"/>
      <c r="Y2814" s="370"/>
      <c r="Z2814" s="370"/>
      <c r="AA2814" s="370"/>
      <c r="AB2814" s="370"/>
      <c r="AC2814" s="370"/>
      <c r="AD2814" s="370"/>
      <c r="AG2814" s="86">
        <f t="shared" si="467"/>
        <v>0</v>
      </c>
      <c r="AH2814" s="86">
        <f t="shared" si="468"/>
        <v>0</v>
      </c>
      <c r="AJ2814" s="86">
        <f t="shared" si="469"/>
        <v>0</v>
      </c>
      <c r="AK2814" s="86">
        <f t="shared" si="470"/>
        <v>0</v>
      </c>
      <c r="AM2814" s="86">
        <f t="shared" si="471"/>
        <v>0</v>
      </c>
      <c r="AN2814" s="86">
        <f t="shared" si="472"/>
        <v>0</v>
      </c>
      <c r="AP2814" s="85"/>
      <c r="AQ2814" s="85"/>
    </row>
    <row r="2815" spans="1:43" ht="15" customHeight="1">
      <c r="A2815" s="107"/>
      <c r="B2815" s="93"/>
      <c r="C2815" s="110" t="s">
        <v>202</v>
      </c>
      <c r="D2815" s="369" t="str">
        <f t="shared" si="466"/>
        <v/>
      </c>
      <c r="E2815" s="369"/>
      <c r="F2815" s="369"/>
      <c r="G2815" s="369"/>
      <c r="H2815" s="369"/>
      <c r="I2815" s="369"/>
      <c r="J2815" s="369"/>
      <c r="K2815" s="369"/>
      <c r="L2815" s="369"/>
      <c r="M2815" s="369"/>
      <c r="N2815" s="369"/>
      <c r="O2815" s="369"/>
      <c r="P2815" s="369"/>
      <c r="Q2815" s="369"/>
      <c r="R2815" s="369"/>
      <c r="S2815" s="370"/>
      <c r="T2815" s="370"/>
      <c r="U2815" s="370"/>
      <c r="V2815" s="370"/>
      <c r="W2815" s="370"/>
      <c r="X2815" s="370"/>
      <c r="Y2815" s="370"/>
      <c r="Z2815" s="370"/>
      <c r="AA2815" s="370"/>
      <c r="AB2815" s="370"/>
      <c r="AC2815" s="370"/>
      <c r="AD2815" s="370"/>
      <c r="AG2815" s="86">
        <f t="shared" si="467"/>
        <v>0</v>
      </c>
      <c r="AH2815" s="86">
        <f t="shared" si="468"/>
        <v>0</v>
      </c>
      <c r="AJ2815" s="86">
        <f t="shared" si="469"/>
        <v>0</v>
      </c>
      <c r="AK2815" s="86">
        <f t="shared" si="470"/>
        <v>0</v>
      </c>
      <c r="AM2815" s="86">
        <f t="shared" si="471"/>
        <v>0</v>
      </c>
      <c r="AN2815" s="86">
        <f t="shared" si="472"/>
        <v>0</v>
      </c>
      <c r="AP2815" s="85"/>
      <c r="AQ2815" s="85"/>
    </row>
    <row r="2816" spans="1:43" ht="15" customHeight="1">
      <c r="A2816" s="107"/>
      <c r="B2816" s="93"/>
      <c r="C2816" s="110" t="s">
        <v>203</v>
      </c>
      <c r="D2816" s="369" t="str">
        <f t="shared" si="466"/>
        <v/>
      </c>
      <c r="E2816" s="369"/>
      <c r="F2816" s="369"/>
      <c r="G2816" s="369"/>
      <c r="H2816" s="369"/>
      <c r="I2816" s="369"/>
      <c r="J2816" s="369"/>
      <c r="K2816" s="369"/>
      <c r="L2816" s="369"/>
      <c r="M2816" s="369"/>
      <c r="N2816" s="369"/>
      <c r="O2816" s="369"/>
      <c r="P2816" s="369"/>
      <c r="Q2816" s="369"/>
      <c r="R2816" s="369"/>
      <c r="S2816" s="370"/>
      <c r="T2816" s="370"/>
      <c r="U2816" s="370"/>
      <c r="V2816" s="370"/>
      <c r="W2816" s="370"/>
      <c r="X2816" s="370"/>
      <c r="Y2816" s="370"/>
      <c r="Z2816" s="370"/>
      <c r="AA2816" s="370"/>
      <c r="AB2816" s="370"/>
      <c r="AC2816" s="370"/>
      <c r="AD2816" s="370"/>
      <c r="AG2816" s="86">
        <f t="shared" si="467"/>
        <v>0</v>
      </c>
      <c r="AH2816" s="86">
        <f t="shared" si="468"/>
        <v>0</v>
      </c>
      <c r="AJ2816" s="86">
        <f t="shared" si="469"/>
        <v>0</v>
      </c>
      <c r="AK2816" s="86">
        <f t="shared" si="470"/>
        <v>0</v>
      </c>
      <c r="AM2816" s="86">
        <f t="shared" si="471"/>
        <v>0</v>
      </c>
      <c r="AN2816" s="86">
        <f t="shared" si="472"/>
        <v>0</v>
      </c>
      <c r="AP2816" s="85"/>
      <c r="AQ2816" s="85"/>
    </row>
    <row r="2817" spans="1:43" ht="15" customHeight="1">
      <c r="A2817" s="107"/>
      <c r="B2817" s="93"/>
      <c r="C2817" s="110" t="s">
        <v>204</v>
      </c>
      <c r="D2817" s="369" t="str">
        <f t="shared" si="466"/>
        <v/>
      </c>
      <c r="E2817" s="369"/>
      <c r="F2817" s="369"/>
      <c r="G2817" s="369"/>
      <c r="H2817" s="369"/>
      <c r="I2817" s="369"/>
      <c r="J2817" s="369"/>
      <c r="K2817" s="369"/>
      <c r="L2817" s="369"/>
      <c r="M2817" s="369"/>
      <c r="N2817" s="369"/>
      <c r="O2817" s="369"/>
      <c r="P2817" s="369"/>
      <c r="Q2817" s="369"/>
      <c r="R2817" s="369"/>
      <c r="S2817" s="370"/>
      <c r="T2817" s="370"/>
      <c r="U2817" s="370"/>
      <c r="V2817" s="370"/>
      <c r="W2817" s="370"/>
      <c r="X2817" s="370"/>
      <c r="Y2817" s="370"/>
      <c r="Z2817" s="370"/>
      <c r="AA2817" s="370"/>
      <c r="AB2817" s="370"/>
      <c r="AC2817" s="370"/>
      <c r="AD2817" s="370"/>
      <c r="AG2817" s="86">
        <f t="shared" si="467"/>
        <v>0</v>
      </c>
      <c r="AH2817" s="86">
        <f t="shared" si="468"/>
        <v>0</v>
      </c>
      <c r="AJ2817" s="86">
        <f t="shared" si="469"/>
        <v>0</v>
      </c>
      <c r="AK2817" s="86">
        <f t="shared" si="470"/>
        <v>0</v>
      </c>
      <c r="AM2817" s="86">
        <f t="shared" si="471"/>
        <v>0</v>
      </c>
      <c r="AN2817" s="86">
        <f t="shared" si="472"/>
        <v>0</v>
      </c>
      <c r="AP2817" s="85"/>
      <c r="AQ2817" s="85"/>
    </row>
    <row r="2818" spans="1:43" ht="15" customHeight="1">
      <c r="A2818" s="107"/>
      <c r="B2818" s="93"/>
      <c r="C2818" s="110" t="s">
        <v>205</v>
      </c>
      <c r="D2818" s="369" t="str">
        <f t="shared" si="466"/>
        <v/>
      </c>
      <c r="E2818" s="369"/>
      <c r="F2818" s="369"/>
      <c r="G2818" s="369"/>
      <c r="H2818" s="369"/>
      <c r="I2818" s="369"/>
      <c r="J2818" s="369"/>
      <c r="K2818" s="369"/>
      <c r="L2818" s="369"/>
      <c r="M2818" s="369"/>
      <c r="N2818" s="369"/>
      <c r="O2818" s="369"/>
      <c r="P2818" s="369"/>
      <c r="Q2818" s="369"/>
      <c r="R2818" s="369"/>
      <c r="S2818" s="370"/>
      <c r="T2818" s="370"/>
      <c r="U2818" s="370"/>
      <c r="V2818" s="370"/>
      <c r="W2818" s="370"/>
      <c r="X2818" s="370"/>
      <c r="Y2818" s="370"/>
      <c r="Z2818" s="370"/>
      <c r="AA2818" s="370"/>
      <c r="AB2818" s="370"/>
      <c r="AC2818" s="370"/>
      <c r="AD2818" s="370"/>
      <c r="AG2818" s="86">
        <f t="shared" si="467"/>
        <v>0</v>
      </c>
      <c r="AH2818" s="86">
        <f t="shared" si="468"/>
        <v>0</v>
      </c>
      <c r="AJ2818" s="86">
        <f t="shared" si="469"/>
        <v>0</v>
      </c>
      <c r="AK2818" s="86">
        <f t="shared" si="470"/>
        <v>0</v>
      </c>
      <c r="AM2818" s="86">
        <f t="shared" si="471"/>
        <v>0</v>
      </c>
      <c r="AN2818" s="86">
        <f t="shared" si="472"/>
        <v>0</v>
      </c>
      <c r="AP2818" s="85"/>
      <c r="AQ2818" s="85"/>
    </row>
    <row r="2819" spans="1:43" ht="15" customHeight="1">
      <c r="A2819" s="107"/>
      <c r="B2819" s="93"/>
      <c r="C2819" s="110" t="s">
        <v>206</v>
      </c>
      <c r="D2819" s="369" t="str">
        <f t="shared" si="466"/>
        <v/>
      </c>
      <c r="E2819" s="369"/>
      <c r="F2819" s="369"/>
      <c r="G2819" s="369"/>
      <c r="H2819" s="369"/>
      <c r="I2819" s="369"/>
      <c r="J2819" s="369"/>
      <c r="K2819" s="369"/>
      <c r="L2819" s="369"/>
      <c r="M2819" s="369"/>
      <c r="N2819" s="369"/>
      <c r="O2819" s="369"/>
      <c r="P2819" s="369"/>
      <c r="Q2819" s="369"/>
      <c r="R2819" s="369"/>
      <c r="S2819" s="370"/>
      <c r="T2819" s="370"/>
      <c r="U2819" s="370"/>
      <c r="V2819" s="370"/>
      <c r="W2819" s="370"/>
      <c r="X2819" s="370"/>
      <c r="Y2819" s="370"/>
      <c r="Z2819" s="370"/>
      <c r="AA2819" s="370"/>
      <c r="AB2819" s="370"/>
      <c r="AC2819" s="370"/>
      <c r="AD2819" s="370"/>
      <c r="AG2819" s="86">
        <f t="shared" si="467"/>
        <v>0</v>
      </c>
      <c r="AH2819" s="86">
        <f t="shared" si="468"/>
        <v>0</v>
      </c>
      <c r="AJ2819" s="86">
        <f t="shared" si="469"/>
        <v>0</v>
      </c>
      <c r="AK2819" s="86">
        <f t="shared" si="470"/>
        <v>0</v>
      </c>
      <c r="AM2819" s="86">
        <f t="shared" si="471"/>
        <v>0</v>
      </c>
      <c r="AN2819" s="86">
        <f t="shared" si="472"/>
        <v>0</v>
      </c>
      <c r="AP2819" s="85"/>
      <c r="AQ2819" s="85"/>
    </row>
    <row r="2820" spans="1:43" ht="15" customHeight="1">
      <c r="A2820" s="107"/>
      <c r="B2820" s="93"/>
      <c r="C2820" s="110" t="s">
        <v>207</v>
      </c>
      <c r="D2820" s="369" t="str">
        <f t="shared" si="466"/>
        <v/>
      </c>
      <c r="E2820" s="369"/>
      <c r="F2820" s="369"/>
      <c r="G2820" s="369"/>
      <c r="H2820" s="369"/>
      <c r="I2820" s="369"/>
      <c r="J2820" s="369"/>
      <c r="K2820" s="369"/>
      <c r="L2820" s="369"/>
      <c r="M2820" s="369"/>
      <c r="N2820" s="369"/>
      <c r="O2820" s="369"/>
      <c r="P2820" s="369"/>
      <c r="Q2820" s="369"/>
      <c r="R2820" s="369"/>
      <c r="S2820" s="370"/>
      <c r="T2820" s="370"/>
      <c r="U2820" s="370"/>
      <c r="V2820" s="370"/>
      <c r="W2820" s="370"/>
      <c r="X2820" s="370"/>
      <c r="Y2820" s="370"/>
      <c r="Z2820" s="370"/>
      <c r="AA2820" s="370"/>
      <c r="AB2820" s="370"/>
      <c r="AC2820" s="370"/>
      <c r="AD2820" s="370"/>
      <c r="AG2820" s="86">
        <f t="shared" si="467"/>
        <v>0</v>
      </c>
      <c r="AH2820" s="86">
        <f t="shared" si="468"/>
        <v>0</v>
      </c>
      <c r="AJ2820" s="86">
        <f t="shared" si="469"/>
        <v>0</v>
      </c>
      <c r="AK2820" s="86">
        <f t="shared" si="470"/>
        <v>0</v>
      </c>
      <c r="AM2820" s="86">
        <f t="shared" si="471"/>
        <v>0</v>
      </c>
      <c r="AN2820" s="86">
        <f t="shared" si="472"/>
        <v>0</v>
      </c>
      <c r="AP2820" s="85"/>
      <c r="AQ2820" s="85"/>
    </row>
    <row r="2821" spans="1:43" ht="15" customHeight="1">
      <c r="A2821" s="107"/>
      <c r="B2821" s="93"/>
      <c r="C2821" s="110" t="s">
        <v>208</v>
      </c>
      <c r="D2821" s="369" t="str">
        <f t="shared" si="466"/>
        <v/>
      </c>
      <c r="E2821" s="369"/>
      <c r="F2821" s="369"/>
      <c r="G2821" s="369"/>
      <c r="H2821" s="369"/>
      <c r="I2821" s="369"/>
      <c r="J2821" s="369"/>
      <c r="K2821" s="369"/>
      <c r="L2821" s="369"/>
      <c r="M2821" s="369"/>
      <c r="N2821" s="369"/>
      <c r="O2821" s="369"/>
      <c r="P2821" s="369"/>
      <c r="Q2821" s="369"/>
      <c r="R2821" s="369"/>
      <c r="S2821" s="370"/>
      <c r="T2821" s="370"/>
      <c r="U2821" s="370"/>
      <c r="V2821" s="370"/>
      <c r="W2821" s="370"/>
      <c r="X2821" s="370"/>
      <c r="Y2821" s="370"/>
      <c r="Z2821" s="370"/>
      <c r="AA2821" s="370"/>
      <c r="AB2821" s="370"/>
      <c r="AC2821" s="370"/>
      <c r="AD2821" s="370"/>
      <c r="AG2821" s="86">
        <f t="shared" si="467"/>
        <v>0</v>
      </c>
      <c r="AH2821" s="86">
        <f t="shared" si="468"/>
        <v>0</v>
      </c>
      <c r="AJ2821" s="86">
        <f t="shared" si="469"/>
        <v>0</v>
      </c>
      <c r="AK2821" s="86">
        <f t="shared" si="470"/>
        <v>0</v>
      </c>
      <c r="AM2821" s="86">
        <f t="shared" si="471"/>
        <v>0</v>
      </c>
      <c r="AN2821" s="86">
        <f t="shared" si="472"/>
        <v>0</v>
      </c>
      <c r="AP2821" s="85"/>
      <c r="AQ2821" s="85"/>
    </row>
    <row r="2822" spans="1:43" ht="15" customHeight="1">
      <c r="A2822" s="107"/>
      <c r="B2822" s="93"/>
      <c r="C2822" s="110" t="s">
        <v>209</v>
      </c>
      <c r="D2822" s="369" t="str">
        <f t="shared" si="466"/>
        <v/>
      </c>
      <c r="E2822" s="369"/>
      <c r="F2822" s="369"/>
      <c r="G2822" s="369"/>
      <c r="H2822" s="369"/>
      <c r="I2822" s="369"/>
      <c r="J2822" s="369"/>
      <c r="K2822" s="369"/>
      <c r="L2822" s="369"/>
      <c r="M2822" s="369"/>
      <c r="N2822" s="369"/>
      <c r="O2822" s="369"/>
      <c r="P2822" s="369"/>
      <c r="Q2822" s="369"/>
      <c r="R2822" s="369"/>
      <c r="S2822" s="370"/>
      <c r="T2822" s="370"/>
      <c r="U2822" s="370"/>
      <c r="V2822" s="370"/>
      <c r="W2822" s="370"/>
      <c r="X2822" s="370"/>
      <c r="Y2822" s="370"/>
      <c r="Z2822" s="370"/>
      <c r="AA2822" s="370"/>
      <c r="AB2822" s="370"/>
      <c r="AC2822" s="370"/>
      <c r="AD2822" s="370"/>
      <c r="AG2822" s="86">
        <f t="shared" si="467"/>
        <v>0</v>
      </c>
      <c r="AH2822" s="86">
        <f t="shared" si="468"/>
        <v>0</v>
      </c>
      <c r="AJ2822" s="86">
        <f t="shared" si="469"/>
        <v>0</v>
      </c>
      <c r="AK2822" s="86">
        <f t="shared" si="470"/>
        <v>0</v>
      </c>
      <c r="AM2822" s="86">
        <f t="shared" si="471"/>
        <v>0</v>
      </c>
      <c r="AN2822" s="86">
        <f t="shared" si="472"/>
        <v>0</v>
      </c>
      <c r="AP2822" s="85"/>
      <c r="AQ2822" s="85"/>
    </row>
    <row r="2823" spans="1:43" ht="15" customHeight="1">
      <c r="A2823" s="107"/>
      <c r="B2823" s="93"/>
      <c r="C2823" s="110" t="s">
        <v>210</v>
      </c>
      <c r="D2823" s="369" t="str">
        <f t="shared" si="466"/>
        <v/>
      </c>
      <c r="E2823" s="369"/>
      <c r="F2823" s="369"/>
      <c r="G2823" s="369"/>
      <c r="H2823" s="369"/>
      <c r="I2823" s="369"/>
      <c r="J2823" s="369"/>
      <c r="K2823" s="369"/>
      <c r="L2823" s="369"/>
      <c r="M2823" s="369"/>
      <c r="N2823" s="369"/>
      <c r="O2823" s="369"/>
      <c r="P2823" s="369"/>
      <c r="Q2823" s="369"/>
      <c r="R2823" s="369"/>
      <c r="S2823" s="370"/>
      <c r="T2823" s="370"/>
      <c r="U2823" s="370"/>
      <c r="V2823" s="370"/>
      <c r="W2823" s="370"/>
      <c r="X2823" s="370"/>
      <c r="Y2823" s="370"/>
      <c r="Z2823" s="370"/>
      <c r="AA2823" s="370"/>
      <c r="AB2823" s="370"/>
      <c r="AC2823" s="370"/>
      <c r="AD2823" s="370"/>
      <c r="AG2823" s="86">
        <f t="shared" si="467"/>
        <v>0</v>
      </c>
      <c r="AH2823" s="86">
        <f t="shared" si="468"/>
        <v>0</v>
      </c>
      <c r="AJ2823" s="86">
        <f t="shared" si="469"/>
        <v>0</v>
      </c>
      <c r="AK2823" s="86">
        <f t="shared" si="470"/>
        <v>0</v>
      </c>
      <c r="AM2823" s="86">
        <f t="shared" si="471"/>
        <v>0</v>
      </c>
      <c r="AN2823" s="86">
        <f t="shared" si="472"/>
        <v>0</v>
      </c>
      <c r="AP2823" s="85"/>
      <c r="AQ2823" s="85"/>
    </row>
    <row r="2824" spans="1:43" ht="15" customHeight="1">
      <c r="A2824" s="107"/>
      <c r="B2824" s="93"/>
      <c r="C2824" s="111" t="s">
        <v>211</v>
      </c>
      <c r="D2824" s="369" t="str">
        <f t="shared" si="466"/>
        <v/>
      </c>
      <c r="E2824" s="369"/>
      <c r="F2824" s="369"/>
      <c r="G2824" s="369"/>
      <c r="H2824" s="369"/>
      <c r="I2824" s="369"/>
      <c r="J2824" s="369"/>
      <c r="K2824" s="369"/>
      <c r="L2824" s="369"/>
      <c r="M2824" s="369"/>
      <c r="N2824" s="369"/>
      <c r="O2824" s="369"/>
      <c r="P2824" s="369"/>
      <c r="Q2824" s="369"/>
      <c r="R2824" s="369"/>
      <c r="S2824" s="370"/>
      <c r="T2824" s="370"/>
      <c r="U2824" s="370"/>
      <c r="V2824" s="370"/>
      <c r="W2824" s="370"/>
      <c r="X2824" s="370"/>
      <c r="Y2824" s="370"/>
      <c r="Z2824" s="370"/>
      <c r="AA2824" s="370"/>
      <c r="AB2824" s="370"/>
      <c r="AC2824" s="370"/>
      <c r="AD2824" s="370"/>
      <c r="AG2824" s="86">
        <f t="shared" si="467"/>
        <v>0</v>
      </c>
      <c r="AH2824" s="86">
        <f t="shared" si="468"/>
        <v>0</v>
      </c>
      <c r="AJ2824" s="86">
        <f t="shared" si="469"/>
        <v>0</v>
      </c>
      <c r="AK2824" s="86">
        <f t="shared" si="470"/>
        <v>0</v>
      </c>
      <c r="AM2824" s="86">
        <f t="shared" si="471"/>
        <v>0</v>
      </c>
      <c r="AN2824" s="86">
        <f t="shared" si="472"/>
        <v>0</v>
      </c>
      <c r="AP2824" s="85"/>
      <c r="AQ2824" s="85"/>
    </row>
    <row r="2825" spans="1:43" ht="15" customHeight="1">
      <c r="A2825" s="107"/>
      <c r="B2825" s="93"/>
      <c r="C2825" s="110" t="s">
        <v>212</v>
      </c>
      <c r="D2825" s="369" t="str">
        <f t="shared" si="466"/>
        <v/>
      </c>
      <c r="E2825" s="369"/>
      <c r="F2825" s="369"/>
      <c r="G2825" s="369"/>
      <c r="H2825" s="369"/>
      <c r="I2825" s="369"/>
      <c r="J2825" s="369"/>
      <c r="K2825" s="369"/>
      <c r="L2825" s="369"/>
      <c r="M2825" s="369"/>
      <c r="N2825" s="369"/>
      <c r="O2825" s="369"/>
      <c r="P2825" s="369"/>
      <c r="Q2825" s="369"/>
      <c r="R2825" s="369"/>
      <c r="S2825" s="370"/>
      <c r="T2825" s="370"/>
      <c r="U2825" s="370"/>
      <c r="V2825" s="370"/>
      <c r="W2825" s="370"/>
      <c r="X2825" s="370"/>
      <c r="Y2825" s="370"/>
      <c r="Z2825" s="370"/>
      <c r="AA2825" s="370"/>
      <c r="AB2825" s="370"/>
      <c r="AC2825" s="370"/>
      <c r="AD2825" s="370"/>
      <c r="AG2825" s="86">
        <f t="shared" si="467"/>
        <v>0</v>
      </c>
      <c r="AH2825" s="86">
        <f t="shared" si="468"/>
        <v>0</v>
      </c>
      <c r="AJ2825" s="86">
        <f t="shared" si="469"/>
        <v>0</v>
      </c>
      <c r="AK2825" s="86">
        <f t="shared" si="470"/>
        <v>0</v>
      </c>
      <c r="AM2825" s="86">
        <f t="shared" si="471"/>
        <v>0</v>
      </c>
      <c r="AN2825" s="86">
        <f t="shared" si="472"/>
        <v>0</v>
      </c>
      <c r="AP2825" s="85"/>
      <c r="AQ2825" s="85"/>
    </row>
    <row r="2826" spans="1:43" ht="15" customHeight="1">
      <c r="A2826" s="107"/>
      <c r="B2826" s="93"/>
      <c r="C2826" s="110" t="s">
        <v>213</v>
      </c>
      <c r="D2826" s="369" t="str">
        <f t="shared" si="466"/>
        <v/>
      </c>
      <c r="E2826" s="369"/>
      <c r="F2826" s="369"/>
      <c r="G2826" s="369"/>
      <c r="H2826" s="369"/>
      <c r="I2826" s="369"/>
      <c r="J2826" s="369"/>
      <c r="K2826" s="369"/>
      <c r="L2826" s="369"/>
      <c r="M2826" s="369"/>
      <c r="N2826" s="369"/>
      <c r="O2826" s="369"/>
      <c r="P2826" s="369"/>
      <c r="Q2826" s="369"/>
      <c r="R2826" s="369"/>
      <c r="S2826" s="370"/>
      <c r="T2826" s="370"/>
      <c r="U2826" s="370"/>
      <c r="V2826" s="370"/>
      <c r="W2826" s="370"/>
      <c r="X2826" s="370"/>
      <c r="Y2826" s="370"/>
      <c r="Z2826" s="370"/>
      <c r="AA2826" s="370"/>
      <c r="AB2826" s="370"/>
      <c r="AC2826" s="370"/>
      <c r="AD2826" s="370"/>
      <c r="AG2826" s="86">
        <f t="shared" si="467"/>
        <v>0</v>
      </c>
      <c r="AH2826" s="86">
        <f t="shared" si="468"/>
        <v>0</v>
      </c>
      <c r="AJ2826" s="86">
        <f t="shared" si="469"/>
        <v>0</v>
      </c>
      <c r="AK2826" s="86">
        <f t="shared" si="470"/>
        <v>0</v>
      </c>
      <c r="AM2826" s="86">
        <f t="shared" si="471"/>
        <v>0</v>
      </c>
      <c r="AN2826" s="86">
        <f t="shared" si="472"/>
        <v>0</v>
      </c>
      <c r="AP2826" s="85"/>
      <c r="AQ2826" s="85"/>
    </row>
    <row r="2827" spans="1:43" ht="15" customHeight="1">
      <c r="A2827" s="107"/>
      <c r="B2827" s="93"/>
      <c r="C2827" s="110" t="s">
        <v>214</v>
      </c>
      <c r="D2827" s="369" t="str">
        <f t="shared" si="466"/>
        <v/>
      </c>
      <c r="E2827" s="369"/>
      <c r="F2827" s="369"/>
      <c r="G2827" s="369"/>
      <c r="H2827" s="369"/>
      <c r="I2827" s="369"/>
      <c r="J2827" s="369"/>
      <c r="K2827" s="369"/>
      <c r="L2827" s="369"/>
      <c r="M2827" s="369"/>
      <c r="N2827" s="369"/>
      <c r="O2827" s="369"/>
      <c r="P2827" s="369"/>
      <c r="Q2827" s="369"/>
      <c r="R2827" s="369"/>
      <c r="S2827" s="370"/>
      <c r="T2827" s="370"/>
      <c r="U2827" s="370"/>
      <c r="V2827" s="370"/>
      <c r="W2827" s="370"/>
      <c r="X2827" s="370"/>
      <c r="Y2827" s="370"/>
      <c r="Z2827" s="370"/>
      <c r="AA2827" s="370"/>
      <c r="AB2827" s="370"/>
      <c r="AC2827" s="370"/>
      <c r="AD2827" s="370"/>
      <c r="AG2827" s="86">
        <f t="shared" si="467"/>
        <v>0</v>
      </c>
      <c r="AH2827" s="86">
        <f t="shared" si="468"/>
        <v>0</v>
      </c>
      <c r="AJ2827" s="86">
        <f t="shared" si="469"/>
        <v>0</v>
      </c>
      <c r="AK2827" s="86">
        <f t="shared" si="470"/>
        <v>0</v>
      </c>
      <c r="AM2827" s="86">
        <f t="shared" si="471"/>
        <v>0</v>
      </c>
      <c r="AN2827" s="86">
        <f t="shared" si="472"/>
        <v>0</v>
      </c>
      <c r="AP2827" s="85"/>
      <c r="AQ2827" s="85"/>
    </row>
    <row r="2828" spans="1:43" ht="15" customHeight="1">
      <c r="A2828" s="107"/>
      <c r="B2828" s="93"/>
      <c r="C2828" s="110" t="s">
        <v>215</v>
      </c>
      <c r="D2828" s="369" t="str">
        <f t="shared" si="466"/>
        <v/>
      </c>
      <c r="E2828" s="369"/>
      <c r="F2828" s="369"/>
      <c r="G2828" s="369"/>
      <c r="H2828" s="369"/>
      <c r="I2828" s="369"/>
      <c r="J2828" s="369"/>
      <c r="K2828" s="369"/>
      <c r="L2828" s="369"/>
      <c r="M2828" s="369"/>
      <c r="N2828" s="369"/>
      <c r="O2828" s="369"/>
      <c r="P2828" s="369"/>
      <c r="Q2828" s="369"/>
      <c r="R2828" s="369"/>
      <c r="S2828" s="370"/>
      <c r="T2828" s="370"/>
      <c r="U2828" s="370"/>
      <c r="V2828" s="370"/>
      <c r="W2828" s="370"/>
      <c r="X2828" s="370"/>
      <c r="Y2828" s="370"/>
      <c r="Z2828" s="370"/>
      <c r="AA2828" s="370"/>
      <c r="AB2828" s="370"/>
      <c r="AC2828" s="370"/>
      <c r="AD2828" s="370"/>
      <c r="AG2828" s="86">
        <f t="shared" si="467"/>
        <v>0</v>
      </c>
      <c r="AH2828" s="86">
        <f t="shared" si="468"/>
        <v>0</v>
      </c>
      <c r="AJ2828" s="86">
        <f t="shared" si="469"/>
        <v>0</v>
      </c>
      <c r="AK2828" s="86">
        <f t="shared" si="470"/>
        <v>0</v>
      </c>
      <c r="AM2828" s="86">
        <f t="shared" si="471"/>
        <v>0</v>
      </c>
      <c r="AN2828" s="86">
        <f t="shared" si="472"/>
        <v>0</v>
      </c>
      <c r="AP2828" s="85"/>
      <c r="AQ2828" s="85"/>
    </row>
    <row r="2829" spans="1:43" ht="15" customHeight="1">
      <c r="A2829" s="107"/>
      <c r="B2829" s="93"/>
      <c r="C2829" s="110" t="s">
        <v>216</v>
      </c>
      <c r="D2829" s="369" t="str">
        <f t="shared" si="466"/>
        <v/>
      </c>
      <c r="E2829" s="369"/>
      <c r="F2829" s="369"/>
      <c r="G2829" s="369"/>
      <c r="H2829" s="369"/>
      <c r="I2829" s="369"/>
      <c r="J2829" s="369"/>
      <c r="K2829" s="369"/>
      <c r="L2829" s="369"/>
      <c r="M2829" s="369"/>
      <c r="N2829" s="369"/>
      <c r="O2829" s="369"/>
      <c r="P2829" s="369"/>
      <c r="Q2829" s="369"/>
      <c r="R2829" s="369"/>
      <c r="S2829" s="370"/>
      <c r="T2829" s="370"/>
      <c r="U2829" s="370"/>
      <c r="V2829" s="370"/>
      <c r="W2829" s="370"/>
      <c r="X2829" s="370"/>
      <c r="Y2829" s="370"/>
      <c r="Z2829" s="370"/>
      <c r="AA2829" s="370"/>
      <c r="AB2829" s="370"/>
      <c r="AC2829" s="370"/>
      <c r="AD2829" s="370"/>
      <c r="AG2829" s="86">
        <f t="shared" si="467"/>
        <v>0</v>
      </c>
      <c r="AH2829" s="86">
        <f t="shared" si="468"/>
        <v>0</v>
      </c>
      <c r="AJ2829" s="86">
        <f t="shared" si="469"/>
        <v>0</v>
      </c>
      <c r="AK2829" s="86">
        <f t="shared" si="470"/>
        <v>0</v>
      </c>
      <c r="AM2829" s="86">
        <f t="shared" si="471"/>
        <v>0</v>
      </c>
      <c r="AN2829" s="86">
        <f t="shared" si="472"/>
        <v>0</v>
      </c>
      <c r="AP2829" s="85"/>
      <c r="AQ2829" s="85"/>
    </row>
    <row r="2830" spans="1:43" ht="15" customHeight="1">
      <c r="A2830" s="107"/>
      <c r="B2830" s="93"/>
      <c r="C2830" s="110" t="s">
        <v>217</v>
      </c>
      <c r="D2830" s="369" t="str">
        <f t="shared" si="466"/>
        <v/>
      </c>
      <c r="E2830" s="369"/>
      <c r="F2830" s="369"/>
      <c r="G2830" s="369"/>
      <c r="H2830" s="369"/>
      <c r="I2830" s="369"/>
      <c r="J2830" s="369"/>
      <c r="K2830" s="369"/>
      <c r="L2830" s="369"/>
      <c r="M2830" s="369"/>
      <c r="N2830" s="369"/>
      <c r="O2830" s="369"/>
      <c r="P2830" s="369"/>
      <c r="Q2830" s="369"/>
      <c r="R2830" s="369"/>
      <c r="S2830" s="370"/>
      <c r="T2830" s="370"/>
      <c r="U2830" s="370"/>
      <c r="V2830" s="370"/>
      <c r="W2830" s="370"/>
      <c r="X2830" s="370"/>
      <c r="Y2830" s="370"/>
      <c r="Z2830" s="370"/>
      <c r="AA2830" s="370"/>
      <c r="AB2830" s="370"/>
      <c r="AC2830" s="370"/>
      <c r="AD2830" s="370"/>
      <c r="AG2830" s="86">
        <f t="shared" si="467"/>
        <v>0</v>
      </c>
      <c r="AH2830" s="86">
        <f t="shared" si="468"/>
        <v>0</v>
      </c>
      <c r="AJ2830" s="86">
        <f t="shared" si="469"/>
        <v>0</v>
      </c>
      <c r="AK2830" s="86">
        <f t="shared" si="470"/>
        <v>0</v>
      </c>
      <c r="AM2830" s="86">
        <f t="shared" si="471"/>
        <v>0</v>
      </c>
      <c r="AN2830" s="86">
        <f t="shared" si="472"/>
        <v>0</v>
      </c>
      <c r="AP2830" s="85"/>
      <c r="AQ2830" s="85"/>
    </row>
    <row r="2831" spans="1:43" ht="15" customHeight="1">
      <c r="A2831" s="107"/>
      <c r="B2831" s="93"/>
      <c r="C2831" s="110" t="s">
        <v>218</v>
      </c>
      <c r="D2831" s="369" t="str">
        <f t="shared" si="466"/>
        <v/>
      </c>
      <c r="E2831" s="369"/>
      <c r="F2831" s="369"/>
      <c r="G2831" s="369"/>
      <c r="H2831" s="369"/>
      <c r="I2831" s="369"/>
      <c r="J2831" s="369"/>
      <c r="K2831" s="369"/>
      <c r="L2831" s="369"/>
      <c r="M2831" s="369"/>
      <c r="N2831" s="369"/>
      <c r="O2831" s="369"/>
      <c r="P2831" s="369"/>
      <c r="Q2831" s="369"/>
      <c r="R2831" s="369"/>
      <c r="S2831" s="370"/>
      <c r="T2831" s="370"/>
      <c r="U2831" s="370"/>
      <c r="V2831" s="370"/>
      <c r="W2831" s="370"/>
      <c r="X2831" s="370"/>
      <c r="Y2831" s="370"/>
      <c r="Z2831" s="370"/>
      <c r="AA2831" s="370"/>
      <c r="AB2831" s="370"/>
      <c r="AC2831" s="370"/>
      <c r="AD2831" s="370"/>
      <c r="AG2831" s="86">
        <f t="shared" si="467"/>
        <v>0</v>
      </c>
      <c r="AH2831" s="86">
        <f t="shared" si="468"/>
        <v>0</v>
      </c>
      <c r="AJ2831" s="86">
        <f t="shared" si="469"/>
        <v>0</v>
      </c>
      <c r="AK2831" s="86">
        <f t="shared" si="470"/>
        <v>0</v>
      </c>
      <c r="AM2831" s="86">
        <f t="shared" si="471"/>
        <v>0</v>
      </c>
      <c r="AN2831" s="86">
        <f t="shared" si="472"/>
        <v>0</v>
      </c>
      <c r="AP2831" s="85"/>
      <c r="AQ2831" s="85"/>
    </row>
    <row r="2832" spans="1:43" ht="15" customHeight="1">
      <c r="A2832" s="107"/>
      <c r="B2832" s="93"/>
      <c r="C2832" s="110" t="s">
        <v>219</v>
      </c>
      <c r="D2832" s="369" t="str">
        <f t="shared" si="466"/>
        <v/>
      </c>
      <c r="E2832" s="369"/>
      <c r="F2832" s="369"/>
      <c r="G2832" s="369"/>
      <c r="H2832" s="369"/>
      <c r="I2832" s="369"/>
      <c r="J2832" s="369"/>
      <c r="K2832" s="369"/>
      <c r="L2832" s="369"/>
      <c r="M2832" s="369"/>
      <c r="N2832" s="369"/>
      <c r="O2832" s="369"/>
      <c r="P2832" s="369"/>
      <c r="Q2832" s="369"/>
      <c r="R2832" s="369"/>
      <c r="S2832" s="370"/>
      <c r="T2832" s="370"/>
      <c r="U2832" s="370"/>
      <c r="V2832" s="370"/>
      <c r="W2832" s="370"/>
      <c r="X2832" s="370"/>
      <c r="Y2832" s="370"/>
      <c r="Z2832" s="370"/>
      <c r="AA2832" s="370"/>
      <c r="AB2832" s="370"/>
      <c r="AC2832" s="370"/>
      <c r="AD2832" s="370"/>
      <c r="AG2832" s="86">
        <f t="shared" si="467"/>
        <v>0</v>
      </c>
      <c r="AH2832" s="86">
        <f t="shared" si="468"/>
        <v>0</v>
      </c>
      <c r="AJ2832" s="86">
        <f t="shared" si="469"/>
        <v>0</v>
      </c>
      <c r="AK2832" s="86">
        <f t="shared" si="470"/>
        <v>0</v>
      </c>
      <c r="AM2832" s="86">
        <f t="shared" si="471"/>
        <v>0</v>
      </c>
      <c r="AN2832" s="86">
        <f t="shared" si="472"/>
        <v>0</v>
      </c>
      <c r="AP2832" s="85"/>
      <c r="AQ2832" s="85"/>
    </row>
    <row r="2833" spans="1:43" ht="15" customHeight="1">
      <c r="A2833" s="107"/>
      <c r="B2833" s="93"/>
      <c r="C2833" s="110" t="s">
        <v>220</v>
      </c>
      <c r="D2833" s="369" t="str">
        <f t="shared" si="466"/>
        <v/>
      </c>
      <c r="E2833" s="369"/>
      <c r="F2833" s="369"/>
      <c r="G2833" s="369"/>
      <c r="H2833" s="369"/>
      <c r="I2833" s="369"/>
      <c r="J2833" s="369"/>
      <c r="K2833" s="369"/>
      <c r="L2833" s="369"/>
      <c r="M2833" s="369"/>
      <c r="N2833" s="369"/>
      <c r="O2833" s="369"/>
      <c r="P2833" s="369"/>
      <c r="Q2833" s="369"/>
      <c r="R2833" s="369"/>
      <c r="S2833" s="370"/>
      <c r="T2833" s="370"/>
      <c r="U2833" s="370"/>
      <c r="V2833" s="370"/>
      <c r="W2833" s="370"/>
      <c r="X2833" s="370"/>
      <c r="Y2833" s="370"/>
      <c r="Z2833" s="370"/>
      <c r="AA2833" s="370"/>
      <c r="AB2833" s="370"/>
      <c r="AC2833" s="370"/>
      <c r="AD2833" s="370"/>
      <c r="AG2833" s="86">
        <f t="shared" si="467"/>
        <v>0</v>
      </c>
      <c r="AH2833" s="86">
        <f t="shared" si="468"/>
        <v>0</v>
      </c>
      <c r="AJ2833" s="86">
        <f t="shared" si="469"/>
        <v>0</v>
      </c>
      <c r="AK2833" s="86">
        <f t="shared" si="470"/>
        <v>0</v>
      </c>
      <c r="AM2833" s="86">
        <f t="shared" si="471"/>
        <v>0</v>
      </c>
      <c r="AN2833" s="86">
        <f t="shared" si="472"/>
        <v>0</v>
      </c>
      <c r="AP2833" s="85"/>
      <c r="AQ2833" s="85"/>
    </row>
    <row r="2834" spans="1:43" ht="15" customHeight="1">
      <c r="A2834" s="107"/>
      <c r="B2834" s="93"/>
      <c r="C2834" s="110" t="s">
        <v>221</v>
      </c>
      <c r="D2834" s="369" t="str">
        <f t="shared" si="466"/>
        <v/>
      </c>
      <c r="E2834" s="369"/>
      <c r="F2834" s="369"/>
      <c r="G2834" s="369"/>
      <c r="H2834" s="369"/>
      <c r="I2834" s="369"/>
      <c r="J2834" s="369"/>
      <c r="K2834" s="369"/>
      <c r="L2834" s="369"/>
      <c r="M2834" s="369"/>
      <c r="N2834" s="369"/>
      <c r="O2834" s="369"/>
      <c r="P2834" s="369"/>
      <c r="Q2834" s="369"/>
      <c r="R2834" s="369"/>
      <c r="S2834" s="370"/>
      <c r="T2834" s="370"/>
      <c r="U2834" s="370"/>
      <c r="V2834" s="370"/>
      <c r="W2834" s="370"/>
      <c r="X2834" s="370"/>
      <c r="Y2834" s="370"/>
      <c r="Z2834" s="370"/>
      <c r="AA2834" s="370"/>
      <c r="AB2834" s="370"/>
      <c r="AC2834" s="370"/>
      <c r="AD2834" s="370"/>
      <c r="AG2834" s="86">
        <f t="shared" si="467"/>
        <v>0</v>
      </c>
      <c r="AH2834" s="86">
        <f t="shared" si="468"/>
        <v>0</v>
      </c>
      <c r="AJ2834" s="86">
        <f t="shared" si="469"/>
        <v>0</v>
      </c>
      <c r="AK2834" s="86">
        <f t="shared" si="470"/>
        <v>0</v>
      </c>
      <c r="AM2834" s="86">
        <f t="shared" si="471"/>
        <v>0</v>
      </c>
      <c r="AN2834" s="86">
        <f t="shared" si="472"/>
        <v>0</v>
      </c>
      <c r="AP2834" s="85"/>
      <c r="AQ2834" s="85"/>
    </row>
    <row r="2835" spans="1:43" ht="15" customHeight="1">
      <c r="A2835" s="107"/>
      <c r="B2835" s="93"/>
      <c r="C2835" s="110" t="s">
        <v>222</v>
      </c>
      <c r="D2835" s="369" t="str">
        <f t="shared" si="466"/>
        <v/>
      </c>
      <c r="E2835" s="369"/>
      <c r="F2835" s="369"/>
      <c r="G2835" s="369"/>
      <c r="H2835" s="369"/>
      <c r="I2835" s="369"/>
      <c r="J2835" s="369"/>
      <c r="K2835" s="369"/>
      <c r="L2835" s="369"/>
      <c r="M2835" s="369"/>
      <c r="N2835" s="369"/>
      <c r="O2835" s="369"/>
      <c r="P2835" s="369"/>
      <c r="Q2835" s="369"/>
      <c r="R2835" s="369"/>
      <c r="S2835" s="370"/>
      <c r="T2835" s="370"/>
      <c r="U2835" s="370"/>
      <c r="V2835" s="370"/>
      <c r="W2835" s="370"/>
      <c r="X2835" s="370"/>
      <c r="Y2835" s="370"/>
      <c r="Z2835" s="370"/>
      <c r="AA2835" s="370"/>
      <c r="AB2835" s="370"/>
      <c r="AC2835" s="370"/>
      <c r="AD2835" s="370"/>
      <c r="AG2835" s="86">
        <f t="shared" si="467"/>
        <v>0</v>
      </c>
      <c r="AH2835" s="86">
        <f t="shared" si="468"/>
        <v>0</v>
      </c>
      <c r="AJ2835" s="86">
        <f t="shared" si="469"/>
        <v>0</v>
      </c>
      <c r="AK2835" s="86">
        <f t="shared" si="470"/>
        <v>0</v>
      </c>
      <c r="AM2835" s="86">
        <f t="shared" si="471"/>
        <v>0</v>
      </c>
      <c r="AN2835" s="86">
        <f t="shared" si="472"/>
        <v>0</v>
      </c>
      <c r="AP2835" s="85"/>
      <c r="AQ2835" s="85"/>
    </row>
    <row r="2836" spans="1:43" ht="15" customHeight="1">
      <c r="A2836" s="107"/>
      <c r="B2836" s="93"/>
      <c r="C2836" s="110" t="s">
        <v>223</v>
      </c>
      <c r="D2836" s="369" t="str">
        <f t="shared" si="466"/>
        <v/>
      </c>
      <c r="E2836" s="369"/>
      <c r="F2836" s="369"/>
      <c r="G2836" s="369"/>
      <c r="H2836" s="369"/>
      <c r="I2836" s="369"/>
      <c r="J2836" s="369"/>
      <c r="K2836" s="369"/>
      <c r="L2836" s="369"/>
      <c r="M2836" s="369"/>
      <c r="N2836" s="369"/>
      <c r="O2836" s="369"/>
      <c r="P2836" s="369"/>
      <c r="Q2836" s="369"/>
      <c r="R2836" s="369"/>
      <c r="S2836" s="370"/>
      <c r="T2836" s="370"/>
      <c r="U2836" s="370"/>
      <c r="V2836" s="370"/>
      <c r="W2836" s="370"/>
      <c r="X2836" s="370"/>
      <c r="Y2836" s="370"/>
      <c r="Z2836" s="370"/>
      <c r="AA2836" s="370"/>
      <c r="AB2836" s="370"/>
      <c r="AC2836" s="370"/>
      <c r="AD2836" s="370"/>
      <c r="AG2836" s="86">
        <f t="shared" si="467"/>
        <v>0</v>
      </c>
      <c r="AH2836" s="86">
        <f t="shared" si="468"/>
        <v>0</v>
      </c>
      <c r="AJ2836" s="86">
        <f t="shared" si="469"/>
        <v>0</v>
      </c>
      <c r="AK2836" s="86">
        <f t="shared" si="470"/>
        <v>0</v>
      </c>
      <c r="AM2836" s="86">
        <f t="shared" si="471"/>
        <v>0</v>
      </c>
      <c r="AN2836" s="86">
        <f t="shared" si="472"/>
        <v>0</v>
      </c>
      <c r="AP2836" s="85"/>
      <c r="AQ2836" s="85"/>
    </row>
    <row r="2837" spans="1:43" ht="15" customHeight="1">
      <c r="A2837" s="107"/>
      <c r="B2837" s="93"/>
      <c r="C2837" s="110" t="s">
        <v>224</v>
      </c>
      <c r="D2837" s="369" t="str">
        <f t="shared" si="466"/>
        <v/>
      </c>
      <c r="E2837" s="369"/>
      <c r="F2837" s="369"/>
      <c r="G2837" s="369"/>
      <c r="H2837" s="369"/>
      <c r="I2837" s="369"/>
      <c r="J2837" s="369"/>
      <c r="K2837" s="369"/>
      <c r="L2837" s="369"/>
      <c r="M2837" s="369"/>
      <c r="N2837" s="369"/>
      <c r="O2837" s="369"/>
      <c r="P2837" s="369"/>
      <c r="Q2837" s="369"/>
      <c r="R2837" s="369"/>
      <c r="S2837" s="370"/>
      <c r="T2837" s="370"/>
      <c r="U2837" s="370"/>
      <c r="V2837" s="370"/>
      <c r="W2837" s="370"/>
      <c r="X2837" s="370"/>
      <c r="Y2837" s="370"/>
      <c r="Z2837" s="370"/>
      <c r="AA2837" s="370"/>
      <c r="AB2837" s="370"/>
      <c r="AC2837" s="370"/>
      <c r="AD2837" s="370"/>
      <c r="AG2837" s="86">
        <f t="shared" si="467"/>
        <v>0</v>
      </c>
      <c r="AH2837" s="86">
        <f t="shared" si="468"/>
        <v>0</v>
      </c>
      <c r="AJ2837" s="86">
        <f t="shared" si="469"/>
        <v>0</v>
      </c>
      <c r="AK2837" s="86">
        <f t="shared" si="470"/>
        <v>0</v>
      </c>
      <c r="AM2837" s="86">
        <f t="shared" si="471"/>
        <v>0</v>
      </c>
      <c r="AN2837" s="86">
        <f t="shared" si="472"/>
        <v>0</v>
      </c>
      <c r="AP2837" s="85"/>
      <c r="AQ2837" s="85"/>
    </row>
    <row r="2838" spans="1:43" ht="15" customHeight="1">
      <c r="A2838" s="107"/>
      <c r="B2838" s="93"/>
      <c r="C2838" s="110" t="s">
        <v>225</v>
      </c>
      <c r="D2838" s="369" t="str">
        <f t="shared" si="466"/>
        <v/>
      </c>
      <c r="E2838" s="369"/>
      <c r="F2838" s="369"/>
      <c r="G2838" s="369"/>
      <c r="H2838" s="369"/>
      <c r="I2838" s="369"/>
      <c r="J2838" s="369"/>
      <c r="K2838" s="369"/>
      <c r="L2838" s="369"/>
      <c r="M2838" s="369"/>
      <c r="N2838" s="369"/>
      <c r="O2838" s="369"/>
      <c r="P2838" s="369"/>
      <c r="Q2838" s="369"/>
      <c r="R2838" s="369"/>
      <c r="S2838" s="370"/>
      <c r="T2838" s="370"/>
      <c r="U2838" s="370"/>
      <c r="V2838" s="370"/>
      <c r="W2838" s="370"/>
      <c r="X2838" s="370"/>
      <c r="Y2838" s="370"/>
      <c r="Z2838" s="370"/>
      <c r="AA2838" s="370"/>
      <c r="AB2838" s="370"/>
      <c r="AC2838" s="370"/>
      <c r="AD2838" s="370"/>
      <c r="AG2838" s="86">
        <f t="shared" si="467"/>
        <v>0</v>
      </c>
      <c r="AH2838" s="86">
        <f t="shared" si="468"/>
        <v>0</v>
      </c>
      <c r="AJ2838" s="86">
        <f t="shared" si="469"/>
        <v>0</v>
      </c>
      <c r="AK2838" s="86">
        <f t="shared" si="470"/>
        <v>0</v>
      </c>
      <c r="AM2838" s="86">
        <f t="shared" si="471"/>
        <v>0</v>
      </c>
      <c r="AN2838" s="86">
        <f t="shared" si="472"/>
        <v>0</v>
      </c>
      <c r="AP2838" s="85"/>
      <c r="AQ2838" s="85"/>
    </row>
    <row r="2839" spans="1:43" ht="15" customHeight="1">
      <c r="A2839" s="107"/>
      <c r="B2839" s="93"/>
      <c r="C2839" s="110" t="s">
        <v>226</v>
      </c>
      <c r="D2839" s="369" t="str">
        <f t="shared" si="466"/>
        <v/>
      </c>
      <c r="E2839" s="369"/>
      <c r="F2839" s="369"/>
      <c r="G2839" s="369"/>
      <c r="H2839" s="369"/>
      <c r="I2839" s="369"/>
      <c r="J2839" s="369"/>
      <c r="K2839" s="369"/>
      <c r="L2839" s="369"/>
      <c r="M2839" s="369"/>
      <c r="N2839" s="369"/>
      <c r="O2839" s="369"/>
      <c r="P2839" s="369"/>
      <c r="Q2839" s="369"/>
      <c r="R2839" s="369"/>
      <c r="S2839" s="370"/>
      <c r="T2839" s="370"/>
      <c r="U2839" s="370"/>
      <c r="V2839" s="370"/>
      <c r="W2839" s="370"/>
      <c r="X2839" s="370"/>
      <c r="Y2839" s="370"/>
      <c r="Z2839" s="370"/>
      <c r="AA2839" s="370"/>
      <c r="AB2839" s="370"/>
      <c r="AC2839" s="370"/>
      <c r="AD2839" s="370"/>
      <c r="AG2839" s="86">
        <f t="shared" si="467"/>
        <v>0</v>
      </c>
      <c r="AH2839" s="86">
        <f t="shared" si="468"/>
        <v>0</v>
      </c>
      <c r="AJ2839" s="86">
        <f t="shared" si="469"/>
        <v>0</v>
      </c>
      <c r="AK2839" s="86">
        <f t="shared" si="470"/>
        <v>0</v>
      </c>
      <c r="AM2839" s="86">
        <f t="shared" si="471"/>
        <v>0</v>
      </c>
      <c r="AN2839" s="86">
        <f t="shared" si="472"/>
        <v>0</v>
      </c>
      <c r="AP2839" s="85"/>
      <c r="AQ2839" s="85"/>
    </row>
    <row r="2840" spans="1:43" ht="15" customHeight="1">
      <c r="A2840" s="107"/>
      <c r="B2840" s="93"/>
      <c r="C2840" s="110" t="s">
        <v>227</v>
      </c>
      <c r="D2840" s="369" t="str">
        <f t="shared" si="466"/>
        <v/>
      </c>
      <c r="E2840" s="369"/>
      <c r="F2840" s="369"/>
      <c r="G2840" s="369"/>
      <c r="H2840" s="369"/>
      <c r="I2840" s="369"/>
      <c r="J2840" s="369"/>
      <c r="K2840" s="369"/>
      <c r="L2840" s="369"/>
      <c r="M2840" s="369"/>
      <c r="N2840" s="369"/>
      <c r="O2840" s="369"/>
      <c r="P2840" s="369"/>
      <c r="Q2840" s="369"/>
      <c r="R2840" s="369"/>
      <c r="S2840" s="370"/>
      <c r="T2840" s="370"/>
      <c r="U2840" s="370"/>
      <c r="V2840" s="370"/>
      <c r="W2840" s="370"/>
      <c r="X2840" s="370"/>
      <c r="Y2840" s="370"/>
      <c r="Z2840" s="370"/>
      <c r="AA2840" s="370"/>
      <c r="AB2840" s="370"/>
      <c r="AC2840" s="370"/>
      <c r="AD2840" s="370"/>
      <c r="AG2840" s="86">
        <f t="shared" si="467"/>
        <v>0</v>
      </c>
      <c r="AH2840" s="86">
        <f t="shared" si="468"/>
        <v>0</v>
      </c>
      <c r="AJ2840" s="86">
        <f t="shared" si="469"/>
        <v>0</v>
      </c>
      <c r="AK2840" s="86">
        <f t="shared" si="470"/>
        <v>0</v>
      </c>
      <c r="AM2840" s="86">
        <f t="shared" si="471"/>
        <v>0</v>
      </c>
      <c r="AN2840" s="86">
        <f t="shared" si="472"/>
        <v>0</v>
      </c>
      <c r="AP2840" s="85"/>
      <c r="AQ2840" s="85"/>
    </row>
    <row r="2841" spans="1:43" ht="15" customHeight="1">
      <c r="A2841" s="107"/>
      <c r="B2841" s="93"/>
      <c r="C2841" s="110" t="s">
        <v>228</v>
      </c>
      <c r="D2841" s="369" t="str">
        <f t="shared" si="466"/>
        <v/>
      </c>
      <c r="E2841" s="369"/>
      <c r="F2841" s="369"/>
      <c r="G2841" s="369"/>
      <c r="H2841" s="369"/>
      <c r="I2841" s="369"/>
      <c r="J2841" s="369"/>
      <c r="K2841" s="369"/>
      <c r="L2841" s="369"/>
      <c r="M2841" s="369"/>
      <c r="N2841" s="369"/>
      <c r="O2841" s="369"/>
      <c r="P2841" s="369"/>
      <c r="Q2841" s="369"/>
      <c r="R2841" s="369"/>
      <c r="S2841" s="370"/>
      <c r="T2841" s="370"/>
      <c r="U2841" s="370"/>
      <c r="V2841" s="370"/>
      <c r="W2841" s="370"/>
      <c r="X2841" s="370"/>
      <c r="Y2841" s="370"/>
      <c r="Z2841" s="370"/>
      <c r="AA2841" s="370"/>
      <c r="AB2841" s="370"/>
      <c r="AC2841" s="370"/>
      <c r="AD2841" s="370"/>
      <c r="AG2841" s="86">
        <f t="shared" si="467"/>
        <v>0</v>
      </c>
      <c r="AH2841" s="86">
        <f t="shared" si="468"/>
        <v>0</v>
      </c>
      <c r="AJ2841" s="86">
        <f t="shared" si="469"/>
        <v>0</v>
      </c>
      <c r="AK2841" s="86">
        <f t="shared" si="470"/>
        <v>0</v>
      </c>
      <c r="AM2841" s="86">
        <f t="shared" si="471"/>
        <v>0</v>
      </c>
      <c r="AN2841" s="86">
        <f t="shared" si="472"/>
        <v>0</v>
      </c>
      <c r="AP2841" s="85"/>
      <c r="AQ2841" s="85"/>
    </row>
    <row r="2842" spans="1:43" ht="15" customHeight="1">
      <c r="A2842" s="107"/>
      <c r="B2842" s="93"/>
      <c r="C2842" s="110" t="s">
        <v>229</v>
      </c>
      <c r="D2842" s="369" t="str">
        <f t="shared" si="466"/>
        <v/>
      </c>
      <c r="E2842" s="369"/>
      <c r="F2842" s="369"/>
      <c r="G2842" s="369"/>
      <c r="H2842" s="369"/>
      <c r="I2842" s="369"/>
      <c r="J2842" s="369"/>
      <c r="K2842" s="369"/>
      <c r="L2842" s="369"/>
      <c r="M2842" s="369"/>
      <c r="N2842" s="369"/>
      <c r="O2842" s="369"/>
      <c r="P2842" s="369"/>
      <c r="Q2842" s="369"/>
      <c r="R2842" s="369"/>
      <c r="S2842" s="370"/>
      <c r="T2842" s="370"/>
      <c r="U2842" s="370"/>
      <c r="V2842" s="370"/>
      <c r="W2842" s="370"/>
      <c r="X2842" s="370"/>
      <c r="Y2842" s="370"/>
      <c r="Z2842" s="370"/>
      <c r="AA2842" s="370"/>
      <c r="AB2842" s="370"/>
      <c r="AC2842" s="370"/>
      <c r="AD2842" s="370"/>
      <c r="AG2842" s="86">
        <f t="shared" si="467"/>
        <v>0</v>
      </c>
      <c r="AH2842" s="86">
        <f t="shared" si="468"/>
        <v>0</v>
      </c>
      <c r="AJ2842" s="86">
        <f t="shared" si="469"/>
        <v>0</v>
      </c>
      <c r="AK2842" s="86">
        <f t="shared" si="470"/>
        <v>0</v>
      </c>
      <c r="AM2842" s="86">
        <f t="shared" si="471"/>
        <v>0</v>
      </c>
      <c r="AN2842" s="86">
        <f t="shared" si="472"/>
        <v>0</v>
      </c>
      <c r="AP2842" s="85"/>
      <c r="AQ2842" s="85"/>
    </row>
    <row r="2843" spans="1:43" ht="15" customHeight="1">
      <c r="A2843" s="107"/>
      <c r="B2843" s="93"/>
      <c r="C2843" s="110" t="s">
        <v>230</v>
      </c>
      <c r="D2843" s="369" t="str">
        <f t="shared" si="466"/>
        <v/>
      </c>
      <c r="E2843" s="369"/>
      <c r="F2843" s="369"/>
      <c r="G2843" s="369"/>
      <c r="H2843" s="369"/>
      <c r="I2843" s="369"/>
      <c r="J2843" s="369"/>
      <c r="K2843" s="369"/>
      <c r="L2843" s="369"/>
      <c r="M2843" s="369"/>
      <c r="N2843" s="369"/>
      <c r="O2843" s="369"/>
      <c r="P2843" s="369"/>
      <c r="Q2843" s="369"/>
      <c r="R2843" s="369"/>
      <c r="S2843" s="370"/>
      <c r="T2843" s="370"/>
      <c r="U2843" s="370"/>
      <c r="V2843" s="370"/>
      <c r="W2843" s="370"/>
      <c r="X2843" s="370"/>
      <c r="Y2843" s="370"/>
      <c r="Z2843" s="370"/>
      <c r="AA2843" s="370"/>
      <c r="AB2843" s="370"/>
      <c r="AC2843" s="370"/>
      <c r="AD2843" s="370"/>
      <c r="AG2843" s="86">
        <f t="shared" si="467"/>
        <v>0</v>
      </c>
      <c r="AH2843" s="86">
        <f t="shared" si="468"/>
        <v>0</v>
      </c>
      <c r="AJ2843" s="86">
        <f t="shared" si="469"/>
        <v>0</v>
      </c>
      <c r="AK2843" s="86">
        <f t="shared" si="470"/>
        <v>0</v>
      </c>
      <c r="AM2843" s="86">
        <f t="shared" si="471"/>
        <v>0</v>
      </c>
      <c r="AN2843" s="86">
        <f t="shared" si="472"/>
        <v>0</v>
      </c>
      <c r="AP2843" s="85"/>
      <c r="AQ2843" s="85"/>
    </row>
    <row r="2844" spans="1:43" ht="15" customHeight="1">
      <c r="A2844" s="107"/>
      <c r="B2844" s="93"/>
      <c r="C2844" s="110" t="s">
        <v>231</v>
      </c>
      <c r="D2844" s="369" t="str">
        <f t="shared" si="466"/>
        <v/>
      </c>
      <c r="E2844" s="369"/>
      <c r="F2844" s="369"/>
      <c r="G2844" s="369"/>
      <c r="H2844" s="369"/>
      <c r="I2844" s="369"/>
      <c r="J2844" s="369"/>
      <c r="K2844" s="369"/>
      <c r="L2844" s="369"/>
      <c r="M2844" s="369"/>
      <c r="N2844" s="369"/>
      <c r="O2844" s="369"/>
      <c r="P2844" s="369"/>
      <c r="Q2844" s="369"/>
      <c r="R2844" s="369"/>
      <c r="S2844" s="370"/>
      <c r="T2844" s="370"/>
      <c r="U2844" s="370"/>
      <c r="V2844" s="370"/>
      <c r="W2844" s="370"/>
      <c r="X2844" s="370"/>
      <c r="Y2844" s="370"/>
      <c r="Z2844" s="370"/>
      <c r="AA2844" s="370"/>
      <c r="AB2844" s="370"/>
      <c r="AC2844" s="370"/>
      <c r="AD2844" s="370"/>
      <c r="AG2844" s="86">
        <f t="shared" si="467"/>
        <v>0</v>
      </c>
      <c r="AH2844" s="86">
        <f t="shared" si="468"/>
        <v>0</v>
      </c>
      <c r="AJ2844" s="86">
        <f t="shared" si="469"/>
        <v>0</v>
      </c>
      <c r="AK2844" s="86">
        <f t="shared" si="470"/>
        <v>0</v>
      </c>
      <c r="AM2844" s="86">
        <f t="shared" si="471"/>
        <v>0</v>
      </c>
      <c r="AN2844" s="86">
        <f t="shared" si="472"/>
        <v>0</v>
      </c>
      <c r="AP2844" s="85"/>
      <c r="AQ2844" s="85"/>
    </row>
    <row r="2845" spans="1:43" ht="15" customHeight="1">
      <c r="A2845" s="107"/>
      <c r="B2845" s="93"/>
      <c r="C2845" s="112" t="s">
        <v>232</v>
      </c>
      <c r="D2845" s="369" t="str">
        <f t="shared" si="466"/>
        <v/>
      </c>
      <c r="E2845" s="369"/>
      <c r="F2845" s="369"/>
      <c r="G2845" s="369"/>
      <c r="H2845" s="369"/>
      <c r="I2845" s="369"/>
      <c r="J2845" s="369"/>
      <c r="K2845" s="369"/>
      <c r="L2845" s="369"/>
      <c r="M2845" s="369"/>
      <c r="N2845" s="369"/>
      <c r="O2845" s="369"/>
      <c r="P2845" s="369"/>
      <c r="Q2845" s="369"/>
      <c r="R2845" s="369"/>
      <c r="S2845" s="370"/>
      <c r="T2845" s="370"/>
      <c r="U2845" s="370"/>
      <c r="V2845" s="370"/>
      <c r="W2845" s="370"/>
      <c r="X2845" s="370"/>
      <c r="Y2845" s="370"/>
      <c r="Z2845" s="370"/>
      <c r="AA2845" s="370"/>
      <c r="AB2845" s="370"/>
      <c r="AC2845" s="370"/>
      <c r="AD2845" s="370"/>
      <c r="AG2845" s="86">
        <f t="shared" si="467"/>
        <v>0</v>
      </c>
      <c r="AH2845" s="86">
        <f t="shared" si="468"/>
        <v>0</v>
      </c>
      <c r="AJ2845" s="86">
        <f t="shared" si="469"/>
        <v>0</v>
      </c>
      <c r="AK2845" s="86">
        <f t="shared" si="470"/>
        <v>0</v>
      </c>
      <c r="AM2845" s="86">
        <f t="shared" si="471"/>
        <v>0</v>
      </c>
      <c r="AN2845" s="86">
        <f t="shared" si="472"/>
        <v>0</v>
      </c>
      <c r="AP2845" s="85"/>
      <c r="AQ2845" s="85"/>
    </row>
    <row r="2846" spans="1:43" ht="15" customHeight="1">
      <c r="A2846" s="107"/>
      <c r="B2846" s="93"/>
      <c r="C2846" s="112" t="s">
        <v>233</v>
      </c>
      <c r="D2846" s="369" t="str">
        <f t="shared" si="466"/>
        <v/>
      </c>
      <c r="E2846" s="369"/>
      <c r="F2846" s="369"/>
      <c r="G2846" s="369"/>
      <c r="H2846" s="369"/>
      <c r="I2846" s="369"/>
      <c r="J2846" s="369"/>
      <c r="K2846" s="369"/>
      <c r="L2846" s="369"/>
      <c r="M2846" s="369"/>
      <c r="N2846" s="369"/>
      <c r="O2846" s="369"/>
      <c r="P2846" s="369"/>
      <c r="Q2846" s="369"/>
      <c r="R2846" s="369"/>
      <c r="S2846" s="370"/>
      <c r="T2846" s="370"/>
      <c r="U2846" s="370"/>
      <c r="V2846" s="370"/>
      <c r="W2846" s="370"/>
      <c r="X2846" s="370"/>
      <c r="Y2846" s="370"/>
      <c r="Z2846" s="370"/>
      <c r="AA2846" s="370"/>
      <c r="AB2846" s="370"/>
      <c r="AC2846" s="370"/>
      <c r="AD2846" s="370"/>
      <c r="AG2846" s="86">
        <f t="shared" si="467"/>
        <v>0</v>
      </c>
      <c r="AH2846" s="86">
        <f t="shared" si="468"/>
        <v>0</v>
      </c>
      <c r="AJ2846" s="86">
        <f t="shared" si="469"/>
        <v>0</v>
      </c>
      <c r="AK2846" s="86">
        <f t="shared" si="470"/>
        <v>0</v>
      </c>
      <c r="AM2846" s="86">
        <f t="shared" si="471"/>
        <v>0</v>
      </c>
      <c r="AN2846" s="86">
        <f t="shared" si="472"/>
        <v>0</v>
      </c>
      <c r="AP2846" s="85"/>
      <c r="AQ2846" s="85"/>
    </row>
    <row r="2847" spans="1:43" ht="15" customHeight="1">
      <c r="A2847" s="107"/>
      <c r="B2847" s="93"/>
      <c r="C2847" s="112" t="s">
        <v>234</v>
      </c>
      <c r="D2847" s="369" t="str">
        <f t="shared" si="466"/>
        <v/>
      </c>
      <c r="E2847" s="369"/>
      <c r="F2847" s="369"/>
      <c r="G2847" s="369"/>
      <c r="H2847" s="369"/>
      <c r="I2847" s="369"/>
      <c r="J2847" s="369"/>
      <c r="K2847" s="369"/>
      <c r="L2847" s="369"/>
      <c r="M2847" s="369"/>
      <c r="N2847" s="369"/>
      <c r="O2847" s="369"/>
      <c r="P2847" s="369"/>
      <c r="Q2847" s="369"/>
      <c r="R2847" s="369"/>
      <c r="S2847" s="370"/>
      <c r="T2847" s="370"/>
      <c r="U2847" s="370"/>
      <c r="V2847" s="370"/>
      <c r="W2847" s="370"/>
      <c r="X2847" s="370"/>
      <c r="Y2847" s="370"/>
      <c r="Z2847" s="370"/>
      <c r="AA2847" s="370"/>
      <c r="AB2847" s="370"/>
      <c r="AC2847" s="370"/>
      <c r="AD2847" s="370"/>
      <c r="AG2847" s="86">
        <f t="shared" si="467"/>
        <v>0</v>
      </c>
      <c r="AH2847" s="86">
        <f t="shared" si="468"/>
        <v>0</v>
      </c>
      <c r="AJ2847" s="86">
        <f t="shared" si="469"/>
        <v>0</v>
      </c>
      <c r="AK2847" s="86">
        <f t="shared" si="470"/>
        <v>0</v>
      </c>
      <c r="AM2847" s="86">
        <f t="shared" si="471"/>
        <v>0</v>
      </c>
      <c r="AN2847" s="86">
        <f t="shared" si="472"/>
        <v>0</v>
      </c>
      <c r="AP2847" s="85"/>
      <c r="AQ2847" s="85"/>
    </row>
    <row r="2848" spans="1:43" ht="15" customHeight="1">
      <c r="A2848" s="107"/>
      <c r="B2848" s="93"/>
      <c r="C2848" s="112" t="s">
        <v>235</v>
      </c>
      <c r="D2848" s="369" t="str">
        <f t="shared" si="466"/>
        <v/>
      </c>
      <c r="E2848" s="369"/>
      <c r="F2848" s="369"/>
      <c r="G2848" s="369"/>
      <c r="H2848" s="369"/>
      <c r="I2848" s="369"/>
      <c r="J2848" s="369"/>
      <c r="K2848" s="369"/>
      <c r="L2848" s="369"/>
      <c r="M2848" s="369"/>
      <c r="N2848" s="369"/>
      <c r="O2848" s="369"/>
      <c r="P2848" s="369"/>
      <c r="Q2848" s="369"/>
      <c r="R2848" s="369"/>
      <c r="S2848" s="370"/>
      <c r="T2848" s="370"/>
      <c r="U2848" s="370"/>
      <c r="V2848" s="370"/>
      <c r="W2848" s="370"/>
      <c r="X2848" s="370"/>
      <c r="Y2848" s="370"/>
      <c r="Z2848" s="370"/>
      <c r="AA2848" s="370"/>
      <c r="AB2848" s="370"/>
      <c r="AC2848" s="370"/>
      <c r="AD2848" s="370"/>
      <c r="AG2848" s="86">
        <f t="shared" si="467"/>
        <v>0</v>
      </c>
      <c r="AH2848" s="86">
        <f t="shared" si="468"/>
        <v>0</v>
      </c>
      <c r="AJ2848" s="86">
        <f t="shared" si="469"/>
        <v>0</v>
      </c>
      <c r="AK2848" s="86">
        <f t="shared" si="470"/>
        <v>0</v>
      </c>
      <c r="AM2848" s="86">
        <f t="shared" si="471"/>
        <v>0</v>
      </c>
      <c r="AN2848" s="86">
        <f t="shared" si="472"/>
        <v>0</v>
      </c>
      <c r="AP2848" s="85"/>
      <c r="AQ2848" s="85"/>
    </row>
    <row r="2849" spans="1:43" ht="15" customHeight="1">
      <c r="A2849" s="107"/>
      <c r="B2849" s="93"/>
      <c r="C2849" s="112" t="s">
        <v>236</v>
      </c>
      <c r="D2849" s="369" t="str">
        <f t="shared" si="466"/>
        <v/>
      </c>
      <c r="E2849" s="369"/>
      <c r="F2849" s="369"/>
      <c r="G2849" s="369"/>
      <c r="H2849" s="369"/>
      <c r="I2849" s="369"/>
      <c r="J2849" s="369"/>
      <c r="K2849" s="369"/>
      <c r="L2849" s="369"/>
      <c r="M2849" s="369"/>
      <c r="N2849" s="369"/>
      <c r="O2849" s="369"/>
      <c r="P2849" s="369"/>
      <c r="Q2849" s="369"/>
      <c r="R2849" s="369"/>
      <c r="S2849" s="370"/>
      <c r="T2849" s="370"/>
      <c r="U2849" s="370"/>
      <c r="V2849" s="370"/>
      <c r="W2849" s="370"/>
      <c r="X2849" s="370"/>
      <c r="Y2849" s="370"/>
      <c r="Z2849" s="370"/>
      <c r="AA2849" s="370"/>
      <c r="AB2849" s="370"/>
      <c r="AC2849" s="370"/>
      <c r="AD2849" s="370"/>
      <c r="AG2849" s="86">
        <f t="shared" si="467"/>
        <v>0</v>
      </c>
      <c r="AH2849" s="86">
        <f t="shared" si="468"/>
        <v>0</v>
      </c>
      <c r="AJ2849" s="86">
        <f t="shared" si="469"/>
        <v>0</v>
      </c>
      <c r="AK2849" s="86">
        <f t="shared" si="470"/>
        <v>0</v>
      </c>
      <c r="AM2849" s="86">
        <f t="shared" si="471"/>
        <v>0</v>
      </c>
      <c r="AN2849" s="86">
        <f t="shared" si="472"/>
        <v>0</v>
      </c>
      <c r="AP2849" s="85"/>
      <c r="AQ2849" s="85"/>
    </row>
    <row r="2850" spans="1:43" ht="15" customHeight="1">
      <c r="A2850" s="107"/>
      <c r="B2850" s="93"/>
      <c r="C2850" s="112" t="s">
        <v>237</v>
      </c>
      <c r="D2850" s="369" t="str">
        <f t="shared" si="466"/>
        <v/>
      </c>
      <c r="E2850" s="369"/>
      <c r="F2850" s="369"/>
      <c r="G2850" s="369"/>
      <c r="H2850" s="369"/>
      <c r="I2850" s="369"/>
      <c r="J2850" s="369"/>
      <c r="K2850" s="369"/>
      <c r="L2850" s="369"/>
      <c r="M2850" s="369"/>
      <c r="N2850" s="369"/>
      <c r="O2850" s="369"/>
      <c r="P2850" s="369"/>
      <c r="Q2850" s="369"/>
      <c r="R2850" s="369"/>
      <c r="S2850" s="370"/>
      <c r="T2850" s="370"/>
      <c r="U2850" s="370"/>
      <c r="V2850" s="370"/>
      <c r="W2850" s="370"/>
      <c r="X2850" s="370"/>
      <c r="Y2850" s="370"/>
      <c r="Z2850" s="370"/>
      <c r="AA2850" s="370"/>
      <c r="AB2850" s="370"/>
      <c r="AC2850" s="370"/>
      <c r="AD2850" s="370"/>
      <c r="AG2850" s="86">
        <f t="shared" si="467"/>
        <v>0</v>
      </c>
      <c r="AH2850" s="86">
        <f t="shared" si="468"/>
        <v>0</v>
      </c>
      <c r="AJ2850" s="86">
        <f t="shared" si="469"/>
        <v>0</v>
      </c>
      <c r="AK2850" s="86">
        <f t="shared" si="470"/>
        <v>0</v>
      </c>
      <c r="AM2850" s="86">
        <f t="shared" si="471"/>
        <v>0</v>
      </c>
      <c r="AN2850" s="86">
        <f t="shared" si="472"/>
        <v>0</v>
      </c>
      <c r="AP2850" s="85"/>
      <c r="AQ2850" s="85"/>
    </row>
    <row r="2851" spans="1:43" ht="15" customHeight="1">
      <c r="A2851" s="107"/>
      <c r="B2851" s="93"/>
      <c r="C2851" s="112" t="s">
        <v>238</v>
      </c>
      <c r="D2851" s="369" t="str">
        <f t="shared" si="466"/>
        <v/>
      </c>
      <c r="E2851" s="369"/>
      <c r="F2851" s="369"/>
      <c r="G2851" s="369"/>
      <c r="H2851" s="369"/>
      <c r="I2851" s="369"/>
      <c r="J2851" s="369"/>
      <c r="K2851" s="369"/>
      <c r="L2851" s="369"/>
      <c r="M2851" s="369"/>
      <c r="N2851" s="369"/>
      <c r="O2851" s="369"/>
      <c r="P2851" s="369"/>
      <c r="Q2851" s="369"/>
      <c r="R2851" s="369"/>
      <c r="S2851" s="370"/>
      <c r="T2851" s="370"/>
      <c r="U2851" s="370"/>
      <c r="V2851" s="370"/>
      <c r="W2851" s="370"/>
      <c r="X2851" s="370"/>
      <c r="Y2851" s="370"/>
      <c r="Z2851" s="370"/>
      <c r="AA2851" s="370"/>
      <c r="AB2851" s="370"/>
      <c r="AC2851" s="370"/>
      <c r="AD2851" s="370"/>
      <c r="AG2851" s="86">
        <f t="shared" si="467"/>
        <v>0</v>
      </c>
      <c r="AH2851" s="86">
        <f t="shared" si="468"/>
        <v>0</v>
      </c>
      <c r="AJ2851" s="86">
        <f t="shared" si="469"/>
        <v>0</v>
      </c>
      <c r="AK2851" s="86">
        <f t="shared" si="470"/>
        <v>0</v>
      </c>
      <c r="AM2851" s="86">
        <f t="shared" si="471"/>
        <v>0</v>
      </c>
      <c r="AN2851" s="86">
        <f t="shared" si="472"/>
        <v>0</v>
      </c>
      <c r="AP2851" s="85"/>
      <c r="AQ2851" s="85"/>
    </row>
    <row r="2852" spans="1:43" ht="15" customHeight="1">
      <c r="A2852" s="107"/>
      <c r="B2852" s="93"/>
      <c r="C2852" s="112" t="s">
        <v>239</v>
      </c>
      <c r="D2852" s="369" t="str">
        <f t="shared" si="466"/>
        <v/>
      </c>
      <c r="E2852" s="369"/>
      <c r="F2852" s="369"/>
      <c r="G2852" s="369"/>
      <c r="H2852" s="369"/>
      <c r="I2852" s="369"/>
      <c r="J2852" s="369"/>
      <c r="K2852" s="369"/>
      <c r="L2852" s="369"/>
      <c r="M2852" s="369"/>
      <c r="N2852" s="369"/>
      <c r="O2852" s="369"/>
      <c r="P2852" s="369"/>
      <c r="Q2852" s="369"/>
      <c r="R2852" s="369"/>
      <c r="S2852" s="370"/>
      <c r="T2852" s="370"/>
      <c r="U2852" s="370"/>
      <c r="V2852" s="370"/>
      <c r="W2852" s="370"/>
      <c r="X2852" s="370"/>
      <c r="Y2852" s="370"/>
      <c r="Z2852" s="370"/>
      <c r="AA2852" s="370"/>
      <c r="AB2852" s="370"/>
      <c r="AC2852" s="370"/>
      <c r="AD2852" s="370"/>
      <c r="AG2852" s="86">
        <f t="shared" si="467"/>
        <v>0</v>
      </c>
      <c r="AH2852" s="86">
        <f t="shared" si="468"/>
        <v>0</v>
      </c>
      <c r="AJ2852" s="86">
        <f t="shared" si="469"/>
        <v>0</v>
      </c>
      <c r="AK2852" s="86">
        <f t="shared" si="470"/>
        <v>0</v>
      </c>
      <c r="AM2852" s="86">
        <f t="shared" si="471"/>
        <v>0</v>
      </c>
      <c r="AN2852" s="86">
        <f t="shared" si="472"/>
        <v>0</v>
      </c>
      <c r="AP2852" s="85"/>
      <c r="AQ2852" s="85"/>
    </row>
    <row r="2853" spans="1:43" ht="15" customHeight="1">
      <c r="A2853" s="107"/>
      <c r="B2853" s="93"/>
      <c r="C2853" s="112" t="s">
        <v>240</v>
      </c>
      <c r="D2853" s="369" t="str">
        <f t="shared" si="466"/>
        <v/>
      </c>
      <c r="E2853" s="369"/>
      <c r="F2853" s="369"/>
      <c r="G2853" s="369"/>
      <c r="H2853" s="369"/>
      <c r="I2853" s="369"/>
      <c r="J2853" s="369"/>
      <c r="K2853" s="369"/>
      <c r="L2853" s="369"/>
      <c r="M2853" s="369"/>
      <c r="N2853" s="369"/>
      <c r="O2853" s="369"/>
      <c r="P2853" s="369"/>
      <c r="Q2853" s="369"/>
      <c r="R2853" s="369"/>
      <c r="S2853" s="370"/>
      <c r="T2853" s="370"/>
      <c r="U2853" s="370"/>
      <c r="V2853" s="370"/>
      <c r="W2853" s="370"/>
      <c r="X2853" s="370"/>
      <c r="Y2853" s="370"/>
      <c r="Z2853" s="370"/>
      <c r="AA2853" s="370"/>
      <c r="AB2853" s="370"/>
      <c r="AC2853" s="370"/>
      <c r="AD2853" s="370"/>
      <c r="AG2853" s="86">
        <f t="shared" si="467"/>
        <v>0</v>
      </c>
      <c r="AH2853" s="86">
        <f t="shared" si="468"/>
        <v>0</v>
      </c>
      <c r="AJ2853" s="86">
        <f t="shared" si="469"/>
        <v>0</v>
      </c>
      <c r="AK2853" s="86">
        <f t="shared" si="470"/>
        <v>0</v>
      </c>
      <c r="AM2853" s="86">
        <f t="shared" si="471"/>
        <v>0</v>
      </c>
      <c r="AN2853" s="86">
        <f t="shared" si="472"/>
        <v>0</v>
      </c>
      <c r="AP2853" s="85"/>
      <c r="AQ2853" s="85"/>
    </row>
    <row r="2854" spans="1:43" ht="15" customHeight="1">
      <c r="A2854" s="107"/>
      <c r="B2854" s="93"/>
      <c r="C2854" s="112" t="s">
        <v>241</v>
      </c>
      <c r="D2854" s="369" t="str">
        <f t="shared" si="466"/>
        <v/>
      </c>
      <c r="E2854" s="369"/>
      <c r="F2854" s="369"/>
      <c r="G2854" s="369"/>
      <c r="H2854" s="369"/>
      <c r="I2854" s="369"/>
      <c r="J2854" s="369"/>
      <c r="K2854" s="369"/>
      <c r="L2854" s="369"/>
      <c r="M2854" s="369"/>
      <c r="N2854" s="369"/>
      <c r="O2854" s="369"/>
      <c r="P2854" s="369"/>
      <c r="Q2854" s="369"/>
      <c r="R2854" s="369"/>
      <c r="S2854" s="370"/>
      <c r="T2854" s="370"/>
      <c r="U2854" s="370"/>
      <c r="V2854" s="370"/>
      <c r="W2854" s="370"/>
      <c r="X2854" s="370"/>
      <c r="Y2854" s="370"/>
      <c r="Z2854" s="370"/>
      <c r="AA2854" s="370"/>
      <c r="AB2854" s="370"/>
      <c r="AC2854" s="370"/>
      <c r="AD2854" s="370"/>
      <c r="AG2854" s="86">
        <f t="shared" si="467"/>
        <v>0</v>
      </c>
      <c r="AH2854" s="86">
        <f t="shared" si="468"/>
        <v>0</v>
      </c>
      <c r="AJ2854" s="86">
        <f t="shared" si="469"/>
        <v>0</v>
      </c>
      <c r="AK2854" s="86">
        <f t="shared" si="470"/>
        <v>0</v>
      </c>
      <c r="AM2854" s="86">
        <f t="shared" si="471"/>
        <v>0</v>
      </c>
      <c r="AN2854" s="86">
        <f t="shared" si="472"/>
        <v>0</v>
      </c>
      <c r="AP2854" s="85"/>
      <c r="AQ2854" s="85"/>
    </row>
    <row r="2855" spans="1:43" ht="15" customHeight="1">
      <c r="A2855" s="107"/>
      <c r="B2855" s="93"/>
      <c r="C2855" s="112" t="s">
        <v>242</v>
      </c>
      <c r="D2855" s="369" t="str">
        <f t="shared" si="466"/>
        <v/>
      </c>
      <c r="E2855" s="369"/>
      <c r="F2855" s="369"/>
      <c r="G2855" s="369"/>
      <c r="H2855" s="369"/>
      <c r="I2855" s="369"/>
      <c r="J2855" s="369"/>
      <c r="K2855" s="369"/>
      <c r="L2855" s="369"/>
      <c r="M2855" s="369"/>
      <c r="N2855" s="369"/>
      <c r="O2855" s="369"/>
      <c r="P2855" s="369"/>
      <c r="Q2855" s="369"/>
      <c r="R2855" s="369"/>
      <c r="S2855" s="370"/>
      <c r="T2855" s="370"/>
      <c r="U2855" s="370"/>
      <c r="V2855" s="370"/>
      <c r="W2855" s="370"/>
      <c r="X2855" s="370"/>
      <c r="Y2855" s="370"/>
      <c r="Z2855" s="370"/>
      <c r="AA2855" s="370"/>
      <c r="AB2855" s="370"/>
      <c r="AC2855" s="370"/>
      <c r="AD2855" s="370"/>
      <c r="AG2855" s="86">
        <f t="shared" si="467"/>
        <v>0</v>
      </c>
      <c r="AH2855" s="86">
        <f t="shared" si="468"/>
        <v>0</v>
      </c>
      <c r="AJ2855" s="86">
        <f t="shared" si="469"/>
        <v>0</v>
      </c>
      <c r="AK2855" s="86">
        <f t="shared" si="470"/>
        <v>0</v>
      </c>
      <c r="AM2855" s="86">
        <f t="shared" si="471"/>
        <v>0</v>
      </c>
      <c r="AN2855" s="86">
        <f t="shared" si="472"/>
        <v>0</v>
      </c>
      <c r="AP2855" s="85"/>
      <c r="AQ2855" s="85"/>
    </row>
    <row r="2856" spans="1:43" ht="15" customHeight="1">
      <c r="A2856" s="107"/>
      <c r="B2856" s="93"/>
      <c r="C2856" s="112" t="s">
        <v>243</v>
      </c>
      <c r="D2856" s="369" t="str">
        <f t="shared" si="466"/>
        <v/>
      </c>
      <c r="E2856" s="369"/>
      <c r="F2856" s="369"/>
      <c r="G2856" s="369"/>
      <c r="H2856" s="369"/>
      <c r="I2856" s="369"/>
      <c r="J2856" s="369"/>
      <c r="K2856" s="369"/>
      <c r="L2856" s="369"/>
      <c r="M2856" s="369"/>
      <c r="N2856" s="369"/>
      <c r="O2856" s="369"/>
      <c r="P2856" s="369"/>
      <c r="Q2856" s="369"/>
      <c r="R2856" s="369"/>
      <c r="S2856" s="370"/>
      <c r="T2856" s="370"/>
      <c r="U2856" s="370"/>
      <c r="V2856" s="370"/>
      <c r="W2856" s="370"/>
      <c r="X2856" s="370"/>
      <c r="Y2856" s="370"/>
      <c r="Z2856" s="370"/>
      <c r="AA2856" s="370"/>
      <c r="AB2856" s="370"/>
      <c r="AC2856" s="370"/>
      <c r="AD2856" s="370"/>
      <c r="AG2856" s="86">
        <f t="shared" si="467"/>
        <v>0</v>
      </c>
      <c r="AH2856" s="86">
        <f t="shared" si="468"/>
        <v>0</v>
      </c>
      <c r="AJ2856" s="86">
        <f t="shared" si="469"/>
        <v>0</v>
      </c>
      <c r="AK2856" s="86">
        <f t="shared" si="470"/>
        <v>0</v>
      </c>
      <c r="AM2856" s="86">
        <f t="shared" si="471"/>
        <v>0</v>
      </c>
      <c r="AN2856" s="86">
        <f t="shared" si="472"/>
        <v>0</v>
      </c>
      <c r="AP2856" s="85"/>
      <c r="AQ2856" s="85"/>
    </row>
    <row r="2857" spans="1:43" ht="15" customHeight="1">
      <c r="A2857" s="107"/>
      <c r="B2857" s="93"/>
      <c r="C2857" s="112" t="s">
        <v>244</v>
      </c>
      <c r="D2857" s="369" t="str">
        <f t="shared" si="466"/>
        <v/>
      </c>
      <c r="E2857" s="369"/>
      <c r="F2857" s="369"/>
      <c r="G2857" s="369"/>
      <c r="H2857" s="369"/>
      <c r="I2857" s="369"/>
      <c r="J2857" s="369"/>
      <c r="K2857" s="369"/>
      <c r="L2857" s="369"/>
      <c r="M2857" s="369"/>
      <c r="N2857" s="369"/>
      <c r="O2857" s="369"/>
      <c r="P2857" s="369"/>
      <c r="Q2857" s="369"/>
      <c r="R2857" s="369"/>
      <c r="S2857" s="370"/>
      <c r="T2857" s="370"/>
      <c r="U2857" s="370"/>
      <c r="V2857" s="370"/>
      <c r="W2857" s="370"/>
      <c r="X2857" s="370"/>
      <c r="Y2857" s="370"/>
      <c r="Z2857" s="370"/>
      <c r="AA2857" s="370"/>
      <c r="AB2857" s="370"/>
      <c r="AC2857" s="370"/>
      <c r="AD2857" s="370"/>
      <c r="AG2857" s="86">
        <f t="shared" si="467"/>
        <v>0</v>
      </c>
      <c r="AH2857" s="86">
        <f t="shared" si="468"/>
        <v>0</v>
      </c>
      <c r="AJ2857" s="86">
        <f t="shared" si="469"/>
        <v>0</v>
      </c>
      <c r="AK2857" s="86">
        <f t="shared" si="470"/>
        <v>0</v>
      </c>
      <c r="AM2857" s="86">
        <f t="shared" si="471"/>
        <v>0</v>
      </c>
      <c r="AN2857" s="86">
        <f t="shared" si="472"/>
        <v>0</v>
      </c>
      <c r="AP2857" s="85"/>
      <c r="AQ2857" s="85"/>
    </row>
    <row r="2858" spans="1:43" ht="15" customHeight="1">
      <c r="A2858" s="107"/>
      <c r="B2858" s="93"/>
      <c r="C2858" s="112" t="s">
        <v>245</v>
      </c>
      <c r="D2858" s="369" t="str">
        <f t="shared" si="466"/>
        <v/>
      </c>
      <c r="E2858" s="369"/>
      <c r="F2858" s="369"/>
      <c r="G2858" s="369"/>
      <c r="H2858" s="369"/>
      <c r="I2858" s="369"/>
      <c r="J2858" s="369"/>
      <c r="K2858" s="369"/>
      <c r="L2858" s="369"/>
      <c r="M2858" s="369"/>
      <c r="N2858" s="369"/>
      <c r="O2858" s="369"/>
      <c r="P2858" s="369"/>
      <c r="Q2858" s="369"/>
      <c r="R2858" s="369"/>
      <c r="S2858" s="370"/>
      <c r="T2858" s="370"/>
      <c r="U2858" s="370"/>
      <c r="V2858" s="370"/>
      <c r="W2858" s="370"/>
      <c r="X2858" s="370"/>
      <c r="Y2858" s="370"/>
      <c r="Z2858" s="370"/>
      <c r="AA2858" s="370"/>
      <c r="AB2858" s="370"/>
      <c r="AC2858" s="370"/>
      <c r="AD2858" s="370"/>
      <c r="AG2858" s="86">
        <f t="shared" si="467"/>
        <v>0</v>
      </c>
      <c r="AH2858" s="86">
        <f>IF(OR(AND(COUNT(Y2858)=1, Y2858&gt;S2858),AND(S2858=0,Y2858&lt;&gt;0)), 1, 0)</f>
        <v>0</v>
      </c>
      <c r="AJ2858" s="86">
        <f t="shared" si="469"/>
        <v>0</v>
      </c>
      <c r="AK2858" s="86">
        <f t="shared" si="470"/>
        <v>0</v>
      </c>
      <c r="AM2858" s="86">
        <f t="shared" si="471"/>
        <v>0</v>
      </c>
      <c r="AN2858" s="86">
        <f t="shared" si="472"/>
        <v>0</v>
      </c>
      <c r="AP2858" s="85"/>
      <c r="AQ2858" s="85"/>
    </row>
    <row r="2859" spans="1:43" ht="15" customHeight="1">
      <c r="A2859" s="107"/>
      <c r="B2859" s="93"/>
      <c r="C2859" s="112" t="s">
        <v>246</v>
      </c>
      <c r="D2859" s="369" t="str">
        <f t="shared" si="466"/>
        <v/>
      </c>
      <c r="E2859" s="369"/>
      <c r="F2859" s="369"/>
      <c r="G2859" s="369"/>
      <c r="H2859" s="369"/>
      <c r="I2859" s="369"/>
      <c r="J2859" s="369"/>
      <c r="K2859" s="369"/>
      <c r="L2859" s="369"/>
      <c r="M2859" s="369"/>
      <c r="N2859" s="369"/>
      <c r="O2859" s="369"/>
      <c r="P2859" s="369"/>
      <c r="Q2859" s="369"/>
      <c r="R2859" s="369"/>
      <c r="S2859" s="370"/>
      <c r="T2859" s="370"/>
      <c r="U2859" s="370"/>
      <c r="V2859" s="370"/>
      <c r="W2859" s="370"/>
      <c r="X2859" s="370"/>
      <c r="Y2859" s="370"/>
      <c r="Z2859" s="370"/>
      <c r="AA2859" s="370"/>
      <c r="AB2859" s="370"/>
      <c r="AC2859" s="370"/>
      <c r="AD2859" s="370"/>
      <c r="AG2859" s="86">
        <f t="shared" si="467"/>
        <v>0</v>
      </c>
      <c r="AH2859" s="86">
        <f t="shared" si="468"/>
        <v>0</v>
      </c>
      <c r="AJ2859" s="86">
        <f t="shared" si="469"/>
        <v>0</v>
      </c>
      <c r="AK2859" s="86">
        <f t="shared" si="470"/>
        <v>0</v>
      </c>
      <c r="AM2859" s="86">
        <f t="shared" si="471"/>
        <v>0</v>
      </c>
      <c r="AN2859" s="86">
        <f t="shared" si="472"/>
        <v>0</v>
      </c>
      <c r="AP2859" s="85"/>
      <c r="AQ2859" s="85"/>
    </row>
    <row r="2860" spans="1:43" ht="15" customHeight="1">
      <c r="A2860" s="107"/>
      <c r="B2860" s="93"/>
      <c r="C2860" s="112" t="s">
        <v>247</v>
      </c>
      <c r="D2860" s="369" t="str">
        <f t="shared" si="466"/>
        <v/>
      </c>
      <c r="E2860" s="369"/>
      <c r="F2860" s="369"/>
      <c r="G2860" s="369"/>
      <c r="H2860" s="369"/>
      <c r="I2860" s="369"/>
      <c r="J2860" s="369"/>
      <c r="K2860" s="369"/>
      <c r="L2860" s="369"/>
      <c r="M2860" s="369"/>
      <c r="N2860" s="369"/>
      <c r="O2860" s="369"/>
      <c r="P2860" s="369"/>
      <c r="Q2860" s="369"/>
      <c r="R2860" s="369"/>
      <c r="S2860" s="370"/>
      <c r="T2860" s="370"/>
      <c r="U2860" s="370"/>
      <c r="V2860" s="370"/>
      <c r="W2860" s="370"/>
      <c r="X2860" s="370"/>
      <c r="Y2860" s="370"/>
      <c r="Z2860" s="370"/>
      <c r="AA2860" s="370"/>
      <c r="AB2860" s="370"/>
      <c r="AC2860" s="370"/>
      <c r="AD2860" s="370"/>
      <c r="AG2860" s="86">
        <f t="shared" si="467"/>
        <v>0</v>
      </c>
      <c r="AH2860" s="86">
        <f t="shared" si="468"/>
        <v>0</v>
      </c>
      <c r="AJ2860" s="86">
        <f t="shared" si="469"/>
        <v>0</v>
      </c>
      <c r="AK2860" s="86">
        <f t="shared" si="470"/>
        <v>0</v>
      </c>
      <c r="AM2860" s="86">
        <f t="shared" si="471"/>
        <v>0</v>
      </c>
      <c r="AN2860" s="86">
        <f t="shared" si="472"/>
        <v>0</v>
      </c>
      <c r="AP2860" s="85"/>
      <c r="AQ2860" s="85"/>
    </row>
    <row r="2861" spans="1:43" ht="15" customHeight="1">
      <c r="A2861" s="107"/>
      <c r="B2861" s="93"/>
      <c r="C2861" s="112" t="s">
        <v>248</v>
      </c>
      <c r="D2861" s="369" t="str">
        <f t="shared" si="466"/>
        <v/>
      </c>
      <c r="E2861" s="369"/>
      <c r="F2861" s="369"/>
      <c r="G2861" s="369"/>
      <c r="H2861" s="369"/>
      <c r="I2861" s="369"/>
      <c r="J2861" s="369"/>
      <c r="K2861" s="369"/>
      <c r="L2861" s="369"/>
      <c r="M2861" s="369"/>
      <c r="N2861" s="369"/>
      <c r="O2861" s="369"/>
      <c r="P2861" s="369"/>
      <c r="Q2861" s="369"/>
      <c r="R2861" s="369"/>
      <c r="S2861" s="370"/>
      <c r="T2861" s="370"/>
      <c r="U2861" s="370"/>
      <c r="V2861" s="370"/>
      <c r="W2861" s="370"/>
      <c r="X2861" s="370"/>
      <c r="Y2861" s="370"/>
      <c r="Z2861" s="370"/>
      <c r="AA2861" s="370"/>
      <c r="AB2861" s="370"/>
      <c r="AC2861" s="370"/>
      <c r="AD2861" s="370"/>
      <c r="AG2861" s="86">
        <f t="shared" si="467"/>
        <v>0</v>
      </c>
      <c r="AH2861" s="86">
        <f t="shared" si="468"/>
        <v>0</v>
      </c>
      <c r="AJ2861" s="86">
        <f t="shared" si="469"/>
        <v>0</v>
      </c>
      <c r="AK2861" s="86">
        <f t="shared" si="470"/>
        <v>0</v>
      </c>
      <c r="AM2861" s="86">
        <f t="shared" si="471"/>
        <v>0</v>
      </c>
      <c r="AN2861" s="86">
        <f t="shared" si="472"/>
        <v>0</v>
      </c>
      <c r="AP2861" s="85"/>
      <c r="AQ2861" s="85"/>
    </row>
    <row r="2862" spans="1:43" ht="15" customHeight="1">
      <c r="A2862" s="107"/>
      <c r="B2862" s="93"/>
      <c r="C2862" s="112" t="s">
        <v>249</v>
      </c>
      <c r="D2862" s="369" t="str">
        <f t="shared" si="466"/>
        <v/>
      </c>
      <c r="E2862" s="369"/>
      <c r="F2862" s="369"/>
      <c r="G2862" s="369"/>
      <c r="H2862" s="369"/>
      <c r="I2862" s="369"/>
      <c r="J2862" s="369"/>
      <c r="K2862" s="369"/>
      <c r="L2862" s="369"/>
      <c r="M2862" s="369"/>
      <c r="N2862" s="369"/>
      <c r="O2862" s="369"/>
      <c r="P2862" s="369"/>
      <c r="Q2862" s="369"/>
      <c r="R2862" s="369"/>
      <c r="S2862" s="370"/>
      <c r="T2862" s="370"/>
      <c r="U2862" s="370"/>
      <c r="V2862" s="370"/>
      <c r="W2862" s="370"/>
      <c r="X2862" s="370"/>
      <c r="Y2862" s="370"/>
      <c r="Z2862" s="370"/>
      <c r="AA2862" s="370"/>
      <c r="AB2862" s="370"/>
      <c r="AC2862" s="370"/>
      <c r="AD2862" s="370"/>
      <c r="AG2862" s="86">
        <f t="shared" si="467"/>
        <v>0</v>
      </c>
      <c r="AH2862" s="86">
        <f t="shared" si="468"/>
        <v>0</v>
      </c>
      <c r="AJ2862" s="86">
        <f t="shared" si="469"/>
        <v>0</v>
      </c>
      <c r="AK2862" s="86">
        <f t="shared" si="470"/>
        <v>0</v>
      </c>
      <c r="AM2862" s="86">
        <f t="shared" si="471"/>
        <v>0</v>
      </c>
      <c r="AN2862" s="86">
        <f t="shared" si="472"/>
        <v>0</v>
      </c>
      <c r="AP2862" s="85"/>
      <c r="AQ2862" s="85"/>
    </row>
    <row r="2863" spans="1:43" ht="15" customHeight="1">
      <c r="A2863" s="107"/>
      <c r="B2863" s="93"/>
      <c r="C2863" s="112" t="s">
        <v>250</v>
      </c>
      <c r="D2863" s="369" t="str">
        <f t="shared" si="466"/>
        <v/>
      </c>
      <c r="E2863" s="369"/>
      <c r="F2863" s="369"/>
      <c r="G2863" s="369"/>
      <c r="H2863" s="369"/>
      <c r="I2863" s="369"/>
      <c r="J2863" s="369"/>
      <c r="K2863" s="369"/>
      <c r="L2863" s="369"/>
      <c r="M2863" s="369"/>
      <c r="N2863" s="369"/>
      <c r="O2863" s="369"/>
      <c r="P2863" s="369"/>
      <c r="Q2863" s="369"/>
      <c r="R2863" s="369"/>
      <c r="S2863" s="370"/>
      <c r="T2863" s="370"/>
      <c r="U2863" s="370"/>
      <c r="V2863" s="370"/>
      <c r="W2863" s="370"/>
      <c r="X2863" s="370"/>
      <c r="Y2863" s="370"/>
      <c r="Z2863" s="370"/>
      <c r="AA2863" s="370"/>
      <c r="AB2863" s="370"/>
      <c r="AC2863" s="370"/>
      <c r="AD2863" s="370"/>
      <c r="AG2863" s="86">
        <f t="shared" si="467"/>
        <v>0</v>
      </c>
      <c r="AH2863" s="86">
        <f>IF(OR(AND(COUNT(Y2863)=1, Y2863&gt;S2863),AND(S2863=0,Y2863&lt;&gt;0)), 1, 0)</f>
        <v>0</v>
      </c>
      <c r="AJ2863" s="86">
        <f t="shared" si="469"/>
        <v>0</v>
      </c>
      <c r="AK2863" s="86">
        <f t="shared" si="470"/>
        <v>0</v>
      </c>
      <c r="AM2863" s="86">
        <f t="shared" si="471"/>
        <v>0</v>
      </c>
      <c r="AN2863" s="86">
        <f t="shared" si="472"/>
        <v>0</v>
      </c>
      <c r="AP2863" s="85"/>
      <c r="AQ2863" s="85"/>
    </row>
    <row r="2864" spans="1:43" ht="15" customHeight="1">
      <c r="A2864" s="107"/>
      <c r="B2864" s="93"/>
      <c r="C2864" s="112" t="s">
        <v>251</v>
      </c>
      <c r="D2864" s="369" t="str">
        <f t="shared" si="466"/>
        <v/>
      </c>
      <c r="E2864" s="369"/>
      <c r="F2864" s="369"/>
      <c r="G2864" s="369"/>
      <c r="H2864" s="369"/>
      <c r="I2864" s="369"/>
      <c r="J2864" s="369"/>
      <c r="K2864" s="369"/>
      <c r="L2864" s="369"/>
      <c r="M2864" s="369"/>
      <c r="N2864" s="369"/>
      <c r="O2864" s="369"/>
      <c r="P2864" s="369"/>
      <c r="Q2864" s="369"/>
      <c r="R2864" s="369"/>
      <c r="S2864" s="370"/>
      <c r="T2864" s="370"/>
      <c r="U2864" s="370"/>
      <c r="V2864" s="370"/>
      <c r="W2864" s="370"/>
      <c r="X2864" s="370"/>
      <c r="Y2864" s="370"/>
      <c r="Z2864" s="370"/>
      <c r="AA2864" s="370"/>
      <c r="AB2864" s="370"/>
      <c r="AC2864" s="370"/>
      <c r="AD2864" s="370"/>
      <c r="AG2864" s="86">
        <f t="shared" si="467"/>
        <v>0</v>
      </c>
      <c r="AH2864" s="86">
        <f t="shared" si="468"/>
        <v>0</v>
      </c>
      <c r="AJ2864" s="86">
        <f t="shared" si="469"/>
        <v>0</v>
      </c>
      <c r="AK2864" s="86">
        <f t="shared" si="470"/>
        <v>0</v>
      </c>
      <c r="AM2864" s="86">
        <f t="shared" si="471"/>
        <v>0</v>
      </c>
      <c r="AN2864" s="86">
        <f t="shared" si="472"/>
        <v>0</v>
      </c>
      <c r="AP2864" s="85"/>
      <c r="AQ2864" s="85"/>
    </row>
    <row r="2865" spans="1:43" ht="15" customHeight="1">
      <c r="A2865" s="107"/>
      <c r="B2865" s="93"/>
      <c r="C2865" s="112" t="s">
        <v>252</v>
      </c>
      <c r="D2865" s="369" t="str">
        <f t="shared" si="466"/>
        <v/>
      </c>
      <c r="E2865" s="369"/>
      <c r="F2865" s="369"/>
      <c r="G2865" s="369"/>
      <c r="H2865" s="369"/>
      <c r="I2865" s="369"/>
      <c r="J2865" s="369"/>
      <c r="K2865" s="369"/>
      <c r="L2865" s="369"/>
      <c r="M2865" s="369"/>
      <c r="N2865" s="369"/>
      <c r="O2865" s="369"/>
      <c r="P2865" s="369"/>
      <c r="Q2865" s="369"/>
      <c r="R2865" s="369"/>
      <c r="S2865" s="370"/>
      <c r="T2865" s="370"/>
      <c r="U2865" s="370"/>
      <c r="V2865" s="370"/>
      <c r="W2865" s="370"/>
      <c r="X2865" s="370"/>
      <c r="Y2865" s="370"/>
      <c r="Z2865" s="370"/>
      <c r="AA2865" s="370"/>
      <c r="AB2865" s="370"/>
      <c r="AC2865" s="370"/>
      <c r="AD2865" s="370"/>
      <c r="AG2865" s="86">
        <f t="shared" si="467"/>
        <v>0</v>
      </c>
      <c r="AH2865" s="86">
        <f t="shared" si="468"/>
        <v>0</v>
      </c>
      <c r="AJ2865" s="86">
        <f t="shared" si="469"/>
        <v>0</v>
      </c>
      <c r="AK2865" s="86">
        <f t="shared" si="470"/>
        <v>0</v>
      </c>
      <c r="AM2865" s="86">
        <f t="shared" si="471"/>
        <v>0</v>
      </c>
      <c r="AN2865" s="86">
        <f t="shared" si="472"/>
        <v>0</v>
      </c>
      <c r="AP2865" s="85"/>
      <c r="AQ2865" s="85"/>
    </row>
    <row r="2866" spans="1:43" ht="15" customHeight="1">
      <c r="A2866" s="107"/>
      <c r="B2866" s="93"/>
      <c r="C2866" s="93"/>
      <c r="D2866" s="93"/>
      <c r="E2866" s="93"/>
      <c r="F2866" s="93"/>
      <c r="G2866" s="93"/>
      <c r="H2866" s="93"/>
      <c r="I2866" s="93"/>
      <c r="J2866" s="93"/>
      <c r="K2866" s="93"/>
      <c r="L2866" s="93"/>
      <c r="M2866" s="93"/>
      <c r="N2866" s="93"/>
      <c r="O2866" s="93"/>
      <c r="P2866" s="93"/>
      <c r="Q2866" s="93"/>
      <c r="R2866" s="136" t="s">
        <v>253</v>
      </c>
      <c r="S2866" s="372">
        <f>IF(AND(SUM(S2746:X2865)=0,COUNTIF(S2746:X2865,"NS")&gt;0),"NS",
IF(AND(SUM(S2746:X2865)=0,COUNTIF(S2746:X2865,0)&gt;0),0,
IF(AND(SUM(S2746:X2865)=0,COUNTIF(S2746:X2865,"NA")&gt;0),"NA",
SUM(S2746:X2865))))</f>
        <v>0</v>
      </c>
      <c r="T2866" s="372"/>
      <c r="U2866" s="372"/>
      <c r="V2866" s="372"/>
      <c r="W2866" s="372"/>
      <c r="X2866" s="372"/>
      <c r="Y2866" s="372">
        <f>IF(AND(SUM(Y2746:AD2865)=0,COUNTIF(Y2746:AD2865,"NS")&gt;0),"NS",
IF(AND(SUM(Y2746:AD2865)=0,COUNTIF(Y2746:AD2865,0)&gt;0),0,
IF(AND(SUM(Y2746:AD2865)=0,COUNTIF(Y2746:AD2865,"NA")&gt;0),"NA",
SUM(Y2746:AD2865))))</f>
        <v>0</v>
      </c>
      <c r="Z2866" s="372"/>
      <c r="AA2866" s="372"/>
      <c r="AB2866" s="372"/>
      <c r="AC2866" s="372"/>
      <c r="AD2866" s="372"/>
      <c r="AG2866" s="115">
        <f>SUM(AG2746:AG2865)</f>
        <v>0</v>
      </c>
      <c r="AH2866" s="115">
        <f>SUM(AH2746:AH2865)</f>
        <v>0</v>
      </c>
      <c r="AK2866" s="115">
        <f>SUM(AK2746:AK2865)</f>
        <v>0</v>
      </c>
      <c r="AN2866" s="115">
        <f>SUM(AN2746:AN2865)</f>
        <v>0</v>
      </c>
      <c r="AP2866" s="85"/>
      <c r="AQ2866" s="85"/>
    </row>
    <row r="2867" spans="1:43" ht="15" customHeight="1">
      <c r="A2867" s="107"/>
      <c r="B2867" s="93"/>
      <c r="C2867" s="93"/>
      <c r="D2867" s="93"/>
      <c r="E2867" s="93"/>
      <c r="F2867" s="93"/>
      <c r="G2867" s="93"/>
      <c r="H2867" s="93"/>
      <c r="I2867" s="93"/>
      <c r="J2867" s="93"/>
      <c r="K2867" s="93"/>
      <c r="L2867" s="93"/>
      <c r="M2867" s="93"/>
      <c r="N2867" s="93"/>
      <c r="O2867" s="93"/>
      <c r="P2867" s="93"/>
      <c r="Q2867" s="93"/>
      <c r="R2867" s="93"/>
      <c r="S2867" s="93"/>
      <c r="T2867" s="93"/>
      <c r="U2867" s="93"/>
      <c r="V2867" s="93"/>
      <c r="W2867" s="93"/>
      <c r="X2867" s="93"/>
      <c r="Y2867" s="93"/>
      <c r="Z2867" s="93"/>
      <c r="AA2867" s="93"/>
      <c r="AB2867" s="93"/>
      <c r="AC2867" s="93"/>
      <c r="AD2867" s="93"/>
    </row>
    <row r="2868" spans="1:43" ht="24" customHeight="1">
      <c r="A2868" s="107"/>
      <c r="B2868" s="93"/>
      <c r="C2868" s="354" t="s">
        <v>254</v>
      </c>
      <c r="D2868" s="354"/>
      <c r="E2868" s="354"/>
      <c r="F2868" s="354"/>
      <c r="G2868" s="354"/>
      <c r="H2868" s="354"/>
      <c r="I2868" s="354"/>
      <c r="J2868" s="354"/>
      <c r="K2868" s="354"/>
      <c r="L2868" s="354"/>
      <c r="M2868" s="354"/>
      <c r="N2868" s="354"/>
      <c r="O2868" s="354"/>
      <c r="P2868" s="354"/>
      <c r="Q2868" s="354"/>
      <c r="R2868" s="354"/>
      <c r="S2868" s="354"/>
      <c r="T2868" s="354"/>
      <c r="U2868" s="354"/>
      <c r="V2868" s="354"/>
      <c r="W2868" s="354"/>
      <c r="X2868" s="354"/>
      <c r="Y2868" s="354"/>
      <c r="Z2868" s="354"/>
      <c r="AA2868" s="354"/>
      <c r="AB2868" s="354"/>
      <c r="AC2868" s="354"/>
      <c r="AD2868" s="354"/>
    </row>
    <row r="2869" spans="1:43" ht="60" customHeight="1">
      <c r="A2869" s="107"/>
      <c r="B2869" s="93"/>
      <c r="C2869" s="491"/>
      <c r="D2869" s="491"/>
      <c r="E2869" s="491"/>
      <c r="F2869" s="491"/>
      <c r="G2869" s="491"/>
      <c r="H2869" s="491"/>
      <c r="I2869" s="491"/>
      <c r="J2869" s="491"/>
      <c r="K2869" s="491"/>
      <c r="L2869" s="491"/>
      <c r="M2869" s="491"/>
      <c r="N2869" s="491"/>
      <c r="O2869" s="491"/>
      <c r="P2869" s="491"/>
      <c r="Q2869" s="491"/>
      <c r="R2869" s="491"/>
      <c r="S2869" s="491"/>
      <c r="T2869" s="491"/>
      <c r="U2869" s="491"/>
      <c r="V2869" s="491"/>
      <c r="W2869" s="491"/>
      <c r="X2869" s="491"/>
      <c r="Y2869" s="491"/>
      <c r="Z2869" s="491"/>
      <c r="AA2869" s="491"/>
      <c r="AB2869" s="491"/>
      <c r="AC2869" s="491"/>
      <c r="AD2869" s="491"/>
    </row>
    <row r="2870" spans="1:43" ht="15" customHeight="1">
      <c r="A2870" s="93"/>
      <c r="B2870" s="96"/>
      <c r="C2870" s="96"/>
      <c r="D2870" s="96"/>
      <c r="E2870" s="96"/>
      <c r="F2870" s="96"/>
      <c r="G2870" s="96"/>
      <c r="H2870" s="96"/>
      <c r="I2870" s="96"/>
      <c r="J2870" s="96"/>
      <c r="K2870" s="96"/>
      <c r="L2870" s="96"/>
      <c r="M2870" s="96"/>
      <c r="N2870" s="96"/>
      <c r="O2870" s="96"/>
      <c r="P2870" s="96"/>
      <c r="Q2870" s="96"/>
      <c r="R2870" s="96"/>
      <c r="S2870" s="96"/>
      <c r="T2870" s="96"/>
      <c r="U2870" s="96"/>
      <c r="V2870" s="96"/>
      <c r="W2870" s="96"/>
      <c r="X2870" s="96"/>
      <c r="Y2870" s="96"/>
      <c r="Z2870" s="96"/>
      <c r="AA2870" s="96"/>
      <c r="AB2870" s="96"/>
      <c r="AC2870" s="96"/>
      <c r="AD2870" s="96"/>
    </row>
    <row r="2871" spans="1:43" ht="15" customHeight="1">
      <c r="A2871" s="93"/>
      <c r="B2871" s="325" t="str">
        <f>IF(AH2866=0,"","Error: Verificar la consistencia el total de servidores públicos incumplidos contra los obligados a presentar declaracion, debe ser menor.")</f>
        <v/>
      </c>
      <c r="C2871" s="325"/>
      <c r="D2871" s="325"/>
      <c r="E2871" s="325"/>
      <c r="F2871" s="325"/>
      <c r="G2871" s="325"/>
      <c r="H2871" s="325"/>
      <c r="I2871" s="325"/>
      <c r="J2871" s="325"/>
      <c r="K2871" s="325"/>
      <c r="L2871" s="325"/>
      <c r="M2871" s="325"/>
      <c r="N2871" s="325"/>
      <c r="O2871" s="325"/>
      <c r="P2871" s="325"/>
      <c r="Q2871" s="325"/>
      <c r="R2871" s="325"/>
      <c r="S2871" s="325"/>
      <c r="T2871" s="325"/>
      <c r="U2871" s="325"/>
      <c r="V2871" s="325"/>
      <c r="W2871" s="325"/>
      <c r="X2871" s="325"/>
      <c r="Y2871" s="325"/>
      <c r="Z2871" s="325"/>
      <c r="AA2871" s="325"/>
      <c r="AB2871" s="325"/>
      <c r="AC2871" s="325"/>
      <c r="AD2871" s="325"/>
    </row>
    <row r="2872" spans="1:43" ht="15" customHeight="1">
      <c r="A2872" s="93"/>
      <c r="B2872" s="325" t="str">
        <f>IF(AK2866=0,"","Error: Verificar la consistencia con la pregunta 4.")</f>
        <v/>
      </c>
      <c r="C2872" s="325"/>
      <c r="D2872" s="325"/>
      <c r="E2872" s="325"/>
      <c r="F2872" s="325"/>
      <c r="G2872" s="325"/>
      <c r="H2872" s="325"/>
      <c r="I2872" s="325"/>
      <c r="J2872" s="325"/>
      <c r="K2872" s="325"/>
      <c r="L2872" s="325"/>
      <c r="M2872" s="325"/>
      <c r="N2872" s="325"/>
      <c r="O2872" s="325"/>
      <c r="P2872" s="325"/>
      <c r="Q2872" s="325"/>
      <c r="R2872" s="325"/>
      <c r="S2872" s="325"/>
      <c r="T2872" s="325"/>
      <c r="U2872" s="325"/>
      <c r="V2872" s="325"/>
      <c r="W2872" s="325"/>
      <c r="X2872" s="325"/>
      <c r="Y2872" s="325"/>
      <c r="Z2872" s="325"/>
      <c r="AA2872" s="325"/>
      <c r="AB2872" s="325"/>
      <c r="AC2872" s="325"/>
      <c r="AD2872" s="325"/>
    </row>
    <row r="2873" spans="1:43" ht="15" customHeight="1">
      <c r="A2873" s="93"/>
      <c r="B2873" s="325" t="str">
        <f>IF(AN2866=0,"","Error: Verificar la consistencia con la pregunta 20.")</f>
        <v/>
      </c>
      <c r="C2873" s="325"/>
      <c r="D2873" s="325"/>
      <c r="E2873" s="325"/>
      <c r="F2873" s="325"/>
      <c r="G2873" s="325"/>
      <c r="H2873" s="325"/>
      <c r="I2873" s="325"/>
      <c r="J2873" s="325"/>
      <c r="K2873" s="325"/>
      <c r="L2873" s="325"/>
      <c r="M2873" s="325"/>
      <c r="N2873" s="325"/>
      <c r="O2873" s="325"/>
      <c r="P2873" s="325"/>
      <c r="Q2873" s="325"/>
      <c r="R2873" s="325"/>
      <c r="S2873" s="325"/>
      <c r="T2873" s="325"/>
      <c r="U2873" s="325"/>
      <c r="V2873" s="325"/>
      <c r="W2873" s="325"/>
      <c r="X2873" s="325"/>
      <c r="Y2873" s="325"/>
      <c r="Z2873" s="325"/>
      <c r="AA2873" s="325"/>
      <c r="AB2873" s="325"/>
      <c r="AC2873" s="325"/>
      <c r="AD2873" s="325"/>
    </row>
    <row r="2874" spans="1:43" ht="15" customHeight="1">
      <c r="A2874" s="93"/>
      <c r="B2874" s="324" t="str">
        <f>IF(AG2866=0, "", "Error: Debe completar toda la información requerida.")</f>
        <v/>
      </c>
      <c r="C2874" s="324"/>
      <c r="D2874" s="324"/>
      <c r="E2874" s="324"/>
      <c r="F2874" s="324"/>
      <c r="G2874" s="324"/>
      <c r="H2874" s="324"/>
      <c r="I2874" s="324"/>
      <c r="J2874" s="324"/>
      <c r="K2874" s="324"/>
      <c r="L2874" s="324"/>
      <c r="M2874" s="324"/>
      <c r="N2874" s="324"/>
      <c r="O2874" s="324"/>
      <c r="P2874" s="324"/>
      <c r="Q2874" s="324"/>
      <c r="R2874" s="324"/>
      <c r="S2874" s="324"/>
      <c r="T2874" s="324"/>
      <c r="U2874" s="324"/>
      <c r="V2874" s="324"/>
      <c r="W2874" s="324"/>
      <c r="X2874" s="324"/>
      <c r="Y2874" s="324"/>
      <c r="Z2874" s="324"/>
      <c r="AA2874" s="324"/>
      <c r="AB2874" s="324"/>
      <c r="AC2874" s="324"/>
      <c r="AD2874" s="324"/>
    </row>
    <row r="2875" spans="1:43" ht="15" customHeight="1" thickBot="1">
      <c r="A2875" s="93"/>
      <c r="B2875" s="96"/>
      <c r="C2875" s="96"/>
      <c r="D2875" s="96"/>
      <c r="E2875" s="96"/>
      <c r="F2875" s="96"/>
      <c r="G2875" s="96"/>
      <c r="H2875" s="96"/>
      <c r="I2875" s="96"/>
      <c r="J2875" s="96"/>
      <c r="K2875" s="96"/>
      <c r="L2875" s="96"/>
      <c r="M2875" s="96"/>
      <c r="N2875" s="96"/>
      <c r="O2875" s="96"/>
      <c r="P2875" s="96"/>
      <c r="Q2875" s="96"/>
      <c r="R2875" s="96"/>
      <c r="S2875" s="96"/>
      <c r="T2875" s="96"/>
      <c r="U2875" s="96"/>
      <c r="V2875" s="96"/>
      <c r="W2875" s="96"/>
      <c r="X2875" s="96"/>
      <c r="Y2875" s="96"/>
      <c r="Z2875" s="96"/>
      <c r="AA2875" s="96"/>
      <c r="AB2875" s="96"/>
      <c r="AC2875" s="96"/>
      <c r="AD2875" s="96"/>
    </row>
    <row r="2876" spans="1:43" ht="15" customHeight="1" thickBot="1">
      <c r="A2876" s="92"/>
      <c r="B2876" s="434" t="s">
        <v>443</v>
      </c>
      <c r="C2876" s="435"/>
      <c r="D2876" s="435"/>
      <c r="E2876" s="435"/>
      <c r="F2876" s="435"/>
      <c r="G2876" s="435"/>
      <c r="H2876" s="435"/>
      <c r="I2876" s="435"/>
      <c r="J2876" s="435"/>
      <c r="K2876" s="435"/>
      <c r="L2876" s="435"/>
      <c r="M2876" s="435"/>
      <c r="N2876" s="435"/>
      <c r="O2876" s="435"/>
      <c r="P2876" s="435"/>
      <c r="Q2876" s="435"/>
      <c r="R2876" s="435"/>
      <c r="S2876" s="435"/>
      <c r="T2876" s="435"/>
      <c r="U2876" s="435"/>
      <c r="V2876" s="435"/>
      <c r="W2876" s="435"/>
      <c r="X2876" s="435"/>
      <c r="Y2876" s="435"/>
      <c r="Z2876" s="435"/>
      <c r="AA2876" s="435"/>
      <c r="AB2876" s="435"/>
      <c r="AC2876" s="435"/>
      <c r="AD2876" s="436"/>
    </row>
    <row r="2877" spans="1:43" ht="15" customHeight="1">
      <c r="A2877" s="92"/>
      <c r="B2877" s="556" t="s">
        <v>159</v>
      </c>
      <c r="C2877" s="438"/>
      <c r="D2877" s="438"/>
      <c r="E2877" s="438"/>
      <c r="F2877" s="438"/>
      <c r="G2877" s="438"/>
      <c r="H2877" s="438"/>
      <c r="I2877" s="438"/>
      <c r="J2877" s="438"/>
      <c r="K2877" s="438"/>
      <c r="L2877" s="438"/>
      <c r="M2877" s="438"/>
      <c r="N2877" s="438"/>
      <c r="O2877" s="438"/>
      <c r="P2877" s="438"/>
      <c r="Q2877" s="438"/>
      <c r="R2877" s="438"/>
      <c r="S2877" s="438"/>
      <c r="T2877" s="438"/>
      <c r="U2877" s="438"/>
      <c r="V2877" s="438"/>
      <c r="W2877" s="438"/>
      <c r="X2877" s="438"/>
      <c r="Y2877" s="438"/>
      <c r="Z2877" s="438"/>
      <c r="AA2877" s="438"/>
      <c r="AB2877" s="438"/>
      <c r="AC2877" s="438"/>
      <c r="AD2877" s="439"/>
    </row>
    <row r="2878" spans="1:43" ht="24" customHeight="1">
      <c r="A2878" s="93"/>
      <c r="B2878" s="95"/>
      <c r="C2878" s="429" t="s">
        <v>444</v>
      </c>
      <c r="D2878" s="429"/>
      <c r="E2878" s="429"/>
      <c r="F2878" s="429"/>
      <c r="G2878" s="429"/>
      <c r="H2878" s="429"/>
      <c r="I2878" s="429"/>
      <c r="J2878" s="429"/>
      <c r="K2878" s="429"/>
      <c r="L2878" s="429"/>
      <c r="M2878" s="429"/>
      <c r="N2878" s="429"/>
      <c r="O2878" s="429"/>
      <c r="P2878" s="429"/>
      <c r="Q2878" s="429"/>
      <c r="R2878" s="429"/>
      <c r="S2878" s="429"/>
      <c r="T2878" s="429"/>
      <c r="U2878" s="429"/>
      <c r="V2878" s="429"/>
      <c r="W2878" s="429"/>
      <c r="X2878" s="429"/>
      <c r="Y2878" s="429"/>
      <c r="Z2878" s="429"/>
      <c r="AA2878" s="429"/>
      <c r="AB2878" s="429"/>
      <c r="AC2878" s="429"/>
      <c r="AD2878" s="557"/>
    </row>
    <row r="2879" spans="1:43" ht="15" customHeight="1">
      <c r="A2879" s="93"/>
      <c r="B2879" s="96"/>
      <c r="C2879" s="96"/>
      <c r="D2879" s="96"/>
      <c r="E2879" s="96"/>
      <c r="F2879" s="96"/>
      <c r="G2879" s="96"/>
      <c r="H2879" s="96"/>
      <c r="I2879" s="96"/>
      <c r="J2879" s="96"/>
      <c r="K2879" s="96"/>
      <c r="L2879" s="96"/>
      <c r="M2879" s="96"/>
      <c r="N2879" s="96"/>
      <c r="O2879" s="96"/>
      <c r="P2879" s="96"/>
      <c r="Q2879" s="96"/>
      <c r="R2879" s="96"/>
      <c r="S2879" s="96"/>
      <c r="T2879" s="96"/>
      <c r="U2879" s="96"/>
      <c r="V2879" s="96"/>
      <c r="W2879" s="96"/>
      <c r="X2879" s="96"/>
      <c r="Y2879" s="96"/>
      <c r="Z2879" s="96"/>
      <c r="AA2879" s="96"/>
      <c r="AB2879" s="96"/>
      <c r="AC2879" s="96"/>
      <c r="AD2879" s="96"/>
      <c r="AG2879" s="86" t="s">
        <v>814</v>
      </c>
    </row>
    <row r="2880" spans="1:43" ht="48" customHeight="1">
      <c r="A2880" s="104" t="s">
        <v>445</v>
      </c>
      <c r="B2880" s="358" t="s">
        <v>670</v>
      </c>
      <c r="C2880" s="359"/>
      <c r="D2880" s="359"/>
      <c r="E2880" s="359"/>
      <c r="F2880" s="359"/>
      <c r="G2880" s="359"/>
      <c r="H2880" s="359"/>
      <c r="I2880" s="359"/>
      <c r="J2880" s="359"/>
      <c r="K2880" s="359"/>
      <c r="L2880" s="359"/>
      <c r="M2880" s="359"/>
      <c r="N2880" s="359"/>
      <c r="O2880" s="359"/>
      <c r="P2880" s="359"/>
      <c r="Q2880" s="359"/>
      <c r="R2880" s="359"/>
      <c r="S2880" s="359"/>
      <c r="T2880" s="359"/>
      <c r="U2880" s="359"/>
      <c r="V2880" s="359"/>
      <c r="W2880" s="359"/>
      <c r="X2880" s="359"/>
      <c r="Y2880" s="359"/>
      <c r="Z2880" s="359"/>
      <c r="AA2880" s="359"/>
      <c r="AB2880" s="359"/>
      <c r="AC2880" s="359"/>
      <c r="AD2880" s="359"/>
      <c r="AG2880" s="86" t="s">
        <v>815</v>
      </c>
      <c r="AI2880" s="86">
        <v>1</v>
      </c>
      <c r="AJ2880" s="86">
        <v>2</v>
      </c>
      <c r="AK2880" s="86">
        <v>3</v>
      </c>
      <c r="AL2880" s="86">
        <v>4</v>
      </c>
      <c r="AM2880" s="86">
        <v>5</v>
      </c>
      <c r="AN2880" s="86">
        <v>6</v>
      </c>
      <c r="AO2880" s="86">
        <v>7</v>
      </c>
      <c r="AP2880" s="86">
        <v>9</v>
      </c>
    </row>
    <row r="2881" spans="1:39" ht="24" customHeight="1">
      <c r="A2881" s="107"/>
      <c r="B2881" s="96"/>
      <c r="C2881" s="354" t="s">
        <v>663</v>
      </c>
      <c r="D2881" s="400"/>
      <c r="E2881" s="400"/>
      <c r="F2881" s="400"/>
      <c r="G2881" s="400"/>
      <c r="H2881" s="400"/>
      <c r="I2881" s="400"/>
      <c r="J2881" s="400"/>
      <c r="K2881" s="400"/>
      <c r="L2881" s="400"/>
      <c r="M2881" s="400"/>
      <c r="N2881" s="400"/>
      <c r="O2881" s="400"/>
      <c r="P2881" s="400"/>
      <c r="Q2881" s="400"/>
      <c r="R2881" s="400"/>
      <c r="S2881" s="400"/>
      <c r="T2881" s="400"/>
      <c r="U2881" s="400"/>
      <c r="V2881" s="400"/>
      <c r="W2881" s="400"/>
      <c r="X2881" s="400"/>
      <c r="Y2881" s="400"/>
      <c r="Z2881" s="400"/>
      <c r="AA2881" s="400"/>
      <c r="AB2881" s="400"/>
      <c r="AC2881" s="400"/>
      <c r="AD2881" s="400"/>
      <c r="AG2881" s="86" t="s">
        <v>816</v>
      </c>
      <c r="AI2881" s="86">
        <v>1</v>
      </c>
      <c r="AJ2881" s="86">
        <v>2</v>
      </c>
      <c r="AK2881" s="86">
        <v>3</v>
      </c>
      <c r="AL2881" s="86">
        <v>4</v>
      </c>
      <c r="AM2881" s="86">
        <v>9</v>
      </c>
    </row>
    <row r="2882" spans="1:39" ht="15" customHeight="1">
      <c r="A2882" s="107"/>
      <c r="B2882" s="90"/>
      <c r="C2882" s="401" t="s">
        <v>665</v>
      </c>
      <c r="D2882" s="401"/>
      <c r="E2882" s="401"/>
      <c r="F2882" s="401"/>
      <c r="G2882" s="401"/>
      <c r="H2882" s="401"/>
      <c r="I2882" s="401"/>
      <c r="J2882" s="401"/>
      <c r="K2882" s="401"/>
      <c r="L2882" s="401"/>
      <c r="M2882" s="401"/>
      <c r="N2882" s="401"/>
      <c r="O2882" s="401"/>
      <c r="P2882" s="401"/>
      <c r="Q2882" s="401"/>
      <c r="R2882" s="401"/>
      <c r="S2882" s="401"/>
      <c r="T2882" s="401"/>
      <c r="U2882" s="401"/>
      <c r="V2882" s="401"/>
      <c r="W2882" s="401"/>
      <c r="X2882" s="401"/>
      <c r="Y2882" s="401"/>
      <c r="Z2882" s="401"/>
      <c r="AA2882" s="401"/>
      <c r="AB2882" s="401"/>
      <c r="AC2882" s="401"/>
      <c r="AD2882" s="401"/>
    </row>
    <row r="2883" spans="1:39" ht="24" customHeight="1">
      <c r="A2883" s="107"/>
      <c r="B2883" s="90"/>
      <c r="C2883" s="401" t="s">
        <v>666</v>
      </c>
      <c r="D2883" s="401"/>
      <c r="E2883" s="401"/>
      <c r="F2883" s="401"/>
      <c r="G2883" s="401"/>
      <c r="H2883" s="401"/>
      <c r="I2883" s="401"/>
      <c r="J2883" s="401"/>
      <c r="K2883" s="401"/>
      <c r="L2883" s="401"/>
      <c r="M2883" s="401"/>
      <c r="N2883" s="401"/>
      <c r="O2883" s="401"/>
      <c r="P2883" s="401"/>
      <c r="Q2883" s="401"/>
      <c r="R2883" s="401"/>
      <c r="S2883" s="401"/>
      <c r="T2883" s="401"/>
      <c r="U2883" s="401"/>
      <c r="V2883" s="401"/>
      <c r="W2883" s="401"/>
      <c r="X2883" s="401"/>
      <c r="Y2883" s="401"/>
      <c r="Z2883" s="401"/>
      <c r="AA2883" s="401"/>
      <c r="AB2883" s="401"/>
      <c r="AC2883" s="401"/>
      <c r="AD2883" s="401"/>
      <c r="AG2883" s="86" t="s">
        <v>878</v>
      </c>
      <c r="AH2883" s="86">
        <f>COUNTIF($AA$458:$AB$577,"X")</f>
        <v>0</v>
      </c>
    </row>
    <row r="2884" spans="1:39" ht="24" customHeight="1">
      <c r="A2884" s="107"/>
      <c r="B2884" s="90"/>
      <c r="C2884" s="401" t="s">
        <v>667</v>
      </c>
      <c r="D2884" s="401"/>
      <c r="E2884" s="401"/>
      <c r="F2884" s="401"/>
      <c r="G2884" s="401"/>
      <c r="H2884" s="401"/>
      <c r="I2884" s="401"/>
      <c r="J2884" s="401"/>
      <c r="K2884" s="401"/>
      <c r="L2884" s="401"/>
      <c r="M2884" s="401"/>
      <c r="N2884" s="401"/>
      <c r="O2884" s="401"/>
      <c r="P2884" s="401"/>
      <c r="Q2884" s="401"/>
      <c r="R2884" s="401"/>
      <c r="S2884" s="401"/>
      <c r="T2884" s="401"/>
      <c r="U2884" s="401"/>
      <c r="V2884" s="401"/>
      <c r="W2884" s="401"/>
      <c r="X2884" s="401"/>
      <c r="Y2884" s="401"/>
      <c r="Z2884" s="401"/>
      <c r="AA2884" s="401"/>
      <c r="AB2884" s="401"/>
      <c r="AC2884" s="401"/>
      <c r="AD2884" s="401"/>
    </row>
    <row r="2885" spans="1:39" ht="24" customHeight="1">
      <c r="A2885" s="107"/>
      <c r="B2885" s="90"/>
      <c r="C2885" s="401" t="s">
        <v>668</v>
      </c>
      <c r="D2885" s="401"/>
      <c r="E2885" s="401"/>
      <c r="F2885" s="401"/>
      <c r="G2885" s="401"/>
      <c r="H2885" s="401"/>
      <c r="I2885" s="401"/>
      <c r="J2885" s="401"/>
      <c r="K2885" s="401"/>
      <c r="L2885" s="401"/>
      <c r="M2885" s="401"/>
      <c r="N2885" s="401"/>
      <c r="O2885" s="401"/>
      <c r="P2885" s="401"/>
      <c r="Q2885" s="401"/>
      <c r="R2885" s="401"/>
      <c r="S2885" s="401"/>
      <c r="T2885" s="401"/>
      <c r="U2885" s="401"/>
      <c r="V2885" s="401"/>
      <c r="W2885" s="401"/>
      <c r="X2885" s="401"/>
      <c r="Y2885" s="401"/>
      <c r="Z2885" s="401"/>
      <c r="AA2885" s="401"/>
      <c r="AB2885" s="401"/>
      <c r="AC2885" s="401"/>
      <c r="AD2885" s="401"/>
    </row>
    <row r="2886" spans="1:39" ht="24" customHeight="1">
      <c r="A2886" s="107"/>
      <c r="B2886" s="90"/>
      <c r="C2886" s="347" t="s">
        <v>673</v>
      </c>
      <c r="D2886" s="347"/>
      <c r="E2886" s="347"/>
      <c r="F2886" s="347"/>
      <c r="G2886" s="347"/>
      <c r="H2886" s="347"/>
      <c r="I2886" s="347"/>
      <c r="J2886" s="347"/>
      <c r="K2886" s="347"/>
      <c r="L2886" s="347"/>
      <c r="M2886" s="347"/>
      <c r="N2886" s="347"/>
      <c r="O2886" s="347"/>
      <c r="P2886" s="347"/>
      <c r="Q2886" s="347"/>
      <c r="R2886" s="347"/>
      <c r="S2886" s="347"/>
      <c r="T2886" s="347"/>
      <c r="U2886" s="347"/>
      <c r="V2886" s="347"/>
      <c r="W2886" s="347"/>
      <c r="X2886" s="347"/>
      <c r="Y2886" s="347"/>
      <c r="Z2886" s="347"/>
      <c r="AA2886" s="347"/>
      <c r="AB2886" s="347"/>
      <c r="AC2886" s="347"/>
      <c r="AD2886" s="347"/>
    </row>
    <row r="2887" spans="1:39" ht="24" customHeight="1">
      <c r="A2887" s="107"/>
      <c r="B2887" s="90"/>
      <c r="C2887" s="347" t="s">
        <v>672</v>
      </c>
      <c r="D2887" s="347"/>
      <c r="E2887" s="347"/>
      <c r="F2887" s="347"/>
      <c r="G2887" s="347"/>
      <c r="H2887" s="347"/>
      <c r="I2887" s="347"/>
      <c r="J2887" s="347"/>
      <c r="K2887" s="347"/>
      <c r="L2887" s="347"/>
      <c r="M2887" s="347"/>
      <c r="N2887" s="347"/>
      <c r="O2887" s="347"/>
      <c r="P2887" s="347"/>
      <c r="Q2887" s="347"/>
      <c r="R2887" s="347"/>
      <c r="S2887" s="347"/>
      <c r="T2887" s="347"/>
      <c r="U2887" s="347"/>
      <c r="V2887" s="347"/>
      <c r="W2887" s="347"/>
      <c r="X2887" s="347"/>
      <c r="Y2887" s="347"/>
      <c r="Z2887" s="347"/>
      <c r="AA2887" s="347"/>
      <c r="AB2887" s="347"/>
      <c r="AC2887" s="347"/>
      <c r="AD2887" s="347"/>
    </row>
    <row r="2888" spans="1:39" ht="24" customHeight="1">
      <c r="A2888" s="107"/>
      <c r="B2888" s="90"/>
      <c r="C2888" s="415" t="s">
        <v>674</v>
      </c>
      <c r="D2888" s="415"/>
      <c r="E2888" s="415"/>
      <c r="F2888" s="415"/>
      <c r="G2888" s="415"/>
      <c r="H2888" s="415"/>
      <c r="I2888" s="415"/>
      <c r="J2888" s="415"/>
      <c r="K2888" s="415"/>
      <c r="L2888" s="415"/>
      <c r="M2888" s="415"/>
      <c r="N2888" s="415"/>
      <c r="O2888" s="415"/>
      <c r="P2888" s="415"/>
      <c r="Q2888" s="415"/>
      <c r="R2888" s="415"/>
      <c r="S2888" s="415"/>
      <c r="T2888" s="415"/>
      <c r="U2888" s="415"/>
      <c r="V2888" s="415"/>
      <c r="W2888" s="415"/>
      <c r="X2888" s="415"/>
      <c r="Y2888" s="415"/>
      <c r="Z2888" s="415"/>
      <c r="AA2888" s="415"/>
      <c r="AB2888" s="415"/>
      <c r="AC2888" s="415"/>
      <c r="AD2888" s="415"/>
    </row>
    <row r="2889" spans="1:39" ht="15" customHeight="1">
      <c r="A2889" s="107"/>
      <c r="B2889" s="93"/>
      <c r="C2889" s="93"/>
      <c r="D2889" s="93"/>
      <c r="E2889" s="93"/>
      <c r="F2889" s="93"/>
      <c r="G2889" s="93"/>
      <c r="H2889" s="93"/>
      <c r="I2889" s="93"/>
      <c r="J2889" s="93"/>
      <c r="K2889" s="93"/>
      <c r="L2889" s="93"/>
      <c r="M2889" s="93"/>
      <c r="N2889" s="93"/>
      <c r="O2889" s="93"/>
      <c r="P2889" s="93"/>
      <c r="Q2889" s="93"/>
      <c r="R2889" s="93"/>
      <c r="S2889" s="93"/>
      <c r="T2889" s="93"/>
      <c r="U2889" s="93"/>
      <c r="V2889" s="93"/>
      <c r="W2889" s="93"/>
      <c r="X2889" s="93"/>
      <c r="Y2889" s="93"/>
      <c r="Z2889" s="93"/>
      <c r="AA2889" s="93"/>
      <c r="AB2889" s="93"/>
      <c r="AC2889" s="93"/>
      <c r="AD2889" s="93"/>
      <c r="AG2889" s="86" t="s">
        <v>798</v>
      </c>
      <c r="AH2889" s="86" t="s">
        <v>799</v>
      </c>
    </row>
    <row r="2890" spans="1:39" ht="48" customHeight="1">
      <c r="A2890" s="107"/>
      <c r="B2890" s="92"/>
      <c r="C2890" s="385" t="s">
        <v>703</v>
      </c>
      <c r="D2890" s="386"/>
      <c r="E2890" s="386"/>
      <c r="F2890" s="386"/>
      <c r="G2890" s="386"/>
      <c r="H2890" s="387"/>
      <c r="I2890" s="385" t="s">
        <v>671</v>
      </c>
      <c r="J2890" s="386"/>
      <c r="K2890" s="386"/>
      <c r="L2890" s="387"/>
      <c r="M2890" s="385" t="s">
        <v>446</v>
      </c>
      <c r="N2890" s="386"/>
      <c r="O2890" s="386"/>
      <c r="P2890" s="387"/>
      <c r="Q2890" s="421" t="s">
        <v>669</v>
      </c>
      <c r="R2890" s="421"/>
      <c r="S2890" s="421"/>
      <c r="T2890" s="421"/>
      <c r="U2890" s="421"/>
      <c r="V2890" s="421"/>
      <c r="W2890" s="421"/>
      <c r="X2890" s="421"/>
      <c r="Y2890" s="421"/>
      <c r="Z2890" s="421"/>
      <c r="AA2890" s="421"/>
      <c r="AB2890" s="421"/>
      <c r="AC2890" s="421"/>
      <c r="AD2890" s="421"/>
      <c r="AG2890" s="86">
        <f>COUNTBLANK(D2892:AD2911)</f>
        <v>540</v>
      </c>
      <c r="AH2890" s="86">
        <v>540</v>
      </c>
    </row>
    <row r="2891" spans="1:39" ht="15" customHeight="1">
      <c r="A2891" s="107"/>
      <c r="B2891" s="92"/>
      <c r="C2891" s="388"/>
      <c r="D2891" s="389"/>
      <c r="E2891" s="389"/>
      <c r="F2891" s="389"/>
      <c r="G2891" s="389"/>
      <c r="H2891" s="390"/>
      <c r="I2891" s="388"/>
      <c r="J2891" s="389"/>
      <c r="K2891" s="389"/>
      <c r="L2891" s="390"/>
      <c r="M2891" s="388"/>
      <c r="N2891" s="389"/>
      <c r="O2891" s="389"/>
      <c r="P2891" s="390"/>
      <c r="Q2891" s="510" t="s">
        <v>86</v>
      </c>
      <c r="R2891" s="510"/>
      <c r="S2891" s="555" t="s">
        <v>87</v>
      </c>
      <c r="T2891" s="555"/>
      <c r="U2891" s="555" t="s">
        <v>88</v>
      </c>
      <c r="V2891" s="555"/>
      <c r="W2891" s="555" t="s">
        <v>89</v>
      </c>
      <c r="X2891" s="555"/>
      <c r="Y2891" s="555" t="s">
        <v>90</v>
      </c>
      <c r="Z2891" s="555"/>
      <c r="AA2891" s="555" t="s">
        <v>91</v>
      </c>
      <c r="AB2891" s="555"/>
      <c r="AC2891" s="555" t="s">
        <v>94</v>
      </c>
      <c r="AD2891" s="555"/>
      <c r="AG2891" s="86" t="s">
        <v>798</v>
      </c>
      <c r="AH2891" s="86" t="s">
        <v>819</v>
      </c>
      <c r="AI2891" s="86" t="s">
        <v>879</v>
      </c>
      <c r="AJ2891" s="86" t="s">
        <v>880</v>
      </c>
      <c r="AK2891" s="86" t="s">
        <v>881</v>
      </c>
    </row>
    <row r="2892" spans="1:39" ht="15" customHeight="1">
      <c r="A2892" s="107"/>
      <c r="B2892" s="92"/>
      <c r="C2892" s="196" t="s">
        <v>86</v>
      </c>
      <c r="D2892" s="343"/>
      <c r="E2892" s="343"/>
      <c r="F2892" s="343"/>
      <c r="G2892" s="343"/>
      <c r="H2892" s="343"/>
      <c r="I2892" s="343"/>
      <c r="J2892" s="343"/>
      <c r="K2892" s="343"/>
      <c r="L2892" s="343"/>
      <c r="M2892" s="343"/>
      <c r="N2892" s="343"/>
      <c r="O2892" s="343"/>
      <c r="P2892" s="343"/>
      <c r="Q2892" s="341"/>
      <c r="R2892" s="342"/>
      <c r="S2892" s="341"/>
      <c r="T2892" s="342"/>
      <c r="U2892" s="341"/>
      <c r="V2892" s="342"/>
      <c r="W2892" s="341"/>
      <c r="X2892" s="342"/>
      <c r="Y2892" s="341"/>
      <c r="Z2892" s="342"/>
      <c r="AA2892" s="341"/>
      <c r="AB2892" s="342"/>
      <c r="AC2892" s="341"/>
      <c r="AD2892" s="342"/>
      <c r="AG2892" s="86">
        <f>COUNTBLANK(Q2892:AD2892)</f>
        <v>14</v>
      </c>
      <c r="AH2892" s="86">
        <f>IF(OR(AND(D2892="", OR(I2892&lt;&gt;"",M2892&lt;&gt;"", AG2892&lt;14)),AND(D2892&lt;&gt;"", OR(I2892="", M2892="",AG2892=14))),1, 0)</f>
        <v>0</v>
      </c>
      <c r="AI2892" s="86">
        <f>IF(AND(I2892=7,$F$2913=""),1,0)</f>
        <v>0</v>
      </c>
      <c r="AJ2892" s="86">
        <f>IF(AND(M2892=4,$F$2915=""),1,0)</f>
        <v>0</v>
      </c>
      <c r="AK2892" s="86">
        <f>IF(AND(AA2892="X",$F$2917=""),1,0)</f>
        <v>0</v>
      </c>
    </row>
    <row r="2893" spans="1:39" ht="15" customHeight="1">
      <c r="A2893" s="107"/>
      <c r="B2893" s="92"/>
      <c r="C2893" s="197" t="s">
        <v>87</v>
      </c>
      <c r="D2893" s="343"/>
      <c r="E2893" s="343"/>
      <c r="F2893" s="343"/>
      <c r="G2893" s="343"/>
      <c r="H2893" s="343"/>
      <c r="I2893" s="343"/>
      <c r="J2893" s="343"/>
      <c r="K2893" s="343"/>
      <c r="L2893" s="343"/>
      <c r="M2893" s="343"/>
      <c r="N2893" s="343"/>
      <c r="O2893" s="343"/>
      <c r="P2893" s="343"/>
      <c r="Q2893" s="341"/>
      <c r="R2893" s="342"/>
      <c r="S2893" s="341"/>
      <c r="T2893" s="342"/>
      <c r="U2893" s="341"/>
      <c r="V2893" s="342"/>
      <c r="W2893" s="341"/>
      <c r="X2893" s="342"/>
      <c r="Y2893" s="341"/>
      <c r="Z2893" s="342"/>
      <c r="AA2893" s="341"/>
      <c r="AB2893" s="342"/>
      <c r="AC2893" s="341"/>
      <c r="AD2893" s="342"/>
      <c r="AG2893" s="86">
        <f t="shared" ref="AG2893:AG2911" si="473">COUNTBLANK(Q2893:AD2893)</f>
        <v>14</v>
      </c>
      <c r="AH2893" s="86">
        <f t="shared" ref="AH2893:AH2911" si="474">IF(OR(AND(D2893="", OR(I2893&lt;&gt;"",M2893&lt;&gt;"", AG2893&lt;14)),AND(D2893&lt;&gt;"", OR(I2893="", M2893="",AG2893=14))),1, 0)</f>
        <v>0</v>
      </c>
      <c r="AI2893" s="86">
        <f t="shared" ref="AI2893:AI2911" si="475">IF(AND(I2893=7,$F$2913=""),1,0)</f>
        <v>0</v>
      </c>
      <c r="AJ2893" s="86">
        <f t="shared" ref="AJ2893:AJ2911" si="476">IF(AND(M2893=4,$F$2915=""),1,0)</f>
        <v>0</v>
      </c>
      <c r="AK2893" s="86">
        <f t="shared" ref="AK2893:AK2911" si="477">IF(AND(AA2893="X",$F$2917=""),1,0)</f>
        <v>0</v>
      </c>
    </row>
    <row r="2894" spans="1:39" ht="15" customHeight="1">
      <c r="A2894" s="107"/>
      <c r="B2894" s="92"/>
      <c r="C2894" s="168" t="s">
        <v>88</v>
      </c>
      <c r="D2894" s="343"/>
      <c r="E2894" s="343"/>
      <c r="F2894" s="343"/>
      <c r="G2894" s="343"/>
      <c r="H2894" s="343"/>
      <c r="I2894" s="343"/>
      <c r="J2894" s="343"/>
      <c r="K2894" s="343"/>
      <c r="L2894" s="343"/>
      <c r="M2894" s="343"/>
      <c r="N2894" s="343"/>
      <c r="O2894" s="343"/>
      <c r="P2894" s="343"/>
      <c r="Q2894" s="341"/>
      <c r="R2894" s="342"/>
      <c r="S2894" s="341"/>
      <c r="T2894" s="342"/>
      <c r="U2894" s="341"/>
      <c r="V2894" s="342"/>
      <c r="W2894" s="341"/>
      <c r="X2894" s="342"/>
      <c r="Y2894" s="341"/>
      <c r="Z2894" s="342"/>
      <c r="AA2894" s="341"/>
      <c r="AB2894" s="342"/>
      <c r="AC2894" s="341"/>
      <c r="AD2894" s="342"/>
      <c r="AG2894" s="86">
        <f t="shared" si="473"/>
        <v>14</v>
      </c>
      <c r="AH2894" s="86">
        <f t="shared" si="474"/>
        <v>0</v>
      </c>
      <c r="AI2894" s="86">
        <f t="shared" si="475"/>
        <v>0</v>
      </c>
      <c r="AJ2894" s="86">
        <f t="shared" si="476"/>
        <v>0</v>
      </c>
      <c r="AK2894" s="86">
        <f t="shared" si="477"/>
        <v>0</v>
      </c>
    </row>
    <row r="2895" spans="1:39" ht="15" customHeight="1">
      <c r="A2895" s="107"/>
      <c r="B2895" s="92"/>
      <c r="C2895" s="168" t="s">
        <v>89</v>
      </c>
      <c r="D2895" s="343"/>
      <c r="E2895" s="343"/>
      <c r="F2895" s="343"/>
      <c r="G2895" s="343"/>
      <c r="H2895" s="343"/>
      <c r="I2895" s="343"/>
      <c r="J2895" s="343"/>
      <c r="K2895" s="343"/>
      <c r="L2895" s="343"/>
      <c r="M2895" s="343"/>
      <c r="N2895" s="343"/>
      <c r="O2895" s="343"/>
      <c r="P2895" s="343"/>
      <c r="Q2895" s="341"/>
      <c r="R2895" s="342"/>
      <c r="S2895" s="341"/>
      <c r="T2895" s="342"/>
      <c r="U2895" s="341"/>
      <c r="V2895" s="342"/>
      <c r="W2895" s="341"/>
      <c r="X2895" s="342"/>
      <c r="Y2895" s="341"/>
      <c r="Z2895" s="342"/>
      <c r="AA2895" s="341"/>
      <c r="AB2895" s="342"/>
      <c r="AC2895" s="341"/>
      <c r="AD2895" s="342"/>
      <c r="AG2895" s="86">
        <f t="shared" si="473"/>
        <v>14</v>
      </c>
      <c r="AH2895" s="86">
        <f t="shared" si="474"/>
        <v>0</v>
      </c>
      <c r="AI2895" s="86">
        <f t="shared" si="475"/>
        <v>0</v>
      </c>
      <c r="AJ2895" s="86">
        <f t="shared" si="476"/>
        <v>0</v>
      </c>
      <c r="AK2895" s="86">
        <f t="shared" si="477"/>
        <v>0</v>
      </c>
    </row>
    <row r="2896" spans="1:39" ht="15" customHeight="1">
      <c r="A2896" s="107"/>
      <c r="B2896" s="92"/>
      <c r="C2896" s="168" t="s">
        <v>90</v>
      </c>
      <c r="D2896" s="343"/>
      <c r="E2896" s="343"/>
      <c r="F2896" s="343"/>
      <c r="G2896" s="343"/>
      <c r="H2896" s="343"/>
      <c r="I2896" s="343"/>
      <c r="J2896" s="343"/>
      <c r="K2896" s="343"/>
      <c r="L2896" s="343"/>
      <c r="M2896" s="343"/>
      <c r="N2896" s="343"/>
      <c r="O2896" s="343"/>
      <c r="P2896" s="343"/>
      <c r="Q2896" s="341"/>
      <c r="R2896" s="342"/>
      <c r="S2896" s="341"/>
      <c r="T2896" s="342"/>
      <c r="U2896" s="341"/>
      <c r="V2896" s="342"/>
      <c r="W2896" s="341"/>
      <c r="X2896" s="342"/>
      <c r="Y2896" s="341"/>
      <c r="Z2896" s="342"/>
      <c r="AA2896" s="341"/>
      <c r="AB2896" s="342"/>
      <c r="AC2896" s="341"/>
      <c r="AD2896" s="342"/>
      <c r="AG2896" s="86">
        <f t="shared" si="473"/>
        <v>14</v>
      </c>
      <c r="AH2896" s="86">
        <f t="shared" si="474"/>
        <v>0</v>
      </c>
      <c r="AI2896" s="86">
        <f t="shared" si="475"/>
        <v>0</v>
      </c>
      <c r="AJ2896" s="86">
        <f t="shared" si="476"/>
        <v>0</v>
      </c>
      <c r="AK2896" s="86">
        <f t="shared" si="477"/>
        <v>0</v>
      </c>
    </row>
    <row r="2897" spans="1:37" ht="15" customHeight="1">
      <c r="A2897" s="107"/>
      <c r="B2897" s="92"/>
      <c r="C2897" s="168" t="s">
        <v>91</v>
      </c>
      <c r="D2897" s="343"/>
      <c r="E2897" s="343"/>
      <c r="F2897" s="343"/>
      <c r="G2897" s="343"/>
      <c r="H2897" s="343"/>
      <c r="I2897" s="343"/>
      <c r="J2897" s="343"/>
      <c r="K2897" s="343"/>
      <c r="L2897" s="343"/>
      <c r="M2897" s="343"/>
      <c r="N2897" s="343"/>
      <c r="O2897" s="343"/>
      <c r="P2897" s="343"/>
      <c r="Q2897" s="341"/>
      <c r="R2897" s="342"/>
      <c r="S2897" s="341"/>
      <c r="T2897" s="342"/>
      <c r="U2897" s="341"/>
      <c r="V2897" s="342"/>
      <c r="W2897" s="341"/>
      <c r="X2897" s="342"/>
      <c r="Y2897" s="341"/>
      <c r="Z2897" s="342"/>
      <c r="AA2897" s="341"/>
      <c r="AB2897" s="342"/>
      <c r="AC2897" s="341"/>
      <c r="AD2897" s="342"/>
      <c r="AG2897" s="86">
        <f t="shared" si="473"/>
        <v>14</v>
      </c>
      <c r="AH2897" s="86">
        <f t="shared" si="474"/>
        <v>0</v>
      </c>
      <c r="AI2897" s="86">
        <f t="shared" si="475"/>
        <v>0</v>
      </c>
      <c r="AJ2897" s="86">
        <f t="shared" si="476"/>
        <v>0</v>
      </c>
      <c r="AK2897" s="86">
        <f t="shared" si="477"/>
        <v>0</v>
      </c>
    </row>
    <row r="2898" spans="1:37" ht="15" customHeight="1">
      <c r="A2898" s="107"/>
      <c r="B2898" s="92"/>
      <c r="C2898" s="168" t="s">
        <v>92</v>
      </c>
      <c r="D2898" s="343"/>
      <c r="E2898" s="343"/>
      <c r="F2898" s="343"/>
      <c r="G2898" s="343"/>
      <c r="H2898" s="343"/>
      <c r="I2898" s="343"/>
      <c r="J2898" s="343"/>
      <c r="K2898" s="343"/>
      <c r="L2898" s="343"/>
      <c r="M2898" s="343"/>
      <c r="N2898" s="343"/>
      <c r="O2898" s="343"/>
      <c r="P2898" s="343"/>
      <c r="Q2898" s="341"/>
      <c r="R2898" s="342"/>
      <c r="S2898" s="341"/>
      <c r="T2898" s="342"/>
      <c r="U2898" s="341"/>
      <c r="V2898" s="342"/>
      <c r="W2898" s="341"/>
      <c r="X2898" s="342"/>
      <c r="Y2898" s="341"/>
      <c r="Z2898" s="342"/>
      <c r="AA2898" s="341"/>
      <c r="AB2898" s="342"/>
      <c r="AC2898" s="341"/>
      <c r="AD2898" s="342"/>
      <c r="AG2898" s="86">
        <f t="shared" si="473"/>
        <v>14</v>
      </c>
      <c r="AH2898" s="86">
        <f t="shared" si="474"/>
        <v>0</v>
      </c>
      <c r="AI2898" s="86">
        <f t="shared" si="475"/>
        <v>0</v>
      </c>
      <c r="AJ2898" s="86">
        <f t="shared" si="476"/>
        <v>0</v>
      </c>
      <c r="AK2898" s="86">
        <f t="shared" si="477"/>
        <v>0</v>
      </c>
    </row>
    <row r="2899" spans="1:37" ht="15" customHeight="1">
      <c r="A2899" s="107"/>
      <c r="B2899" s="92"/>
      <c r="C2899" s="168" t="s">
        <v>93</v>
      </c>
      <c r="D2899" s="343"/>
      <c r="E2899" s="343"/>
      <c r="F2899" s="343"/>
      <c r="G2899" s="343"/>
      <c r="H2899" s="343"/>
      <c r="I2899" s="343"/>
      <c r="J2899" s="343"/>
      <c r="K2899" s="343"/>
      <c r="L2899" s="343"/>
      <c r="M2899" s="343"/>
      <c r="N2899" s="343"/>
      <c r="O2899" s="343"/>
      <c r="P2899" s="343"/>
      <c r="Q2899" s="341"/>
      <c r="R2899" s="342"/>
      <c r="S2899" s="341"/>
      <c r="T2899" s="342"/>
      <c r="U2899" s="341"/>
      <c r="V2899" s="342"/>
      <c r="W2899" s="341"/>
      <c r="X2899" s="342"/>
      <c r="Y2899" s="341"/>
      <c r="Z2899" s="342"/>
      <c r="AA2899" s="341"/>
      <c r="AB2899" s="342"/>
      <c r="AC2899" s="341"/>
      <c r="AD2899" s="342"/>
      <c r="AG2899" s="86">
        <f t="shared" si="473"/>
        <v>14</v>
      </c>
      <c r="AH2899" s="86">
        <f t="shared" si="474"/>
        <v>0</v>
      </c>
      <c r="AI2899" s="86">
        <f t="shared" si="475"/>
        <v>0</v>
      </c>
      <c r="AJ2899" s="86">
        <f t="shared" si="476"/>
        <v>0</v>
      </c>
      <c r="AK2899" s="86">
        <f t="shared" si="477"/>
        <v>0</v>
      </c>
    </row>
    <row r="2900" spans="1:37" ht="15" customHeight="1">
      <c r="A2900" s="107"/>
      <c r="B2900" s="92"/>
      <c r="C2900" s="168" t="s">
        <v>94</v>
      </c>
      <c r="D2900" s="343"/>
      <c r="E2900" s="343"/>
      <c r="F2900" s="343"/>
      <c r="G2900" s="343"/>
      <c r="H2900" s="343"/>
      <c r="I2900" s="343"/>
      <c r="J2900" s="343"/>
      <c r="K2900" s="343"/>
      <c r="L2900" s="343"/>
      <c r="M2900" s="343"/>
      <c r="N2900" s="343"/>
      <c r="O2900" s="343"/>
      <c r="P2900" s="343"/>
      <c r="Q2900" s="341"/>
      <c r="R2900" s="342"/>
      <c r="S2900" s="341"/>
      <c r="T2900" s="342"/>
      <c r="U2900" s="341"/>
      <c r="V2900" s="342"/>
      <c r="W2900" s="341"/>
      <c r="X2900" s="342"/>
      <c r="Y2900" s="341"/>
      <c r="Z2900" s="342"/>
      <c r="AA2900" s="341"/>
      <c r="AB2900" s="342"/>
      <c r="AC2900" s="341"/>
      <c r="AD2900" s="342"/>
      <c r="AG2900" s="86">
        <f t="shared" si="473"/>
        <v>14</v>
      </c>
      <c r="AH2900" s="86">
        <f t="shared" si="474"/>
        <v>0</v>
      </c>
      <c r="AI2900" s="86">
        <f t="shared" si="475"/>
        <v>0</v>
      </c>
      <c r="AJ2900" s="86">
        <f t="shared" si="476"/>
        <v>0</v>
      </c>
      <c r="AK2900" s="86">
        <f t="shared" si="477"/>
        <v>0</v>
      </c>
    </row>
    <row r="2901" spans="1:37" ht="15" customHeight="1">
      <c r="A2901" s="107"/>
      <c r="B2901" s="92"/>
      <c r="C2901" s="168" t="s">
        <v>95</v>
      </c>
      <c r="D2901" s="343"/>
      <c r="E2901" s="343"/>
      <c r="F2901" s="343"/>
      <c r="G2901" s="343"/>
      <c r="H2901" s="343"/>
      <c r="I2901" s="343"/>
      <c r="J2901" s="343"/>
      <c r="K2901" s="343"/>
      <c r="L2901" s="343"/>
      <c r="M2901" s="343"/>
      <c r="N2901" s="343"/>
      <c r="O2901" s="343"/>
      <c r="P2901" s="343"/>
      <c r="Q2901" s="341"/>
      <c r="R2901" s="342"/>
      <c r="S2901" s="341"/>
      <c r="T2901" s="342"/>
      <c r="U2901" s="341"/>
      <c r="V2901" s="342"/>
      <c r="W2901" s="341"/>
      <c r="X2901" s="342"/>
      <c r="Y2901" s="341"/>
      <c r="Z2901" s="342"/>
      <c r="AA2901" s="341"/>
      <c r="AB2901" s="342"/>
      <c r="AC2901" s="341"/>
      <c r="AD2901" s="342"/>
      <c r="AG2901" s="86">
        <f t="shared" si="473"/>
        <v>14</v>
      </c>
      <c r="AH2901" s="86">
        <f t="shared" si="474"/>
        <v>0</v>
      </c>
      <c r="AI2901" s="86">
        <f t="shared" si="475"/>
        <v>0</v>
      </c>
      <c r="AJ2901" s="86">
        <f t="shared" si="476"/>
        <v>0</v>
      </c>
      <c r="AK2901" s="86">
        <f t="shared" si="477"/>
        <v>0</v>
      </c>
    </row>
    <row r="2902" spans="1:37" ht="15" customHeight="1">
      <c r="A2902" s="107"/>
      <c r="B2902" s="92"/>
      <c r="C2902" s="168" t="s">
        <v>96</v>
      </c>
      <c r="D2902" s="343"/>
      <c r="E2902" s="343"/>
      <c r="F2902" s="343"/>
      <c r="G2902" s="343"/>
      <c r="H2902" s="343"/>
      <c r="I2902" s="343"/>
      <c r="J2902" s="343"/>
      <c r="K2902" s="343"/>
      <c r="L2902" s="343"/>
      <c r="M2902" s="343"/>
      <c r="N2902" s="343"/>
      <c r="O2902" s="343"/>
      <c r="P2902" s="343"/>
      <c r="Q2902" s="341"/>
      <c r="R2902" s="342"/>
      <c r="S2902" s="341"/>
      <c r="T2902" s="342"/>
      <c r="U2902" s="341"/>
      <c r="V2902" s="342"/>
      <c r="W2902" s="341"/>
      <c r="X2902" s="342"/>
      <c r="Y2902" s="341"/>
      <c r="Z2902" s="342"/>
      <c r="AA2902" s="341"/>
      <c r="AB2902" s="342"/>
      <c r="AC2902" s="341"/>
      <c r="AD2902" s="342"/>
      <c r="AG2902" s="86">
        <f t="shared" si="473"/>
        <v>14</v>
      </c>
      <c r="AH2902" s="86">
        <f t="shared" si="474"/>
        <v>0</v>
      </c>
      <c r="AI2902" s="86">
        <f t="shared" si="475"/>
        <v>0</v>
      </c>
      <c r="AJ2902" s="86">
        <f t="shared" si="476"/>
        <v>0</v>
      </c>
      <c r="AK2902" s="86">
        <f t="shared" si="477"/>
        <v>0</v>
      </c>
    </row>
    <row r="2903" spans="1:37" ht="15" customHeight="1">
      <c r="A2903" s="107"/>
      <c r="B2903" s="92"/>
      <c r="C2903" s="168" t="s">
        <v>97</v>
      </c>
      <c r="D2903" s="343"/>
      <c r="E2903" s="343"/>
      <c r="F2903" s="343"/>
      <c r="G2903" s="343"/>
      <c r="H2903" s="343"/>
      <c r="I2903" s="343"/>
      <c r="J2903" s="343"/>
      <c r="K2903" s="343"/>
      <c r="L2903" s="343"/>
      <c r="M2903" s="343"/>
      <c r="N2903" s="343"/>
      <c r="O2903" s="343"/>
      <c r="P2903" s="343"/>
      <c r="Q2903" s="341"/>
      <c r="R2903" s="342"/>
      <c r="S2903" s="341"/>
      <c r="T2903" s="342"/>
      <c r="U2903" s="341"/>
      <c r="V2903" s="342"/>
      <c r="W2903" s="341"/>
      <c r="X2903" s="342"/>
      <c r="Y2903" s="341"/>
      <c r="Z2903" s="342"/>
      <c r="AA2903" s="341"/>
      <c r="AB2903" s="342"/>
      <c r="AC2903" s="341"/>
      <c r="AD2903" s="342"/>
      <c r="AG2903" s="86">
        <f t="shared" si="473"/>
        <v>14</v>
      </c>
      <c r="AH2903" s="86">
        <f t="shared" si="474"/>
        <v>0</v>
      </c>
      <c r="AI2903" s="86">
        <f t="shared" si="475"/>
        <v>0</v>
      </c>
      <c r="AJ2903" s="86">
        <f t="shared" si="476"/>
        <v>0</v>
      </c>
      <c r="AK2903" s="86">
        <f t="shared" si="477"/>
        <v>0</v>
      </c>
    </row>
    <row r="2904" spans="1:37" ht="15" customHeight="1">
      <c r="A2904" s="107"/>
      <c r="B2904" s="92"/>
      <c r="C2904" s="168" t="s">
        <v>98</v>
      </c>
      <c r="D2904" s="343"/>
      <c r="E2904" s="343"/>
      <c r="F2904" s="343"/>
      <c r="G2904" s="343"/>
      <c r="H2904" s="343"/>
      <c r="I2904" s="343"/>
      <c r="J2904" s="343"/>
      <c r="K2904" s="343"/>
      <c r="L2904" s="343"/>
      <c r="M2904" s="343"/>
      <c r="N2904" s="343"/>
      <c r="O2904" s="343"/>
      <c r="P2904" s="343"/>
      <c r="Q2904" s="341"/>
      <c r="R2904" s="342"/>
      <c r="S2904" s="341"/>
      <c r="T2904" s="342"/>
      <c r="U2904" s="341"/>
      <c r="V2904" s="342"/>
      <c r="W2904" s="341"/>
      <c r="X2904" s="342"/>
      <c r="Y2904" s="341"/>
      <c r="Z2904" s="342"/>
      <c r="AA2904" s="341"/>
      <c r="AB2904" s="342"/>
      <c r="AC2904" s="341"/>
      <c r="AD2904" s="342"/>
      <c r="AG2904" s="86">
        <f t="shared" si="473"/>
        <v>14</v>
      </c>
      <c r="AH2904" s="86">
        <f t="shared" si="474"/>
        <v>0</v>
      </c>
      <c r="AI2904" s="86">
        <f t="shared" si="475"/>
        <v>0</v>
      </c>
      <c r="AJ2904" s="86">
        <f t="shared" si="476"/>
        <v>0</v>
      </c>
      <c r="AK2904" s="86">
        <f t="shared" si="477"/>
        <v>0</v>
      </c>
    </row>
    <row r="2905" spans="1:37" ht="15" customHeight="1">
      <c r="A2905" s="107"/>
      <c r="B2905" s="92"/>
      <c r="C2905" s="168" t="s">
        <v>99</v>
      </c>
      <c r="D2905" s="343"/>
      <c r="E2905" s="343"/>
      <c r="F2905" s="343"/>
      <c r="G2905" s="343"/>
      <c r="H2905" s="343"/>
      <c r="I2905" s="343"/>
      <c r="J2905" s="343"/>
      <c r="K2905" s="343"/>
      <c r="L2905" s="343"/>
      <c r="M2905" s="343"/>
      <c r="N2905" s="343"/>
      <c r="O2905" s="343"/>
      <c r="P2905" s="343"/>
      <c r="Q2905" s="341"/>
      <c r="R2905" s="342"/>
      <c r="S2905" s="341"/>
      <c r="T2905" s="342"/>
      <c r="U2905" s="341"/>
      <c r="V2905" s="342"/>
      <c r="W2905" s="341"/>
      <c r="X2905" s="342"/>
      <c r="Y2905" s="341"/>
      <c r="Z2905" s="342"/>
      <c r="AA2905" s="341"/>
      <c r="AB2905" s="342"/>
      <c r="AC2905" s="341"/>
      <c r="AD2905" s="342"/>
      <c r="AG2905" s="86">
        <f t="shared" si="473"/>
        <v>14</v>
      </c>
      <c r="AH2905" s="86">
        <f t="shared" si="474"/>
        <v>0</v>
      </c>
      <c r="AI2905" s="86">
        <f t="shared" si="475"/>
        <v>0</v>
      </c>
      <c r="AJ2905" s="86">
        <f t="shared" si="476"/>
        <v>0</v>
      </c>
      <c r="AK2905" s="86">
        <f t="shared" si="477"/>
        <v>0</v>
      </c>
    </row>
    <row r="2906" spans="1:37" ht="15" customHeight="1">
      <c r="A2906" s="107"/>
      <c r="B2906" s="92"/>
      <c r="C2906" s="168" t="s">
        <v>100</v>
      </c>
      <c r="D2906" s="343"/>
      <c r="E2906" s="343"/>
      <c r="F2906" s="343"/>
      <c r="G2906" s="343"/>
      <c r="H2906" s="343"/>
      <c r="I2906" s="343"/>
      <c r="J2906" s="343"/>
      <c r="K2906" s="343"/>
      <c r="L2906" s="343"/>
      <c r="M2906" s="343"/>
      <c r="N2906" s="343"/>
      <c r="O2906" s="343"/>
      <c r="P2906" s="343"/>
      <c r="Q2906" s="341"/>
      <c r="R2906" s="342"/>
      <c r="S2906" s="341"/>
      <c r="T2906" s="342"/>
      <c r="U2906" s="341"/>
      <c r="V2906" s="342"/>
      <c r="W2906" s="341"/>
      <c r="X2906" s="342"/>
      <c r="Y2906" s="341"/>
      <c r="Z2906" s="342"/>
      <c r="AA2906" s="341"/>
      <c r="AB2906" s="342"/>
      <c r="AC2906" s="341"/>
      <c r="AD2906" s="342"/>
      <c r="AG2906" s="86">
        <f t="shared" si="473"/>
        <v>14</v>
      </c>
      <c r="AH2906" s="86">
        <f t="shared" si="474"/>
        <v>0</v>
      </c>
      <c r="AI2906" s="86">
        <f t="shared" si="475"/>
        <v>0</v>
      </c>
      <c r="AJ2906" s="86">
        <f t="shared" si="476"/>
        <v>0</v>
      </c>
      <c r="AK2906" s="86">
        <f t="shared" si="477"/>
        <v>0</v>
      </c>
    </row>
    <row r="2907" spans="1:37" ht="15" customHeight="1">
      <c r="A2907" s="107"/>
      <c r="B2907" s="92"/>
      <c r="C2907" s="168" t="s">
        <v>101</v>
      </c>
      <c r="D2907" s="343"/>
      <c r="E2907" s="343"/>
      <c r="F2907" s="343"/>
      <c r="G2907" s="343"/>
      <c r="H2907" s="343"/>
      <c r="I2907" s="343"/>
      <c r="J2907" s="343"/>
      <c r="K2907" s="343"/>
      <c r="L2907" s="343"/>
      <c r="M2907" s="343"/>
      <c r="N2907" s="343"/>
      <c r="O2907" s="343"/>
      <c r="P2907" s="343"/>
      <c r="Q2907" s="341"/>
      <c r="R2907" s="342"/>
      <c r="S2907" s="341"/>
      <c r="T2907" s="342"/>
      <c r="U2907" s="341"/>
      <c r="V2907" s="342"/>
      <c r="W2907" s="341"/>
      <c r="X2907" s="342"/>
      <c r="Y2907" s="341"/>
      <c r="Z2907" s="342"/>
      <c r="AA2907" s="341"/>
      <c r="AB2907" s="342"/>
      <c r="AC2907" s="341"/>
      <c r="AD2907" s="342"/>
      <c r="AG2907" s="86">
        <f t="shared" si="473"/>
        <v>14</v>
      </c>
      <c r="AH2907" s="86">
        <f t="shared" si="474"/>
        <v>0</v>
      </c>
      <c r="AI2907" s="86">
        <f t="shared" si="475"/>
        <v>0</v>
      </c>
      <c r="AJ2907" s="86">
        <f t="shared" si="476"/>
        <v>0</v>
      </c>
      <c r="AK2907" s="86">
        <f t="shared" si="477"/>
        <v>0</v>
      </c>
    </row>
    <row r="2908" spans="1:37" ht="15" customHeight="1">
      <c r="A2908" s="107"/>
      <c r="B2908" s="92"/>
      <c r="C2908" s="168" t="s">
        <v>102</v>
      </c>
      <c r="D2908" s="343"/>
      <c r="E2908" s="343"/>
      <c r="F2908" s="343"/>
      <c r="G2908" s="343"/>
      <c r="H2908" s="343"/>
      <c r="I2908" s="343"/>
      <c r="J2908" s="343"/>
      <c r="K2908" s="343"/>
      <c r="L2908" s="343"/>
      <c r="M2908" s="343"/>
      <c r="N2908" s="343"/>
      <c r="O2908" s="343"/>
      <c r="P2908" s="343"/>
      <c r="Q2908" s="341"/>
      <c r="R2908" s="342"/>
      <c r="S2908" s="341"/>
      <c r="T2908" s="342"/>
      <c r="U2908" s="341"/>
      <c r="V2908" s="342"/>
      <c r="W2908" s="341"/>
      <c r="X2908" s="342"/>
      <c r="Y2908" s="341"/>
      <c r="Z2908" s="342"/>
      <c r="AA2908" s="341"/>
      <c r="AB2908" s="342"/>
      <c r="AC2908" s="341"/>
      <c r="AD2908" s="342"/>
      <c r="AG2908" s="86">
        <f t="shared" si="473"/>
        <v>14</v>
      </c>
      <c r="AH2908" s="86">
        <f t="shared" si="474"/>
        <v>0</v>
      </c>
      <c r="AI2908" s="86">
        <f t="shared" si="475"/>
        <v>0</v>
      </c>
      <c r="AJ2908" s="86">
        <f t="shared" si="476"/>
        <v>0</v>
      </c>
      <c r="AK2908" s="86">
        <f t="shared" si="477"/>
        <v>0</v>
      </c>
    </row>
    <row r="2909" spans="1:37" ht="15" customHeight="1">
      <c r="A2909" s="107"/>
      <c r="B2909" s="92"/>
      <c r="C2909" s="168" t="s">
        <v>103</v>
      </c>
      <c r="D2909" s="343"/>
      <c r="E2909" s="343"/>
      <c r="F2909" s="343"/>
      <c r="G2909" s="343"/>
      <c r="H2909" s="343"/>
      <c r="I2909" s="343"/>
      <c r="J2909" s="343"/>
      <c r="K2909" s="343"/>
      <c r="L2909" s="343"/>
      <c r="M2909" s="343"/>
      <c r="N2909" s="343"/>
      <c r="O2909" s="343"/>
      <c r="P2909" s="343"/>
      <c r="Q2909" s="341"/>
      <c r="R2909" s="342"/>
      <c r="S2909" s="341"/>
      <c r="T2909" s="342"/>
      <c r="U2909" s="341"/>
      <c r="V2909" s="342"/>
      <c r="W2909" s="341"/>
      <c r="X2909" s="342"/>
      <c r="Y2909" s="341"/>
      <c r="Z2909" s="342"/>
      <c r="AA2909" s="341"/>
      <c r="AB2909" s="342"/>
      <c r="AC2909" s="341"/>
      <c r="AD2909" s="342"/>
      <c r="AG2909" s="86">
        <f t="shared" si="473"/>
        <v>14</v>
      </c>
      <c r="AH2909" s="86">
        <f t="shared" si="474"/>
        <v>0</v>
      </c>
      <c r="AI2909" s="86">
        <f t="shared" si="475"/>
        <v>0</v>
      </c>
      <c r="AJ2909" s="86">
        <f t="shared" si="476"/>
        <v>0</v>
      </c>
      <c r="AK2909" s="86">
        <f t="shared" si="477"/>
        <v>0</v>
      </c>
    </row>
    <row r="2910" spans="1:37" ht="15" customHeight="1">
      <c r="A2910" s="107"/>
      <c r="B2910" s="92"/>
      <c r="C2910" s="168" t="s">
        <v>104</v>
      </c>
      <c r="D2910" s="343"/>
      <c r="E2910" s="343"/>
      <c r="F2910" s="343"/>
      <c r="G2910" s="343"/>
      <c r="H2910" s="343"/>
      <c r="I2910" s="343"/>
      <c r="J2910" s="343"/>
      <c r="K2910" s="343"/>
      <c r="L2910" s="343"/>
      <c r="M2910" s="343"/>
      <c r="N2910" s="343"/>
      <c r="O2910" s="343"/>
      <c r="P2910" s="343"/>
      <c r="Q2910" s="341"/>
      <c r="R2910" s="342"/>
      <c r="S2910" s="341"/>
      <c r="T2910" s="342"/>
      <c r="U2910" s="341"/>
      <c r="V2910" s="342"/>
      <c r="W2910" s="341"/>
      <c r="X2910" s="342"/>
      <c r="Y2910" s="341"/>
      <c r="Z2910" s="342"/>
      <c r="AA2910" s="341"/>
      <c r="AB2910" s="342"/>
      <c r="AC2910" s="341"/>
      <c r="AD2910" s="342"/>
      <c r="AG2910" s="86">
        <f t="shared" si="473"/>
        <v>14</v>
      </c>
      <c r="AH2910" s="86">
        <f t="shared" si="474"/>
        <v>0</v>
      </c>
      <c r="AI2910" s="86">
        <f t="shared" si="475"/>
        <v>0</v>
      </c>
      <c r="AJ2910" s="86">
        <f t="shared" si="476"/>
        <v>0</v>
      </c>
      <c r="AK2910" s="86">
        <f t="shared" si="477"/>
        <v>0</v>
      </c>
    </row>
    <row r="2911" spans="1:37" ht="15" customHeight="1">
      <c r="A2911" s="107"/>
      <c r="B2911" s="92"/>
      <c r="C2911" s="168" t="s">
        <v>105</v>
      </c>
      <c r="D2911" s="343"/>
      <c r="E2911" s="343"/>
      <c r="F2911" s="343"/>
      <c r="G2911" s="343"/>
      <c r="H2911" s="343"/>
      <c r="I2911" s="343"/>
      <c r="J2911" s="343"/>
      <c r="K2911" s="343"/>
      <c r="L2911" s="343"/>
      <c r="M2911" s="343"/>
      <c r="N2911" s="343"/>
      <c r="O2911" s="343"/>
      <c r="P2911" s="343"/>
      <c r="Q2911" s="341"/>
      <c r="R2911" s="342"/>
      <c r="S2911" s="341"/>
      <c r="T2911" s="342"/>
      <c r="U2911" s="341"/>
      <c r="V2911" s="342"/>
      <c r="W2911" s="341"/>
      <c r="X2911" s="342"/>
      <c r="Y2911" s="341"/>
      <c r="Z2911" s="342"/>
      <c r="AA2911" s="341"/>
      <c r="AB2911" s="342"/>
      <c r="AC2911" s="341"/>
      <c r="AD2911" s="342"/>
      <c r="AG2911" s="86">
        <f t="shared" si="473"/>
        <v>14</v>
      </c>
      <c r="AH2911" s="86">
        <f t="shared" si="474"/>
        <v>0</v>
      </c>
      <c r="AI2911" s="86">
        <f t="shared" si="475"/>
        <v>0</v>
      </c>
      <c r="AJ2911" s="86">
        <f t="shared" si="476"/>
        <v>0</v>
      </c>
      <c r="AK2911" s="86">
        <f t="shared" si="477"/>
        <v>0</v>
      </c>
    </row>
    <row r="2912" spans="1:37" ht="15" customHeight="1">
      <c r="A2912" s="107"/>
      <c r="B2912" s="93"/>
      <c r="C2912" s="198"/>
      <c r="D2912" s="199"/>
      <c r="E2912" s="199"/>
      <c r="F2912" s="199"/>
      <c r="G2912" s="199"/>
      <c r="H2912" s="199"/>
      <c r="I2912" s="199"/>
      <c r="J2912" s="199"/>
      <c r="K2912" s="199"/>
      <c r="L2912" s="199"/>
      <c r="M2912" s="199"/>
      <c r="N2912" s="199"/>
      <c r="O2912" s="199"/>
      <c r="P2912" s="199"/>
      <c r="Q2912" s="199"/>
      <c r="R2912" s="199"/>
      <c r="S2912" s="199"/>
      <c r="T2912" s="199"/>
      <c r="U2912" s="199"/>
      <c r="V2912" s="199"/>
      <c r="W2912" s="199"/>
      <c r="X2912" s="200"/>
      <c r="Y2912" s="200"/>
      <c r="Z2912" s="200"/>
      <c r="AA2912" s="200"/>
      <c r="AB2912" s="200"/>
      <c r="AC2912" s="200"/>
      <c r="AD2912" s="200"/>
      <c r="AH2912" s="115">
        <f>SUM(AH2892:AH2911)</f>
        <v>0</v>
      </c>
      <c r="AI2912" s="115">
        <f>SUM(AI2892:AI2911)</f>
        <v>0</v>
      </c>
      <c r="AJ2912" s="115">
        <f>SUM(AJ2892:AJ2911)</f>
        <v>0</v>
      </c>
      <c r="AK2912" s="115">
        <f>SUM(AK2892:AK2911)</f>
        <v>0</v>
      </c>
    </row>
    <row r="2913" spans="1:37" ht="45" customHeight="1">
      <c r="A2913" s="107"/>
      <c r="B2913" s="93"/>
      <c r="C2913" s="352" t="s">
        <v>447</v>
      </c>
      <c r="D2913" s="352"/>
      <c r="E2913" s="352"/>
      <c r="F2913" s="332"/>
      <c r="G2913" s="333"/>
      <c r="H2913" s="333"/>
      <c r="I2913" s="333"/>
      <c r="J2913" s="333"/>
      <c r="K2913" s="333"/>
      <c r="L2913" s="333"/>
      <c r="M2913" s="333"/>
      <c r="N2913" s="333"/>
      <c r="O2913" s="333"/>
      <c r="P2913" s="333"/>
      <c r="Q2913" s="333"/>
      <c r="R2913" s="333"/>
      <c r="S2913" s="333"/>
      <c r="T2913" s="333"/>
      <c r="U2913" s="333"/>
      <c r="V2913" s="333"/>
      <c r="W2913" s="333"/>
      <c r="X2913" s="333"/>
      <c r="Y2913" s="333"/>
      <c r="Z2913" s="333"/>
      <c r="AA2913" s="333"/>
      <c r="AB2913" s="333"/>
      <c r="AC2913" s="333"/>
      <c r="AD2913" s="334"/>
      <c r="AG2913" s="86">
        <f>COUNTIF(I2892:L2911,7)</f>
        <v>0</v>
      </c>
      <c r="AK2913" s="115">
        <f>SUM(AI2912:AK2912)</f>
        <v>0</v>
      </c>
    </row>
    <row r="2914" spans="1:37" ht="15" customHeight="1">
      <c r="A2914" s="107"/>
      <c r="B2914" s="93"/>
      <c r="C2914" s="93"/>
      <c r="D2914" s="93"/>
      <c r="E2914" s="93"/>
      <c r="F2914" s="93"/>
      <c r="G2914" s="93"/>
      <c r="H2914" s="93"/>
      <c r="I2914" s="93"/>
      <c r="J2914" s="93"/>
      <c r="K2914" s="93"/>
      <c r="L2914" s="93"/>
      <c r="M2914" s="93"/>
      <c r="N2914" s="93"/>
      <c r="O2914" s="93"/>
      <c r="P2914" s="93"/>
      <c r="Q2914" s="93"/>
      <c r="R2914" s="93"/>
      <c r="S2914" s="93"/>
      <c r="T2914" s="93"/>
      <c r="U2914" s="93"/>
      <c r="V2914" s="93"/>
      <c r="W2914" s="93"/>
      <c r="X2914" s="93"/>
      <c r="Y2914" s="93"/>
      <c r="Z2914" s="93"/>
      <c r="AA2914" s="93"/>
      <c r="AB2914" s="93"/>
      <c r="AC2914" s="93"/>
      <c r="AD2914" s="93"/>
    </row>
    <row r="2915" spans="1:37" ht="45" customHeight="1">
      <c r="A2915" s="107"/>
      <c r="B2915" s="93"/>
      <c r="C2915" s="558" t="s">
        <v>675</v>
      </c>
      <c r="D2915" s="558"/>
      <c r="E2915" s="558"/>
      <c r="F2915" s="341"/>
      <c r="G2915" s="284"/>
      <c r="H2915" s="284"/>
      <c r="I2915" s="284"/>
      <c r="J2915" s="284"/>
      <c r="K2915" s="284"/>
      <c r="L2915" s="284"/>
      <c r="M2915" s="284"/>
      <c r="N2915" s="284"/>
      <c r="O2915" s="284"/>
      <c r="P2915" s="284"/>
      <c r="Q2915" s="284"/>
      <c r="R2915" s="284"/>
      <c r="S2915" s="284"/>
      <c r="T2915" s="284"/>
      <c r="U2915" s="284"/>
      <c r="V2915" s="284"/>
      <c r="W2915" s="284"/>
      <c r="X2915" s="284"/>
      <c r="Y2915" s="284"/>
      <c r="Z2915" s="284"/>
      <c r="AA2915" s="284"/>
      <c r="AB2915" s="284"/>
      <c r="AC2915" s="284"/>
      <c r="AD2915" s="342"/>
      <c r="AG2915" s="86">
        <f>COUNTIF(M2892:P2911,4)</f>
        <v>0</v>
      </c>
    </row>
    <row r="2916" spans="1:37" ht="15" customHeight="1">
      <c r="A2916" s="107"/>
      <c r="B2916" s="93"/>
      <c r="C2916" s="92"/>
      <c r="D2916" s="92"/>
      <c r="E2916" s="92"/>
      <c r="F2916" s="92"/>
      <c r="G2916" s="92"/>
      <c r="H2916" s="92"/>
      <c r="I2916" s="92"/>
      <c r="J2916" s="92"/>
      <c r="K2916" s="92"/>
      <c r="L2916" s="92"/>
      <c r="M2916" s="92"/>
      <c r="N2916" s="92"/>
      <c r="O2916" s="92"/>
      <c r="P2916" s="92"/>
      <c r="Q2916" s="92"/>
      <c r="R2916" s="92"/>
      <c r="S2916" s="92"/>
      <c r="T2916" s="92"/>
      <c r="U2916" s="92"/>
      <c r="V2916" s="92"/>
      <c r="W2916" s="92"/>
      <c r="X2916" s="92"/>
      <c r="Y2916" s="92"/>
      <c r="Z2916" s="92"/>
      <c r="AA2916" s="92"/>
      <c r="AB2916" s="92"/>
      <c r="AC2916" s="92"/>
      <c r="AD2916" s="92"/>
    </row>
    <row r="2917" spans="1:37" ht="45" customHeight="1">
      <c r="A2917" s="107"/>
      <c r="B2917" s="93"/>
      <c r="C2917" s="558" t="s">
        <v>676</v>
      </c>
      <c r="D2917" s="558"/>
      <c r="E2917" s="558"/>
      <c r="F2917" s="341"/>
      <c r="G2917" s="284"/>
      <c r="H2917" s="284"/>
      <c r="I2917" s="284"/>
      <c r="J2917" s="284"/>
      <c r="K2917" s="284"/>
      <c r="L2917" s="284"/>
      <c r="M2917" s="284"/>
      <c r="N2917" s="284"/>
      <c r="O2917" s="284"/>
      <c r="P2917" s="284"/>
      <c r="Q2917" s="284"/>
      <c r="R2917" s="284"/>
      <c r="S2917" s="284"/>
      <c r="T2917" s="284"/>
      <c r="U2917" s="284"/>
      <c r="V2917" s="284"/>
      <c r="W2917" s="284"/>
      <c r="X2917" s="284"/>
      <c r="Y2917" s="284"/>
      <c r="Z2917" s="284"/>
      <c r="AA2917" s="284"/>
      <c r="AB2917" s="284"/>
      <c r="AC2917" s="284"/>
      <c r="AD2917" s="342"/>
      <c r="AG2917" s="86">
        <f>COUNTIF(AA2892:AB2911,"X")</f>
        <v>0</v>
      </c>
    </row>
    <row r="2918" spans="1:37" ht="15" customHeight="1">
      <c r="A2918" s="107"/>
      <c r="B2918" s="93"/>
      <c r="C2918" s="92"/>
      <c r="D2918" s="92"/>
      <c r="E2918" s="92"/>
      <c r="F2918" s="92"/>
      <c r="G2918" s="92"/>
      <c r="H2918" s="92"/>
      <c r="I2918" s="92"/>
      <c r="J2918" s="92"/>
      <c r="K2918" s="92"/>
      <c r="L2918" s="92"/>
      <c r="M2918" s="92"/>
      <c r="N2918" s="92"/>
      <c r="O2918" s="92"/>
      <c r="P2918" s="92"/>
      <c r="Q2918" s="92"/>
      <c r="R2918" s="92"/>
      <c r="S2918" s="92"/>
      <c r="T2918" s="92"/>
      <c r="U2918" s="92"/>
      <c r="V2918" s="92"/>
      <c r="W2918" s="92"/>
      <c r="X2918" s="92"/>
      <c r="Y2918" s="92"/>
      <c r="Z2918" s="92"/>
      <c r="AA2918" s="92"/>
      <c r="AB2918" s="92"/>
      <c r="AC2918" s="92"/>
      <c r="AD2918" s="92"/>
    </row>
    <row r="2919" spans="1:37" ht="36" customHeight="1">
      <c r="A2919" s="107"/>
      <c r="B2919" s="93"/>
      <c r="C2919" s="421" t="s">
        <v>677</v>
      </c>
      <c r="D2919" s="421"/>
      <c r="E2919" s="421"/>
      <c r="F2919" s="421"/>
      <c r="G2919" s="421"/>
      <c r="H2919" s="421"/>
      <c r="I2919" s="421"/>
      <c r="J2919" s="421"/>
      <c r="K2919" s="92"/>
      <c r="L2919" s="421" t="s">
        <v>448</v>
      </c>
      <c r="M2919" s="421"/>
      <c r="N2919" s="421"/>
      <c r="O2919" s="421"/>
      <c r="P2919" s="421"/>
      <c r="Q2919" s="421"/>
      <c r="R2919" s="421"/>
      <c r="S2919" s="421"/>
      <c r="T2919" s="92"/>
      <c r="U2919" s="421" t="s">
        <v>678</v>
      </c>
      <c r="V2919" s="421"/>
      <c r="W2919" s="421"/>
      <c r="X2919" s="421"/>
      <c r="Y2919" s="421"/>
      <c r="Z2919" s="421"/>
      <c r="AA2919" s="421"/>
      <c r="AB2919" s="421"/>
      <c r="AC2919" s="421"/>
      <c r="AD2919" s="421"/>
    </row>
    <row r="2920" spans="1:37" ht="15" customHeight="1">
      <c r="A2920" s="107"/>
      <c r="B2920" s="93"/>
      <c r="C2920" s="201" t="s">
        <v>86</v>
      </c>
      <c r="D2920" s="559" t="s">
        <v>449</v>
      </c>
      <c r="E2920" s="559"/>
      <c r="F2920" s="559"/>
      <c r="G2920" s="559"/>
      <c r="H2920" s="559"/>
      <c r="I2920" s="559"/>
      <c r="J2920" s="559"/>
      <c r="K2920" s="92"/>
      <c r="L2920" s="174" t="s">
        <v>86</v>
      </c>
      <c r="M2920" s="542" t="s">
        <v>450</v>
      </c>
      <c r="N2920" s="542"/>
      <c r="O2920" s="542"/>
      <c r="P2920" s="542"/>
      <c r="Q2920" s="542"/>
      <c r="R2920" s="542"/>
      <c r="S2920" s="542"/>
      <c r="T2920" s="92"/>
      <c r="U2920" s="174" t="s">
        <v>86</v>
      </c>
      <c r="V2920" s="542" t="s">
        <v>451</v>
      </c>
      <c r="W2920" s="542"/>
      <c r="X2920" s="542"/>
      <c r="Y2920" s="542"/>
      <c r="Z2920" s="542"/>
      <c r="AA2920" s="542"/>
      <c r="AB2920" s="542"/>
      <c r="AC2920" s="542"/>
      <c r="AD2920" s="542"/>
    </row>
    <row r="2921" spans="1:37" ht="15" customHeight="1">
      <c r="A2921" s="107"/>
      <c r="B2921" s="93"/>
      <c r="C2921" s="132" t="s">
        <v>87</v>
      </c>
      <c r="D2921" s="570" t="s">
        <v>452</v>
      </c>
      <c r="E2921" s="570"/>
      <c r="F2921" s="570"/>
      <c r="G2921" s="570"/>
      <c r="H2921" s="570"/>
      <c r="I2921" s="570"/>
      <c r="J2921" s="570"/>
      <c r="K2921" s="93"/>
      <c r="L2921" s="108" t="s">
        <v>87</v>
      </c>
      <c r="M2921" s="570" t="s">
        <v>453</v>
      </c>
      <c r="N2921" s="570"/>
      <c r="O2921" s="570"/>
      <c r="P2921" s="570"/>
      <c r="Q2921" s="570"/>
      <c r="R2921" s="570"/>
      <c r="S2921" s="570"/>
      <c r="T2921" s="93"/>
      <c r="U2921" s="108" t="s">
        <v>87</v>
      </c>
      <c r="V2921" s="570" t="s">
        <v>454</v>
      </c>
      <c r="W2921" s="570"/>
      <c r="X2921" s="570"/>
      <c r="Y2921" s="570"/>
      <c r="Z2921" s="570"/>
      <c r="AA2921" s="570"/>
      <c r="AB2921" s="570"/>
      <c r="AC2921" s="570"/>
      <c r="AD2921" s="570"/>
    </row>
    <row r="2922" spans="1:37" ht="24" customHeight="1">
      <c r="A2922" s="107"/>
      <c r="B2922" s="93"/>
      <c r="C2922" s="132" t="s">
        <v>88</v>
      </c>
      <c r="D2922" s="369" t="s">
        <v>455</v>
      </c>
      <c r="E2922" s="369"/>
      <c r="F2922" s="369"/>
      <c r="G2922" s="369"/>
      <c r="H2922" s="369"/>
      <c r="I2922" s="369"/>
      <c r="J2922" s="369"/>
      <c r="K2922" s="93"/>
      <c r="L2922" s="108" t="s">
        <v>88</v>
      </c>
      <c r="M2922" s="570" t="s">
        <v>456</v>
      </c>
      <c r="N2922" s="570"/>
      <c r="O2922" s="570"/>
      <c r="P2922" s="570"/>
      <c r="Q2922" s="570"/>
      <c r="R2922" s="570"/>
      <c r="S2922" s="570"/>
      <c r="T2922" s="93"/>
      <c r="U2922" s="108" t="s">
        <v>88</v>
      </c>
      <c r="V2922" s="570" t="s">
        <v>457</v>
      </c>
      <c r="W2922" s="570"/>
      <c r="X2922" s="570"/>
      <c r="Y2922" s="570"/>
      <c r="Z2922" s="570"/>
      <c r="AA2922" s="570"/>
      <c r="AB2922" s="570"/>
      <c r="AC2922" s="570"/>
      <c r="AD2922" s="570"/>
    </row>
    <row r="2923" spans="1:37" ht="24" customHeight="1">
      <c r="A2923" s="107"/>
      <c r="B2923" s="93"/>
      <c r="C2923" s="132" t="s">
        <v>89</v>
      </c>
      <c r="D2923" s="369" t="s">
        <v>458</v>
      </c>
      <c r="E2923" s="369"/>
      <c r="F2923" s="369"/>
      <c r="G2923" s="369"/>
      <c r="H2923" s="369"/>
      <c r="I2923" s="369"/>
      <c r="J2923" s="369"/>
      <c r="K2923" s="93"/>
      <c r="L2923" s="202" t="s">
        <v>89</v>
      </c>
      <c r="M2923" s="571" t="s">
        <v>664</v>
      </c>
      <c r="N2923" s="571"/>
      <c r="O2923" s="571"/>
      <c r="P2923" s="571"/>
      <c r="Q2923" s="571"/>
      <c r="R2923" s="571"/>
      <c r="S2923" s="571"/>
      <c r="T2923" s="92"/>
      <c r="U2923" s="174" t="s">
        <v>89</v>
      </c>
      <c r="V2923" s="542" t="s">
        <v>459</v>
      </c>
      <c r="W2923" s="542"/>
      <c r="X2923" s="542"/>
      <c r="Y2923" s="542"/>
      <c r="Z2923" s="542"/>
      <c r="AA2923" s="542"/>
      <c r="AB2923" s="542"/>
      <c r="AC2923" s="542"/>
      <c r="AD2923" s="542"/>
    </row>
    <row r="2924" spans="1:37" ht="15" customHeight="1">
      <c r="A2924" s="107"/>
      <c r="B2924" s="93"/>
      <c r="C2924" s="132" t="s">
        <v>90</v>
      </c>
      <c r="D2924" s="369" t="s">
        <v>460</v>
      </c>
      <c r="E2924" s="369"/>
      <c r="F2924" s="369"/>
      <c r="G2924" s="369"/>
      <c r="H2924" s="369"/>
      <c r="I2924" s="369"/>
      <c r="J2924" s="369"/>
      <c r="K2924" s="93"/>
      <c r="L2924" s="174" t="s">
        <v>94</v>
      </c>
      <c r="M2924" s="542" t="s">
        <v>461</v>
      </c>
      <c r="N2924" s="542"/>
      <c r="O2924" s="542"/>
      <c r="P2924" s="542"/>
      <c r="Q2924" s="542"/>
      <c r="R2924" s="542"/>
      <c r="S2924" s="542"/>
      <c r="T2924" s="92"/>
      <c r="U2924" s="174" t="s">
        <v>90</v>
      </c>
      <c r="V2924" s="542" t="s">
        <v>462</v>
      </c>
      <c r="W2924" s="542"/>
      <c r="X2924" s="542"/>
      <c r="Y2924" s="542"/>
      <c r="Z2924" s="542"/>
      <c r="AA2924" s="542"/>
      <c r="AB2924" s="542"/>
      <c r="AC2924" s="542"/>
      <c r="AD2924" s="542"/>
    </row>
    <row r="2925" spans="1:37" ht="24" customHeight="1">
      <c r="A2925" s="107"/>
      <c r="B2925" s="93"/>
      <c r="C2925" s="132" t="s">
        <v>91</v>
      </c>
      <c r="D2925" s="369" t="s">
        <v>463</v>
      </c>
      <c r="E2925" s="369"/>
      <c r="F2925" s="369"/>
      <c r="G2925" s="369"/>
      <c r="H2925" s="369"/>
      <c r="I2925" s="369"/>
      <c r="J2925" s="369"/>
      <c r="K2925" s="93"/>
      <c r="L2925" s="203"/>
      <c r="M2925" s="204"/>
      <c r="N2925" s="204"/>
      <c r="O2925" s="204"/>
      <c r="P2925" s="204"/>
      <c r="Q2925" s="204"/>
      <c r="R2925" s="204"/>
      <c r="S2925" s="204"/>
      <c r="T2925" s="92"/>
      <c r="U2925" s="174" t="s">
        <v>91</v>
      </c>
      <c r="V2925" s="542" t="s">
        <v>679</v>
      </c>
      <c r="W2925" s="542"/>
      <c r="X2925" s="542"/>
      <c r="Y2925" s="542"/>
      <c r="Z2925" s="542"/>
      <c r="AA2925" s="542"/>
      <c r="AB2925" s="542"/>
      <c r="AC2925" s="542"/>
      <c r="AD2925" s="542"/>
    </row>
    <row r="2926" spans="1:37" ht="15" customHeight="1">
      <c r="A2926" s="107"/>
      <c r="B2926" s="93"/>
      <c r="C2926" s="132" t="s">
        <v>92</v>
      </c>
      <c r="D2926" s="570" t="s">
        <v>464</v>
      </c>
      <c r="E2926" s="570"/>
      <c r="F2926" s="570"/>
      <c r="G2926" s="570"/>
      <c r="H2926" s="570"/>
      <c r="I2926" s="570"/>
      <c r="J2926" s="570"/>
      <c r="K2926" s="93"/>
      <c r="L2926" s="92"/>
      <c r="M2926" s="92"/>
      <c r="N2926" s="92"/>
      <c r="O2926" s="92"/>
      <c r="P2926" s="92"/>
      <c r="Q2926" s="92"/>
      <c r="R2926" s="92"/>
      <c r="S2926" s="92"/>
      <c r="T2926" s="92"/>
      <c r="U2926" s="174" t="s">
        <v>94</v>
      </c>
      <c r="V2926" s="542" t="s">
        <v>461</v>
      </c>
      <c r="W2926" s="542"/>
      <c r="X2926" s="542"/>
      <c r="Y2926" s="542"/>
      <c r="Z2926" s="542"/>
      <c r="AA2926" s="542"/>
      <c r="AB2926" s="542"/>
      <c r="AC2926" s="542"/>
      <c r="AD2926" s="542"/>
    </row>
    <row r="2927" spans="1:37" ht="15" customHeight="1">
      <c r="A2927" s="93"/>
      <c r="B2927" s="96"/>
      <c r="C2927" s="132" t="s">
        <v>94</v>
      </c>
      <c r="D2927" s="570" t="s">
        <v>461</v>
      </c>
      <c r="E2927" s="570"/>
      <c r="F2927" s="570"/>
      <c r="G2927" s="570"/>
      <c r="H2927" s="570"/>
      <c r="I2927" s="570"/>
      <c r="J2927" s="570"/>
      <c r="K2927" s="96"/>
      <c r="L2927" s="96"/>
      <c r="M2927" s="96"/>
      <c r="N2927" s="96"/>
      <c r="O2927" s="96"/>
      <c r="P2927" s="96"/>
      <c r="Q2927" s="96"/>
      <c r="R2927" s="96"/>
      <c r="S2927" s="96"/>
      <c r="T2927" s="96"/>
      <c r="U2927" s="96"/>
      <c r="V2927" s="96"/>
      <c r="W2927" s="96"/>
      <c r="X2927" s="96"/>
      <c r="Y2927" s="96"/>
      <c r="Z2927" s="96"/>
      <c r="AA2927" s="96"/>
      <c r="AB2927" s="96"/>
      <c r="AC2927" s="96"/>
      <c r="AD2927" s="96"/>
    </row>
    <row r="2928" spans="1:37" ht="15" customHeight="1">
      <c r="A2928" s="93"/>
      <c r="B2928" s="96"/>
      <c r="C2928" s="198"/>
      <c r="K2928" s="96"/>
      <c r="L2928" s="96"/>
      <c r="M2928" s="96"/>
      <c r="N2928" s="96"/>
      <c r="O2928" s="96"/>
      <c r="P2928" s="96"/>
      <c r="Q2928" s="96"/>
      <c r="R2928" s="96"/>
      <c r="S2928" s="96"/>
      <c r="T2928" s="96"/>
      <c r="U2928" s="96"/>
      <c r="V2928" s="96"/>
      <c r="W2928" s="96"/>
      <c r="X2928" s="96"/>
      <c r="Y2928" s="96"/>
      <c r="Z2928" s="96"/>
      <c r="AA2928" s="96"/>
      <c r="AB2928" s="96"/>
      <c r="AC2928" s="96"/>
      <c r="AD2928" s="96"/>
    </row>
    <row r="2929" spans="1:30" ht="24" customHeight="1">
      <c r="A2929" s="93"/>
      <c r="B2929" s="96"/>
      <c r="C2929" s="354" t="s">
        <v>254</v>
      </c>
      <c r="D2929" s="354"/>
      <c r="E2929" s="354"/>
      <c r="F2929" s="354"/>
      <c r="G2929" s="354"/>
      <c r="H2929" s="354"/>
      <c r="I2929" s="354"/>
      <c r="J2929" s="354"/>
      <c r="K2929" s="354"/>
      <c r="L2929" s="354"/>
      <c r="M2929" s="354"/>
      <c r="N2929" s="354"/>
      <c r="O2929" s="354"/>
      <c r="P2929" s="354"/>
      <c r="Q2929" s="354"/>
      <c r="R2929" s="354"/>
      <c r="S2929" s="354"/>
      <c r="T2929" s="354"/>
      <c r="U2929" s="354"/>
      <c r="V2929" s="354"/>
      <c r="W2929" s="354"/>
      <c r="X2929" s="354"/>
      <c r="Y2929" s="354"/>
      <c r="Z2929" s="354"/>
      <c r="AA2929" s="354"/>
      <c r="AB2929" s="354"/>
      <c r="AC2929" s="354"/>
      <c r="AD2929" s="354"/>
    </row>
    <row r="2930" spans="1:30" ht="60" customHeight="1">
      <c r="A2930" s="93"/>
      <c r="B2930" s="96"/>
      <c r="C2930" s="491"/>
      <c r="D2930" s="491"/>
      <c r="E2930" s="491"/>
      <c r="F2930" s="491"/>
      <c r="G2930" s="491"/>
      <c r="H2930" s="491"/>
      <c r="I2930" s="491"/>
      <c r="J2930" s="491"/>
      <c r="K2930" s="491"/>
      <c r="L2930" s="491"/>
      <c r="M2930" s="491"/>
      <c r="N2930" s="491"/>
      <c r="O2930" s="491"/>
      <c r="P2930" s="491"/>
      <c r="Q2930" s="491"/>
      <c r="R2930" s="491"/>
      <c r="S2930" s="491"/>
      <c r="T2930" s="491"/>
      <c r="U2930" s="491"/>
      <c r="V2930" s="491"/>
      <c r="W2930" s="491"/>
      <c r="X2930" s="491"/>
      <c r="Y2930" s="491"/>
      <c r="Z2930" s="491"/>
      <c r="AA2930" s="491"/>
      <c r="AB2930" s="491"/>
      <c r="AC2930" s="491"/>
      <c r="AD2930" s="491"/>
    </row>
    <row r="2931" spans="1:30" ht="15" customHeight="1">
      <c r="A2931" s="93"/>
      <c r="B2931" s="96"/>
      <c r="C2931" s="198"/>
      <c r="K2931" s="96"/>
      <c r="L2931" s="96"/>
      <c r="M2931" s="96"/>
      <c r="N2931" s="96"/>
      <c r="O2931" s="96"/>
      <c r="P2931" s="96"/>
      <c r="Q2931" s="96"/>
      <c r="R2931" s="96"/>
      <c r="S2931" s="96"/>
      <c r="T2931" s="96"/>
      <c r="U2931" s="96"/>
      <c r="V2931" s="96"/>
      <c r="W2931" s="96"/>
      <c r="X2931" s="96"/>
      <c r="Y2931" s="96"/>
      <c r="Z2931" s="96"/>
      <c r="AA2931" s="96"/>
      <c r="AB2931" s="96"/>
      <c r="AC2931" s="96"/>
      <c r="AD2931" s="96"/>
    </row>
    <row r="2932" spans="1:30" ht="15" customHeight="1">
      <c r="A2932" s="93"/>
      <c r="B2932" s="325" t="str">
        <f>IF(AK2913=0,"",IF(AI2912&gt;0,"Error: Debe especificar el otro tema.",IF(AJ2912&gt;0,"Error: Debe especificar el otro tipo de órgano.",IF(AK2912&gt;0,"Error: Debe especificar el otro tipo de participante.",""))))</f>
        <v/>
      </c>
      <c r="C2932" s="325"/>
      <c r="D2932" s="325"/>
      <c r="E2932" s="325"/>
      <c r="F2932" s="325"/>
      <c r="G2932" s="325"/>
      <c r="H2932" s="325"/>
      <c r="I2932" s="325"/>
      <c r="J2932" s="325"/>
      <c r="K2932" s="325"/>
      <c r="L2932" s="325"/>
      <c r="M2932" s="325"/>
      <c r="N2932" s="325"/>
      <c r="O2932" s="325"/>
      <c r="P2932" s="325"/>
      <c r="Q2932" s="325"/>
      <c r="R2932" s="325"/>
      <c r="S2932" s="325"/>
      <c r="T2932" s="325"/>
      <c r="U2932" s="325"/>
      <c r="V2932" s="325"/>
      <c r="W2932" s="325"/>
      <c r="X2932" s="325"/>
      <c r="Y2932" s="325"/>
      <c r="Z2932" s="325"/>
      <c r="AA2932" s="325"/>
      <c r="AB2932" s="325"/>
      <c r="AC2932" s="325"/>
      <c r="AD2932" s="325"/>
    </row>
    <row r="2933" spans="1:30" ht="15" customHeight="1">
      <c r="A2933" s="93"/>
      <c r="B2933" s="324" t="str">
        <f>IF(AH2912=0, "", "Error: Debe completar toda la información requerida.")</f>
        <v/>
      </c>
      <c r="C2933" s="324"/>
      <c r="D2933" s="324"/>
      <c r="E2933" s="324"/>
      <c r="F2933" s="324"/>
      <c r="G2933" s="324"/>
      <c r="H2933" s="324"/>
      <c r="I2933" s="324"/>
      <c r="J2933" s="324"/>
      <c r="K2933" s="324"/>
      <c r="L2933" s="324"/>
      <c r="M2933" s="324"/>
      <c r="N2933" s="324"/>
      <c r="O2933" s="324"/>
      <c r="P2933" s="324"/>
      <c r="Q2933" s="324"/>
      <c r="R2933" s="324"/>
      <c r="S2933" s="324"/>
      <c r="T2933" s="324"/>
      <c r="U2933" s="324"/>
      <c r="V2933" s="324"/>
      <c r="W2933" s="324"/>
      <c r="X2933" s="324"/>
      <c r="Y2933" s="324"/>
      <c r="Z2933" s="324"/>
      <c r="AA2933" s="324"/>
      <c r="AB2933" s="324"/>
      <c r="AC2933" s="324"/>
      <c r="AD2933" s="324"/>
    </row>
    <row r="2934" spans="1:30" ht="15" customHeight="1">
      <c r="A2934" s="93"/>
      <c r="B2934" s="96"/>
      <c r="C2934" s="198"/>
      <c r="K2934" s="96"/>
      <c r="L2934" s="96"/>
      <c r="M2934" s="96"/>
      <c r="N2934" s="96"/>
      <c r="O2934" s="96"/>
      <c r="P2934" s="96"/>
      <c r="Q2934" s="96"/>
      <c r="R2934" s="96"/>
      <c r="S2934" s="96"/>
      <c r="T2934" s="96"/>
      <c r="U2934" s="96"/>
      <c r="V2934" s="96"/>
      <c r="W2934" s="96"/>
      <c r="X2934" s="96"/>
      <c r="Y2934" s="96"/>
      <c r="Z2934" s="96"/>
      <c r="AA2934" s="96"/>
      <c r="AB2934" s="96"/>
      <c r="AC2934" s="96"/>
      <c r="AD2934" s="96"/>
    </row>
    <row r="2935" spans="1:30" ht="15" customHeight="1">
      <c r="A2935" s="93"/>
      <c r="B2935" s="96"/>
      <c r="C2935" s="96"/>
      <c r="D2935" s="96"/>
      <c r="E2935" s="96"/>
      <c r="F2935" s="96"/>
      <c r="G2935" s="96"/>
      <c r="H2935" s="96"/>
      <c r="I2935" s="96"/>
      <c r="J2935" s="96"/>
      <c r="K2935" s="96"/>
      <c r="L2935" s="96"/>
      <c r="M2935" s="96"/>
      <c r="N2935" s="96"/>
      <c r="O2935" s="96"/>
      <c r="P2935" s="96"/>
      <c r="Q2935" s="96"/>
      <c r="R2935" s="96"/>
      <c r="S2935" s="96"/>
      <c r="T2935" s="96"/>
      <c r="U2935" s="96"/>
      <c r="V2935" s="96"/>
      <c r="W2935" s="96"/>
      <c r="X2935" s="96"/>
      <c r="Y2935" s="96"/>
      <c r="Z2935" s="96"/>
      <c r="AA2935" s="96"/>
      <c r="AB2935" s="96"/>
      <c r="AC2935" s="96"/>
      <c r="AD2935" s="96"/>
    </row>
    <row r="2936" spans="1:30" ht="15" customHeight="1" thickBot="1">
      <c r="A2936" s="93"/>
      <c r="B2936" s="96"/>
      <c r="C2936" s="96"/>
      <c r="D2936" s="96"/>
      <c r="E2936" s="96"/>
      <c r="F2936" s="96"/>
      <c r="G2936" s="96"/>
      <c r="H2936" s="96"/>
      <c r="I2936" s="96"/>
      <c r="J2936" s="96"/>
      <c r="K2936" s="96"/>
      <c r="L2936" s="96"/>
      <c r="M2936" s="96"/>
      <c r="N2936" s="96"/>
      <c r="O2936" s="96"/>
      <c r="P2936" s="96"/>
      <c r="Q2936" s="96"/>
      <c r="R2936" s="96"/>
      <c r="S2936" s="96"/>
      <c r="T2936" s="96"/>
      <c r="U2936" s="96"/>
      <c r="V2936" s="96"/>
      <c r="W2936" s="96"/>
      <c r="X2936" s="96"/>
      <c r="Y2936" s="96"/>
      <c r="Z2936" s="96"/>
      <c r="AA2936" s="96"/>
      <c r="AB2936" s="96"/>
      <c r="AC2936" s="96"/>
      <c r="AD2936" s="96"/>
    </row>
    <row r="2937" spans="1:30" ht="15" customHeight="1" thickBot="1">
      <c r="A2937" s="93"/>
      <c r="B2937" s="431" t="s">
        <v>465</v>
      </c>
      <c r="C2937" s="432"/>
      <c r="D2937" s="432"/>
      <c r="E2937" s="432"/>
      <c r="F2937" s="432"/>
      <c r="G2937" s="432"/>
      <c r="H2937" s="432"/>
      <c r="I2937" s="432"/>
      <c r="J2937" s="432"/>
      <c r="K2937" s="432"/>
      <c r="L2937" s="432"/>
      <c r="M2937" s="432"/>
      <c r="N2937" s="432"/>
      <c r="O2937" s="432"/>
      <c r="P2937" s="432"/>
      <c r="Q2937" s="432"/>
      <c r="R2937" s="432"/>
      <c r="S2937" s="432"/>
      <c r="T2937" s="432"/>
      <c r="U2937" s="432"/>
      <c r="V2937" s="432"/>
      <c r="W2937" s="432"/>
      <c r="X2937" s="432"/>
      <c r="Y2937" s="432"/>
      <c r="Z2937" s="432"/>
      <c r="AA2937" s="432"/>
      <c r="AB2937" s="432"/>
      <c r="AC2937" s="432"/>
      <c r="AD2937" s="433"/>
    </row>
    <row r="2938" spans="1:30" ht="15" customHeight="1" thickBot="1">
      <c r="A2938" s="93"/>
      <c r="B2938" s="434" t="s">
        <v>466</v>
      </c>
      <c r="C2938" s="435"/>
      <c r="D2938" s="435"/>
      <c r="E2938" s="435"/>
      <c r="F2938" s="435"/>
      <c r="G2938" s="435"/>
      <c r="H2938" s="435"/>
      <c r="I2938" s="435"/>
      <c r="J2938" s="435"/>
      <c r="K2938" s="435"/>
      <c r="L2938" s="435"/>
      <c r="M2938" s="435"/>
      <c r="N2938" s="435"/>
      <c r="O2938" s="435"/>
      <c r="P2938" s="435"/>
      <c r="Q2938" s="435"/>
      <c r="R2938" s="435"/>
      <c r="S2938" s="435"/>
      <c r="T2938" s="435"/>
      <c r="U2938" s="435"/>
      <c r="V2938" s="435"/>
      <c r="W2938" s="435"/>
      <c r="X2938" s="435"/>
      <c r="Y2938" s="435"/>
      <c r="Z2938" s="435"/>
      <c r="AA2938" s="435"/>
      <c r="AB2938" s="435"/>
      <c r="AC2938" s="435"/>
      <c r="AD2938" s="436"/>
    </row>
    <row r="2939" spans="1:30" ht="15" customHeight="1">
      <c r="A2939" s="93"/>
      <c r="B2939" s="565" t="s">
        <v>159</v>
      </c>
      <c r="C2939" s="566"/>
      <c r="D2939" s="566"/>
      <c r="E2939" s="566"/>
      <c r="F2939" s="566"/>
      <c r="G2939" s="566"/>
      <c r="H2939" s="566"/>
      <c r="I2939" s="566"/>
      <c r="J2939" s="566"/>
      <c r="K2939" s="566"/>
      <c r="L2939" s="566"/>
      <c r="M2939" s="566"/>
      <c r="N2939" s="566"/>
      <c r="O2939" s="566"/>
      <c r="P2939" s="566"/>
      <c r="Q2939" s="566"/>
      <c r="R2939" s="566"/>
      <c r="S2939" s="566"/>
      <c r="T2939" s="566"/>
      <c r="U2939" s="566"/>
      <c r="V2939" s="566"/>
      <c r="W2939" s="566"/>
      <c r="X2939" s="566"/>
      <c r="Y2939" s="566"/>
      <c r="Z2939" s="566"/>
      <c r="AA2939" s="566"/>
      <c r="AB2939" s="566"/>
      <c r="AC2939" s="566"/>
      <c r="AD2939" s="567"/>
    </row>
    <row r="2940" spans="1:30" ht="36" customHeight="1">
      <c r="A2940" s="93"/>
      <c r="B2940" s="205"/>
      <c r="C2940" s="429" t="s">
        <v>467</v>
      </c>
      <c r="D2940" s="568"/>
      <c r="E2940" s="568"/>
      <c r="F2940" s="568"/>
      <c r="G2940" s="568"/>
      <c r="H2940" s="568"/>
      <c r="I2940" s="568"/>
      <c r="J2940" s="568"/>
      <c r="K2940" s="568"/>
      <c r="L2940" s="568"/>
      <c r="M2940" s="568"/>
      <c r="N2940" s="568"/>
      <c r="O2940" s="568"/>
      <c r="P2940" s="568"/>
      <c r="Q2940" s="568"/>
      <c r="R2940" s="568"/>
      <c r="S2940" s="568"/>
      <c r="T2940" s="568"/>
      <c r="U2940" s="568"/>
      <c r="V2940" s="568"/>
      <c r="W2940" s="568"/>
      <c r="X2940" s="568"/>
      <c r="Y2940" s="568"/>
      <c r="Z2940" s="568"/>
      <c r="AA2940" s="568"/>
      <c r="AB2940" s="568"/>
      <c r="AC2940" s="568"/>
      <c r="AD2940" s="569"/>
    </row>
    <row r="2941" spans="1:30" ht="15" customHeight="1">
      <c r="A2941" s="93"/>
      <c r="B2941" s="96"/>
      <c r="C2941" s="96"/>
      <c r="D2941" s="96"/>
      <c r="E2941" s="96"/>
      <c r="F2941" s="96"/>
      <c r="G2941" s="96"/>
      <c r="H2941" s="96"/>
      <c r="I2941" s="96"/>
      <c r="J2941" s="96"/>
      <c r="K2941" s="96"/>
      <c r="L2941" s="96"/>
      <c r="M2941" s="96"/>
      <c r="N2941" s="96"/>
      <c r="O2941" s="96"/>
      <c r="P2941" s="96"/>
      <c r="Q2941" s="96"/>
      <c r="R2941" s="96"/>
      <c r="S2941" s="96"/>
      <c r="T2941" s="96"/>
      <c r="U2941" s="96"/>
      <c r="V2941" s="96"/>
      <c r="W2941" s="96"/>
      <c r="X2941" s="96"/>
      <c r="Y2941" s="96"/>
      <c r="Z2941" s="96"/>
      <c r="AA2941" s="96"/>
      <c r="AB2941" s="96"/>
      <c r="AC2941" s="96"/>
      <c r="AD2941" s="96"/>
    </row>
    <row r="2942" spans="1:30" ht="24" customHeight="1">
      <c r="A2942" s="224" t="s">
        <v>468</v>
      </c>
      <c r="B2942" s="359" t="s">
        <v>680</v>
      </c>
      <c r="C2942" s="359"/>
      <c r="D2942" s="359"/>
      <c r="E2942" s="359"/>
      <c r="F2942" s="359"/>
      <c r="G2942" s="359"/>
      <c r="H2942" s="359"/>
      <c r="I2942" s="359"/>
      <c r="J2942" s="359"/>
      <c r="K2942" s="359"/>
      <c r="L2942" s="359"/>
      <c r="M2942" s="359"/>
      <c r="N2942" s="359"/>
      <c r="O2942" s="359"/>
      <c r="P2942" s="359"/>
      <c r="Q2942" s="359"/>
      <c r="R2942" s="359"/>
      <c r="S2942" s="359"/>
      <c r="T2942" s="359"/>
      <c r="U2942" s="359"/>
      <c r="V2942" s="359"/>
      <c r="W2942" s="359"/>
      <c r="X2942" s="359"/>
      <c r="Y2942" s="359"/>
      <c r="Z2942" s="359"/>
      <c r="AA2942" s="359"/>
      <c r="AB2942" s="359"/>
      <c r="AC2942" s="359"/>
      <c r="AD2942" s="359"/>
    </row>
    <row r="2943" spans="1:30" ht="24" customHeight="1">
      <c r="A2943" s="107"/>
      <c r="B2943" s="88"/>
      <c r="C2943" s="347" t="s">
        <v>681</v>
      </c>
      <c r="D2943" s="347"/>
      <c r="E2943" s="347"/>
      <c r="F2943" s="347"/>
      <c r="G2943" s="347"/>
      <c r="H2943" s="347"/>
      <c r="I2943" s="347"/>
      <c r="J2943" s="347"/>
      <c r="K2943" s="347"/>
      <c r="L2943" s="347"/>
      <c r="M2943" s="347"/>
      <c r="N2943" s="347"/>
      <c r="O2943" s="347"/>
      <c r="P2943" s="347"/>
      <c r="Q2943" s="347"/>
      <c r="R2943" s="347"/>
      <c r="S2943" s="347"/>
      <c r="T2943" s="347"/>
      <c r="U2943" s="347"/>
      <c r="V2943" s="347"/>
      <c r="W2943" s="347"/>
      <c r="X2943" s="347"/>
      <c r="Y2943" s="347"/>
      <c r="Z2943" s="347"/>
      <c r="AA2943" s="347"/>
      <c r="AB2943" s="347"/>
      <c r="AC2943" s="347"/>
      <c r="AD2943" s="347"/>
    </row>
    <row r="2944" spans="1:30" ht="24" customHeight="1">
      <c r="A2944" s="107"/>
      <c r="B2944" s="88"/>
      <c r="C2944" s="347" t="s">
        <v>683</v>
      </c>
      <c r="D2944" s="347"/>
      <c r="E2944" s="347"/>
      <c r="F2944" s="347"/>
      <c r="G2944" s="347"/>
      <c r="H2944" s="347"/>
      <c r="I2944" s="347"/>
      <c r="J2944" s="347"/>
      <c r="K2944" s="347"/>
      <c r="L2944" s="347"/>
      <c r="M2944" s="347"/>
      <c r="N2944" s="347"/>
      <c r="O2944" s="347"/>
      <c r="P2944" s="347"/>
      <c r="Q2944" s="347"/>
      <c r="R2944" s="347"/>
      <c r="S2944" s="347"/>
      <c r="T2944" s="347"/>
      <c r="U2944" s="347"/>
      <c r="V2944" s="347"/>
      <c r="W2944" s="347"/>
      <c r="X2944" s="347"/>
      <c r="Y2944" s="347"/>
      <c r="Z2944" s="347"/>
      <c r="AA2944" s="347"/>
      <c r="AB2944" s="347"/>
      <c r="AC2944" s="347"/>
      <c r="AD2944" s="347"/>
    </row>
    <row r="2945" spans="1:35" ht="15" customHeight="1">
      <c r="A2945" s="107"/>
      <c r="B2945" s="92"/>
      <c r="C2945" s="92"/>
      <c r="D2945" s="92"/>
      <c r="E2945" s="92"/>
      <c r="F2945" s="92"/>
      <c r="G2945" s="92"/>
      <c r="H2945" s="92"/>
      <c r="I2945" s="92"/>
      <c r="J2945" s="92"/>
      <c r="K2945" s="92"/>
      <c r="L2945" s="92"/>
      <c r="M2945" s="92"/>
      <c r="N2945" s="92"/>
      <c r="O2945" s="92"/>
      <c r="P2945" s="92"/>
      <c r="Q2945" s="92"/>
      <c r="R2945" s="92"/>
      <c r="S2945" s="92"/>
      <c r="T2945" s="92"/>
      <c r="U2945" s="92"/>
      <c r="V2945" s="92"/>
      <c r="W2945" s="92"/>
      <c r="X2945" s="92"/>
      <c r="Y2945" s="92"/>
      <c r="Z2945" s="92"/>
      <c r="AA2945" s="92"/>
      <c r="AB2945" s="92"/>
      <c r="AC2945" s="92"/>
      <c r="AD2945" s="92"/>
    </row>
    <row r="2946" spans="1:35" ht="24" customHeight="1">
      <c r="A2946" s="107"/>
      <c r="B2946" s="92"/>
      <c r="C2946" s="421" t="s">
        <v>682</v>
      </c>
      <c r="D2946" s="421"/>
      <c r="E2946" s="421"/>
      <c r="F2946" s="421"/>
      <c r="G2946" s="421"/>
      <c r="H2946" s="421"/>
      <c r="I2946" s="421"/>
      <c r="J2946" s="421"/>
      <c r="K2946" s="421"/>
      <c r="L2946" s="421"/>
      <c r="M2946" s="421"/>
      <c r="N2946" s="421"/>
      <c r="O2946" s="421"/>
      <c r="P2946" s="421"/>
      <c r="Q2946" s="421" t="s">
        <v>583</v>
      </c>
      <c r="R2946" s="421"/>
      <c r="S2946" s="421"/>
      <c r="T2946" s="421"/>
      <c r="U2946" s="421"/>
      <c r="V2946" s="421"/>
      <c r="W2946" s="421"/>
      <c r="X2946" s="421"/>
      <c r="Y2946" s="421"/>
      <c r="Z2946" s="421"/>
      <c r="AA2946" s="421"/>
      <c r="AB2946" s="421"/>
      <c r="AC2946" s="421"/>
      <c r="AD2946" s="421"/>
      <c r="AG2946" s="86" t="s">
        <v>819</v>
      </c>
    </row>
    <row r="2947" spans="1:35" ht="15" customHeight="1">
      <c r="A2947" s="107"/>
      <c r="B2947" s="93"/>
      <c r="C2947" s="370"/>
      <c r="D2947" s="370"/>
      <c r="E2947" s="370"/>
      <c r="F2947" s="370"/>
      <c r="G2947" s="370"/>
      <c r="H2947" s="370"/>
      <c r="I2947" s="370"/>
      <c r="J2947" s="370"/>
      <c r="K2947" s="370"/>
      <c r="L2947" s="370"/>
      <c r="M2947" s="370"/>
      <c r="N2947" s="370"/>
      <c r="O2947" s="370"/>
      <c r="P2947" s="370"/>
      <c r="Q2947" s="370"/>
      <c r="R2947" s="370"/>
      <c r="S2947" s="370"/>
      <c r="T2947" s="370"/>
      <c r="U2947" s="370"/>
      <c r="V2947" s="370"/>
      <c r="W2947" s="370"/>
      <c r="X2947" s="370"/>
      <c r="Y2947" s="370"/>
      <c r="Z2947" s="370"/>
      <c r="AA2947" s="370"/>
      <c r="AB2947" s="370"/>
      <c r="AC2947" s="370"/>
      <c r="AD2947" s="370"/>
      <c r="AG2947" s="86">
        <f>IF(OR(AND(C2947="", Q2947=""), AND(C2947=1, Q2947&lt;&gt;""), AND(OR(C2947=2,C2947=3, C2947=9), Q2947="")), 0, 1 )</f>
        <v>0</v>
      </c>
    </row>
    <row r="2948" spans="1:35" ht="15" customHeight="1">
      <c r="A2948" s="107"/>
      <c r="B2948" s="93"/>
      <c r="C2948" s="93"/>
      <c r="D2948" s="93"/>
      <c r="E2948" s="93"/>
      <c r="F2948" s="93"/>
      <c r="G2948" s="93"/>
      <c r="H2948" s="93"/>
      <c r="I2948" s="93"/>
      <c r="J2948" s="93"/>
      <c r="K2948" s="93"/>
      <c r="L2948" s="93"/>
      <c r="M2948" s="93"/>
      <c r="N2948" s="93"/>
      <c r="O2948" s="93"/>
      <c r="P2948" s="93"/>
      <c r="Q2948" s="93"/>
      <c r="R2948" s="93"/>
      <c r="S2948" s="93"/>
      <c r="T2948" s="93"/>
      <c r="U2948" s="93"/>
      <c r="V2948" s="93"/>
      <c r="W2948" s="93"/>
      <c r="X2948" s="93"/>
      <c r="Y2948" s="93"/>
      <c r="Z2948" s="93"/>
      <c r="AA2948" s="93"/>
      <c r="AB2948" s="93"/>
      <c r="AC2948" s="93"/>
      <c r="AD2948" s="93"/>
    </row>
    <row r="2949" spans="1:35" ht="24" customHeight="1">
      <c r="A2949" s="107"/>
      <c r="B2949" s="93"/>
      <c r="C2949" s="354" t="s">
        <v>254</v>
      </c>
      <c r="D2949" s="354"/>
      <c r="E2949" s="354"/>
      <c r="F2949" s="354"/>
      <c r="G2949" s="354"/>
      <c r="H2949" s="354"/>
      <c r="I2949" s="354"/>
      <c r="J2949" s="354"/>
      <c r="K2949" s="354"/>
      <c r="L2949" s="354"/>
      <c r="M2949" s="354"/>
      <c r="N2949" s="354"/>
      <c r="O2949" s="354"/>
      <c r="P2949" s="354"/>
      <c r="Q2949" s="354"/>
      <c r="R2949" s="354"/>
      <c r="S2949" s="354"/>
      <c r="T2949" s="354"/>
      <c r="U2949" s="354"/>
      <c r="V2949" s="354"/>
      <c r="W2949" s="354"/>
      <c r="X2949" s="354"/>
      <c r="Y2949" s="354"/>
      <c r="Z2949" s="354"/>
      <c r="AA2949" s="354"/>
      <c r="AB2949" s="354"/>
      <c r="AC2949" s="354"/>
      <c r="AD2949" s="354"/>
    </row>
    <row r="2950" spans="1:35" ht="60" customHeight="1">
      <c r="A2950" s="107"/>
      <c r="B2950" s="93"/>
      <c r="C2950" s="491"/>
      <c r="D2950" s="491"/>
      <c r="E2950" s="491"/>
      <c r="F2950" s="491"/>
      <c r="G2950" s="491"/>
      <c r="H2950" s="491"/>
      <c r="I2950" s="491"/>
      <c r="J2950" s="491"/>
      <c r="K2950" s="491"/>
      <c r="L2950" s="491"/>
      <c r="M2950" s="491"/>
      <c r="N2950" s="491"/>
      <c r="O2950" s="491"/>
      <c r="P2950" s="491"/>
      <c r="Q2950" s="491"/>
      <c r="R2950" s="491"/>
      <c r="S2950" s="491"/>
      <c r="T2950" s="491"/>
      <c r="U2950" s="491"/>
      <c r="V2950" s="491"/>
      <c r="W2950" s="491"/>
      <c r="X2950" s="491"/>
      <c r="Y2950" s="491"/>
      <c r="Z2950" s="491"/>
      <c r="AA2950" s="491"/>
      <c r="AB2950" s="491"/>
      <c r="AC2950" s="491"/>
      <c r="AD2950" s="491"/>
    </row>
    <row r="2951" spans="1:35" ht="15" customHeight="1">
      <c r="A2951" s="107"/>
      <c r="B2951" s="93"/>
      <c r="C2951" s="93"/>
      <c r="D2951" s="93"/>
      <c r="E2951" s="93"/>
      <c r="F2951" s="93"/>
      <c r="G2951" s="93"/>
      <c r="H2951" s="93"/>
      <c r="I2951" s="93"/>
      <c r="J2951" s="93"/>
      <c r="K2951" s="93"/>
      <c r="L2951" s="93"/>
      <c r="M2951" s="93"/>
      <c r="N2951" s="93"/>
      <c r="O2951" s="93"/>
      <c r="P2951" s="93"/>
      <c r="Q2951" s="93"/>
      <c r="R2951" s="93"/>
      <c r="S2951" s="93"/>
      <c r="T2951" s="93"/>
      <c r="U2951" s="93"/>
      <c r="V2951" s="93"/>
      <c r="W2951" s="93"/>
      <c r="X2951" s="93"/>
      <c r="Y2951" s="93"/>
      <c r="Z2951" s="93"/>
      <c r="AA2951" s="93"/>
      <c r="AB2951" s="93"/>
      <c r="AC2951" s="93"/>
      <c r="AD2951" s="93"/>
    </row>
    <row r="2952" spans="1:35" ht="15" customHeight="1">
      <c r="A2952" s="107"/>
      <c r="B2952" s="324" t="str">
        <f>IF(AG2947=0, "", "Error: Debe completar toda la información requerida.")</f>
        <v/>
      </c>
      <c r="C2952" s="324"/>
      <c r="D2952" s="324"/>
      <c r="E2952" s="324"/>
      <c r="F2952" s="324"/>
      <c r="G2952" s="324"/>
      <c r="H2952" s="324"/>
      <c r="I2952" s="324"/>
      <c r="J2952" s="324"/>
      <c r="K2952" s="324"/>
      <c r="L2952" s="324"/>
      <c r="M2952" s="324"/>
      <c r="N2952" s="324"/>
      <c r="O2952" s="324"/>
      <c r="P2952" s="324"/>
      <c r="Q2952" s="324"/>
      <c r="R2952" s="324"/>
      <c r="S2952" s="324"/>
      <c r="T2952" s="324"/>
      <c r="U2952" s="324"/>
      <c r="V2952" s="324"/>
      <c r="W2952" s="324"/>
      <c r="X2952" s="324"/>
      <c r="Y2952" s="324"/>
      <c r="Z2952" s="324"/>
      <c r="AA2952" s="324"/>
      <c r="AB2952" s="324"/>
      <c r="AC2952" s="324"/>
      <c r="AD2952" s="324"/>
    </row>
    <row r="2953" spans="1:35" ht="15" customHeight="1">
      <c r="A2953" s="107"/>
      <c r="B2953" s="93"/>
      <c r="C2953" s="93"/>
      <c r="D2953" s="93"/>
      <c r="E2953" s="93"/>
      <c r="F2953" s="93"/>
      <c r="G2953" s="93"/>
      <c r="H2953" s="93"/>
      <c r="I2953" s="93"/>
      <c r="J2953" s="93"/>
      <c r="K2953" s="93"/>
      <c r="L2953" s="93"/>
      <c r="M2953" s="93"/>
      <c r="N2953" s="93"/>
      <c r="O2953" s="93"/>
      <c r="P2953" s="93"/>
      <c r="Q2953" s="93"/>
      <c r="R2953" s="93"/>
      <c r="S2953" s="93"/>
      <c r="T2953" s="93"/>
      <c r="U2953" s="93"/>
      <c r="V2953" s="93"/>
      <c r="W2953" s="93"/>
      <c r="X2953" s="93"/>
      <c r="Y2953" s="93"/>
      <c r="Z2953" s="93"/>
      <c r="AA2953" s="93"/>
      <c r="AB2953" s="93"/>
      <c r="AC2953" s="93"/>
      <c r="AD2953" s="93"/>
    </row>
    <row r="2954" spans="1:35" ht="15" customHeight="1">
      <c r="A2954" s="107"/>
      <c r="B2954" s="93"/>
      <c r="C2954" s="93"/>
      <c r="D2954" s="93"/>
      <c r="E2954" s="93"/>
      <c r="F2954" s="93"/>
      <c r="G2954" s="93"/>
      <c r="H2954" s="93"/>
      <c r="I2954" s="93"/>
      <c r="J2954" s="93"/>
      <c r="K2954" s="93"/>
      <c r="L2954" s="93"/>
      <c r="M2954" s="93"/>
      <c r="N2954" s="93"/>
      <c r="O2954" s="93"/>
      <c r="P2954" s="93"/>
      <c r="Q2954" s="93"/>
      <c r="R2954" s="93"/>
      <c r="S2954" s="93"/>
      <c r="T2954" s="93"/>
      <c r="U2954" s="93"/>
      <c r="V2954" s="93"/>
      <c r="W2954" s="93"/>
      <c r="X2954" s="93"/>
      <c r="Y2954" s="93"/>
      <c r="Z2954" s="93"/>
      <c r="AA2954" s="93"/>
      <c r="AB2954" s="93"/>
      <c r="AC2954" s="93"/>
      <c r="AD2954" s="93"/>
    </row>
    <row r="2955" spans="1:35" ht="15" customHeight="1">
      <c r="A2955" s="107"/>
      <c r="B2955" s="93"/>
      <c r="C2955" s="93"/>
      <c r="D2955" s="93"/>
      <c r="E2955" s="93"/>
      <c r="F2955" s="93"/>
      <c r="G2955" s="93"/>
      <c r="H2955" s="93"/>
      <c r="I2955" s="93"/>
      <c r="J2955" s="93"/>
      <c r="K2955" s="93"/>
      <c r="L2955" s="93"/>
      <c r="M2955" s="93"/>
      <c r="N2955" s="93"/>
      <c r="O2955" s="93"/>
      <c r="P2955" s="93"/>
      <c r="Q2955" s="93"/>
      <c r="R2955" s="93"/>
      <c r="S2955" s="93"/>
      <c r="T2955" s="93"/>
      <c r="U2955" s="93"/>
      <c r="V2955" s="93"/>
      <c r="W2955" s="93"/>
      <c r="X2955" s="93"/>
      <c r="Y2955" s="93"/>
      <c r="Z2955" s="93"/>
      <c r="AA2955" s="93"/>
      <c r="AB2955" s="93"/>
      <c r="AC2955" s="93"/>
      <c r="AD2955" s="93"/>
    </row>
    <row r="2956" spans="1:35" ht="15" customHeight="1">
      <c r="A2956" s="107"/>
      <c r="B2956" s="93"/>
      <c r="C2956" s="93"/>
      <c r="D2956" s="93"/>
      <c r="E2956" s="93"/>
      <c r="F2956" s="93"/>
      <c r="G2956" s="93"/>
      <c r="H2956" s="93"/>
      <c r="I2956" s="93"/>
      <c r="J2956" s="93"/>
      <c r="K2956" s="93"/>
      <c r="L2956" s="93"/>
      <c r="M2956" s="93"/>
      <c r="N2956" s="93"/>
      <c r="O2956" s="93"/>
      <c r="P2956" s="93"/>
      <c r="Q2956" s="93"/>
      <c r="R2956" s="93"/>
      <c r="S2956" s="93"/>
      <c r="T2956" s="93"/>
      <c r="U2956" s="93"/>
      <c r="V2956" s="93"/>
      <c r="W2956" s="93"/>
      <c r="X2956" s="93"/>
      <c r="Y2956" s="93"/>
      <c r="Z2956" s="93"/>
      <c r="AA2956" s="93"/>
      <c r="AB2956" s="93"/>
      <c r="AC2956" s="93"/>
      <c r="AD2956" s="93"/>
    </row>
    <row r="2957" spans="1:35" ht="15" customHeight="1">
      <c r="A2957" s="104" t="s">
        <v>584</v>
      </c>
      <c r="B2957" s="359" t="s">
        <v>684</v>
      </c>
      <c r="C2957" s="359"/>
      <c r="D2957" s="359"/>
      <c r="E2957" s="359"/>
      <c r="F2957" s="359"/>
      <c r="G2957" s="359"/>
      <c r="H2957" s="359"/>
      <c r="I2957" s="359"/>
      <c r="J2957" s="359"/>
      <c r="K2957" s="359"/>
      <c r="L2957" s="359"/>
      <c r="M2957" s="359"/>
      <c r="N2957" s="359"/>
      <c r="O2957" s="359"/>
      <c r="P2957" s="359"/>
      <c r="Q2957" s="359"/>
      <c r="R2957" s="359"/>
      <c r="S2957" s="359"/>
      <c r="T2957" s="359"/>
      <c r="U2957" s="359"/>
      <c r="V2957" s="359"/>
      <c r="W2957" s="359"/>
      <c r="X2957" s="359"/>
      <c r="Y2957" s="359"/>
      <c r="Z2957" s="359"/>
      <c r="AA2957" s="359"/>
      <c r="AB2957" s="359"/>
      <c r="AC2957" s="359"/>
      <c r="AD2957" s="359"/>
    </row>
    <row r="2958" spans="1:35" ht="24" customHeight="1">
      <c r="A2958" s="106"/>
      <c r="B2958" s="167"/>
      <c r="C2958" s="347" t="s">
        <v>685</v>
      </c>
      <c r="D2958" s="347"/>
      <c r="E2958" s="347"/>
      <c r="F2958" s="347"/>
      <c r="G2958" s="347"/>
      <c r="H2958" s="347"/>
      <c r="I2958" s="347"/>
      <c r="J2958" s="347"/>
      <c r="K2958" s="347"/>
      <c r="L2958" s="347"/>
      <c r="M2958" s="347"/>
      <c r="N2958" s="347"/>
      <c r="O2958" s="347"/>
      <c r="P2958" s="347"/>
      <c r="Q2958" s="347"/>
      <c r="R2958" s="347"/>
      <c r="S2958" s="347"/>
      <c r="T2958" s="347"/>
      <c r="U2958" s="347"/>
      <c r="V2958" s="347"/>
      <c r="W2958" s="347"/>
      <c r="X2958" s="347"/>
      <c r="Y2958" s="347"/>
      <c r="Z2958" s="347"/>
      <c r="AA2958" s="347"/>
      <c r="AB2958" s="347"/>
      <c r="AC2958" s="347"/>
      <c r="AD2958" s="347"/>
      <c r="AG2958" s="86" t="s">
        <v>882</v>
      </c>
      <c r="AH2958" s="86">
        <f>C2947</f>
        <v>0</v>
      </c>
      <c r="AI2958" s="86">
        <f>IF(AH2958=1,1,0)</f>
        <v>0</v>
      </c>
    </row>
    <row r="2959" spans="1:35" ht="15" customHeight="1">
      <c r="A2959" s="107"/>
      <c r="B2959" s="93"/>
      <c r="C2959" s="564" t="s">
        <v>469</v>
      </c>
      <c r="D2959" s="564"/>
      <c r="E2959" s="564"/>
      <c r="F2959" s="564"/>
      <c r="G2959" s="564"/>
      <c r="H2959" s="564"/>
      <c r="I2959" s="564"/>
      <c r="J2959" s="564"/>
      <c r="K2959" s="564"/>
      <c r="L2959" s="564"/>
      <c r="M2959" s="564"/>
      <c r="N2959" s="564"/>
      <c r="O2959" s="564"/>
      <c r="P2959" s="564"/>
      <c r="Q2959" s="564"/>
      <c r="R2959" s="564"/>
      <c r="S2959" s="564"/>
      <c r="T2959" s="564"/>
      <c r="U2959" s="564"/>
      <c r="V2959" s="564"/>
      <c r="W2959" s="564"/>
      <c r="X2959" s="564"/>
      <c r="Y2959" s="564"/>
      <c r="Z2959" s="564"/>
      <c r="AA2959" s="564"/>
      <c r="AB2959" s="564"/>
      <c r="AC2959" s="564"/>
      <c r="AD2959" s="564"/>
    </row>
    <row r="2960" spans="1:35" ht="15" customHeight="1">
      <c r="A2960" s="107"/>
      <c r="B2960" s="93"/>
      <c r="C2960" s="564" t="s">
        <v>470</v>
      </c>
      <c r="D2960" s="564"/>
      <c r="E2960" s="564"/>
      <c r="F2960" s="564"/>
      <c r="G2960" s="564"/>
      <c r="H2960" s="564"/>
      <c r="I2960" s="564"/>
      <c r="J2960" s="564"/>
      <c r="K2960" s="564"/>
      <c r="L2960" s="564"/>
      <c r="M2960" s="564"/>
      <c r="N2960" s="564"/>
      <c r="O2960" s="564"/>
      <c r="P2960" s="564"/>
      <c r="Q2960" s="564"/>
      <c r="R2960" s="564"/>
      <c r="S2960" s="564"/>
      <c r="T2960" s="564"/>
      <c r="U2960" s="564"/>
      <c r="V2960" s="564"/>
      <c r="W2960" s="564"/>
      <c r="X2960" s="564"/>
      <c r="Y2960" s="564"/>
      <c r="Z2960" s="564"/>
      <c r="AA2960" s="564"/>
      <c r="AB2960" s="564"/>
      <c r="AC2960" s="564"/>
      <c r="AD2960" s="564"/>
    </row>
    <row r="2961" spans="1:30" ht="15" customHeight="1" thickBot="1">
      <c r="A2961" s="107"/>
      <c r="B2961" s="93"/>
      <c r="C2961" s="93"/>
      <c r="D2961" s="93"/>
      <c r="E2961" s="93"/>
      <c r="F2961" s="93"/>
      <c r="G2961" s="93"/>
      <c r="H2961" s="93"/>
      <c r="I2961" s="93"/>
      <c r="J2961" s="93"/>
      <c r="K2961" s="93"/>
      <c r="L2961" s="93"/>
      <c r="M2961" s="93"/>
      <c r="N2961" s="93"/>
      <c r="O2961" s="93"/>
      <c r="P2961" s="93"/>
      <c r="Q2961" s="93"/>
      <c r="R2961" s="93"/>
      <c r="S2961" s="93"/>
      <c r="T2961" s="93"/>
      <c r="U2961" s="93"/>
      <c r="V2961" s="93"/>
      <c r="W2961" s="93"/>
      <c r="X2961" s="93"/>
      <c r="Y2961" s="93"/>
      <c r="Z2961" s="93"/>
      <c r="AA2961" s="93"/>
      <c r="AB2961" s="93"/>
      <c r="AC2961" s="93"/>
      <c r="AD2961" s="93"/>
    </row>
    <row r="2962" spans="1:30" ht="15" customHeight="1" thickBot="1">
      <c r="A2962" s="107"/>
      <c r="B2962" s="93"/>
      <c r="C2962" s="231"/>
      <c r="D2962" s="85" t="s">
        <v>471</v>
      </c>
      <c r="E2962" s="92"/>
      <c r="F2962" s="92"/>
      <c r="G2962" s="92"/>
      <c r="H2962" s="92"/>
      <c r="I2962" s="92"/>
      <c r="J2962" s="92"/>
      <c r="K2962" s="92"/>
      <c r="L2962" s="92"/>
      <c r="M2962" s="92"/>
      <c r="N2962" s="92"/>
      <c r="O2962" s="92"/>
      <c r="P2962" s="92"/>
      <c r="Q2962" s="92"/>
      <c r="R2962" s="92"/>
      <c r="S2962" s="92"/>
      <c r="T2962" s="92"/>
      <c r="U2962" s="92"/>
      <c r="V2962" s="92"/>
      <c r="W2962" s="92"/>
      <c r="X2962" s="92"/>
      <c r="Y2962" s="92"/>
      <c r="Z2962" s="92"/>
      <c r="AA2962" s="92"/>
      <c r="AB2962" s="92"/>
      <c r="AC2962" s="92"/>
      <c r="AD2962" s="92"/>
    </row>
    <row r="2963" spans="1:30" ht="15" customHeight="1" thickBot="1">
      <c r="A2963" s="107"/>
      <c r="B2963" s="93"/>
      <c r="C2963" s="232"/>
      <c r="D2963" s="85" t="s">
        <v>472</v>
      </c>
      <c r="E2963" s="92"/>
      <c r="F2963" s="92"/>
      <c r="G2963" s="92"/>
      <c r="H2963" s="92"/>
      <c r="I2963" s="92"/>
      <c r="J2963" s="92"/>
      <c r="K2963" s="92"/>
      <c r="L2963" s="92"/>
      <c r="M2963" s="92"/>
      <c r="N2963" s="92"/>
      <c r="O2963" s="92"/>
      <c r="P2963" s="92"/>
      <c r="Q2963" s="92"/>
      <c r="R2963" s="92"/>
      <c r="S2963" s="92"/>
      <c r="T2963" s="92"/>
      <c r="U2963" s="92"/>
      <c r="V2963" s="92"/>
      <c r="W2963" s="92"/>
      <c r="X2963" s="92"/>
      <c r="Y2963" s="92"/>
      <c r="Z2963" s="92"/>
      <c r="AA2963" s="92"/>
      <c r="AB2963" s="92"/>
      <c r="AC2963" s="92"/>
      <c r="AD2963" s="92"/>
    </row>
    <row r="2964" spans="1:30" ht="15" customHeight="1" thickBot="1">
      <c r="A2964" s="107"/>
      <c r="B2964" s="93"/>
      <c r="C2964" s="231"/>
      <c r="D2964" s="85" t="s">
        <v>473</v>
      </c>
      <c r="E2964" s="92"/>
      <c r="F2964" s="92"/>
      <c r="G2964" s="92"/>
      <c r="H2964" s="92"/>
      <c r="I2964" s="92"/>
      <c r="J2964" s="92"/>
      <c r="K2964" s="92"/>
      <c r="L2964" s="92"/>
      <c r="M2964" s="92"/>
      <c r="N2964" s="92"/>
      <c r="O2964" s="92"/>
      <c r="P2964" s="92"/>
      <c r="Q2964" s="92"/>
      <c r="R2964" s="92"/>
      <c r="S2964" s="92"/>
      <c r="T2964" s="92"/>
      <c r="U2964" s="92"/>
      <c r="V2964" s="92"/>
      <c r="W2964" s="92"/>
      <c r="X2964" s="92"/>
      <c r="Y2964" s="92"/>
      <c r="Z2964" s="92"/>
      <c r="AA2964" s="92"/>
      <c r="AB2964" s="92"/>
      <c r="AC2964" s="92"/>
      <c r="AD2964" s="92"/>
    </row>
    <row r="2965" spans="1:30" ht="15" customHeight="1" thickBot="1">
      <c r="A2965" s="107"/>
      <c r="B2965" s="93"/>
      <c r="C2965" s="232"/>
      <c r="D2965" s="85" t="s">
        <v>474</v>
      </c>
      <c r="E2965" s="92"/>
      <c r="F2965" s="92"/>
      <c r="G2965" s="92"/>
      <c r="H2965" s="92"/>
      <c r="I2965" s="92"/>
      <c r="J2965" s="92"/>
      <c r="K2965" s="92"/>
      <c r="L2965" s="92"/>
      <c r="M2965" s="92"/>
      <c r="N2965" s="92"/>
      <c r="O2965" s="92"/>
      <c r="P2965" s="92"/>
      <c r="Q2965" s="92"/>
      <c r="R2965" s="92"/>
      <c r="S2965" s="92"/>
      <c r="T2965" s="92"/>
      <c r="U2965" s="92"/>
      <c r="V2965" s="92"/>
      <c r="W2965" s="92"/>
      <c r="X2965" s="92"/>
      <c r="Y2965" s="92"/>
      <c r="Z2965" s="92"/>
      <c r="AA2965" s="92"/>
      <c r="AB2965" s="92"/>
      <c r="AC2965" s="92"/>
      <c r="AD2965" s="92"/>
    </row>
    <row r="2966" spans="1:30" ht="15" customHeight="1" thickBot="1">
      <c r="A2966" s="107"/>
      <c r="B2966" s="93"/>
      <c r="C2966" s="231"/>
      <c r="D2966" s="85" t="s">
        <v>475</v>
      </c>
      <c r="E2966" s="92"/>
      <c r="F2966" s="92"/>
      <c r="G2966" s="92"/>
      <c r="H2966" s="92"/>
      <c r="I2966" s="92"/>
      <c r="J2966" s="92"/>
      <c r="K2966" s="92"/>
      <c r="L2966" s="92"/>
      <c r="M2966" s="92"/>
      <c r="N2966" s="92"/>
      <c r="O2966" s="92"/>
      <c r="P2966" s="92"/>
      <c r="Q2966" s="92"/>
      <c r="R2966" s="92"/>
      <c r="S2966" s="92"/>
      <c r="T2966" s="92"/>
      <c r="U2966" s="92"/>
      <c r="V2966" s="92"/>
      <c r="W2966" s="92"/>
      <c r="X2966" s="92"/>
      <c r="Y2966" s="92"/>
      <c r="Z2966" s="92"/>
      <c r="AA2966" s="92"/>
      <c r="AB2966" s="92"/>
      <c r="AC2966" s="92"/>
      <c r="AD2966" s="92"/>
    </row>
    <row r="2967" spans="1:30" ht="15" customHeight="1" thickBot="1">
      <c r="A2967" s="107"/>
      <c r="B2967" s="93"/>
      <c r="C2967" s="231"/>
      <c r="D2967" s="85" t="s">
        <v>476</v>
      </c>
      <c r="E2967" s="92"/>
      <c r="F2967" s="92"/>
      <c r="G2967" s="92"/>
      <c r="H2967" s="92"/>
      <c r="I2967" s="92"/>
      <c r="J2967" s="92"/>
      <c r="K2967" s="92"/>
      <c r="L2967" s="92"/>
      <c r="M2967" s="92"/>
      <c r="N2967" s="92"/>
      <c r="O2967" s="92"/>
      <c r="P2967" s="92"/>
      <c r="Q2967" s="92"/>
      <c r="R2967" s="92"/>
      <c r="S2967" s="92"/>
      <c r="T2967" s="92"/>
      <c r="U2967" s="92"/>
      <c r="V2967" s="92"/>
      <c r="W2967" s="92"/>
      <c r="X2967" s="92"/>
      <c r="Y2967" s="92"/>
      <c r="Z2967" s="92"/>
      <c r="AA2967" s="92"/>
      <c r="AB2967" s="92"/>
      <c r="AC2967" s="92"/>
      <c r="AD2967" s="92"/>
    </row>
    <row r="2968" spans="1:30" ht="15" customHeight="1" thickBot="1">
      <c r="A2968" s="107"/>
      <c r="B2968" s="93"/>
      <c r="C2968" s="231"/>
      <c r="D2968" s="85" t="s">
        <v>477</v>
      </c>
      <c r="E2968" s="92"/>
      <c r="F2968" s="92"/>
      <c r="G2968" s="92"/>
      <c r="H2968" s="92"/>
      <c r="I2968" s="92"/>
      <c r="J2968" s="92"/>
      <c r="K2968" s="92"/>
      <c r="L2968" s="92"/>
      <c r="M2968" s="92"/>
      <c r="N2968" s="92"/>
      <c r="O2968" s="92"/>
      <c r="P2968" s="92"/>
      <c r="Q2968" s="92"/>
      <c r="R2968" s="92"/>
      <c r="S2968" s="92"/>
      <c r="T2968" s="92"/>
      <c r="U2968" s="92"/>
      <c r="V2968" s="92"/>
      <c r="W2968" s="92"/>
      <c r="X2968" s="92"/>
      <c r="Y2968" s="92"/>
      <c r="Z2968" s="92"/>
      <c r="AA2968" s="92"/>
      <c r="AB2968" s="92"/>
      <c r="AC2968" s="92"/>
      <c r="AD2968" s="92"/>
    </row>
    <row r="2969" spans="1:30" ht="15" customHeight="1" thickBot="1">
      <c r="A2969" s="107"/>
      <c r="B2969" s="93"/>
      <c r="C2969" s="232"/>
      <c r="D2969" s="85" t="s">
        <v>478</v>
      </c>
      <c r="E2969" s="92"/>
      <c r="F2969" s="92"/>
      <c r="G2969" s="92"/>
      <c r="H2969" s="92"/>
      <c r="I2969" s="92"/>
      <c r="J2969" s="92"/>
      <c r="K2969" s="92"/>
      <c r="L2969" s="92"/>
      <c r="M2969" s="92"/>
      <c r="N2969" s="92"/>
      <c r="O2969" s="92"/>
      <c r="P2969" s="92"/>
      <c r="Q2969" s="92"/>
      <c r="R2969" s="92"/>
      <c r="S2969" s="92"/>
      <c r="T2969" s="92"/>
      <c r="U2969" s="92"/>
      <c r="V2969" s="92"/>
      <c r="W2969" s="92"/>
      <c r="X2969" s="92"/>
      <c r="Y2969" s="92"/>
      <c r="Z2969" s="92"/>
      <c r="AA2969" s="92"/>
      <c r="AB2969" s="92"/>
      <c r="AC2969" s="92"/>
      <c r="AD2969" s="92"/>
    </row>
    <row r="2970" spans="1:30" ht="15" customHeight="1" thickBot="1">
      <c r="A2970" s="107"/>
      <c r="B2970" s="93"/>
      <c r="C2970" s="231"/>
      <c r="D2970" s="85" t="s">
        <v>479</v>
      </c>
      <c r="E2970" s="92"/>
      <c r="F2970" s="92"/>
      <c r="G2970" s="92"/>
      <c r="H2970" s="92"/>
      <c r="I2970" s="92"/>
      <c r="J2970" s="92"/>
      <c r="K2970" s="92"/>
      <c r="L2970" s="92"/>
      <c r="M2970" s="92"/>
      <c r="N2970" s="92"/>
      <c r="O2970" s="92"/>
      <c r="P2970" s="92"/>
      <c r="Q2970" s="92"/>
      <c r="R2970" s="92"/>
      <c r="S2970" s="92"/>
      <c r="T2970" s="92"/>
      <c r="U2970" s="92"/>
      <c r="V2970" s="92"/>
      <c r="W2970" s="92"/>
      <c r="X2970" s="92"/>
      <c r="Y2970" s="92"/>
      <c r="Z2970" s="92"/>
      <c r="AA2970" s="92"/>
      <c r="AB2970" s="92"/>
      <c r="AC2970" s="92"/>
      <c r="AD2970" s="92"/>
    </row>
    <row r="2971" spans="1:30" ht="15" customHeight="1" thickBot="1">
      <c r="A2971" s="107"/>
      <c r="B2971" s="93"/>
      <c r="C2971" s="232"/>
      <c r="D2971" s="85" t="s">
        <v>480</v>
      </c>
      <c r="E2971" s="92"/>
      <c r="F2971" s="92"/>
      <c r="G2971" s="92"/>
      <c r="H2971" s="92"/>
      <c r="I2971" s="92"/>
      <c r="J2971" s="92"/>
      <c r="K2971" s="92"/>
      <c r="L2971" s="92"/>
      <c r="M2971" s="92"/>
      <c r="N2971" s="92"/>
      <c r="O2971" s="92"/>
      <c r="P2971" s="92"/>
      <c r="Q2971" s="92"/>
      <c r="R2971" s="92"/>
      <c r="S2971" s="92"/>
      <c r="T2971" s="92"/>
      <c r="U2971" s="92"/>
      <c r="V2971" s="92"/>
      <c r="W2971" s="92"/>
      <c r="X2971" s="92"/>
      <c r="Y2971" s="92"/>
      <c r="Z2971" s="92"/>
      <c r="AA2971" s="92"/>
      <c r="AB2971" s="92"/>
      <c r="AC2971" s="92"/>
      <c r="AD2971" s="92"/>
    </row>
    <row r="2972" spans="1:30" ht="15" customHeight="1" thickBot="1">
      <c r="A2972" s="107"/>
      <c r="B2972" s="93"/>
      <c r="C2972" s="231"/>
      <c r="D2972" s="85" t="s">
        <v>481</v>
      </c>
      <c r="E2972" s="92"/>
      <c r="F2972" s="92"/>
      <c r="G2972" s="92"/>
      <c r="H2972" s="92"/>
      <c r="I2972" s="92"/>
      <c r="J2972" s="92"/>
      <c r="K2972" s="92"/>
      <c r="L2972" s="92"/>
      <c r="M2972" s="92"/>
      <c r="N2972" s="92"/>
      <c r="O2972" s="92"/>
      <c r="P2972" s="92"/>
      <c r="Q2972" s="92"/>
      <c r="R2972" s="92"/>
      <c r="S2972" s="92"/>
      <c r="T2972" s="92"/>
      <c r="U2972" s="92"/>
      <c r="V2972" s="92"/>
      <c r="W2972" s="92"/>
      <c r="X2972" s="92"/>
      <c r="Y2972" s="92"/>
      <c r="Z2972" s="92"/>
      <c r="AA2972" s="92"/>
      <c r="AB2972" s="92"/>
      <c r="AC2972" s="92"/>
      <c r="AD2972" s="92"/>
    </row>
    <row r="2973" spans="1:30" ht="15" customHeight="1" thickBot="1">
      <c r="A2973" s="107"/>
      <c r="B2973" s="93"/>
      <c r="C2973" s="231"/>
      <c r="D2973" s="85" t="s">
        <v>482</v>
      </c>
      <c r="E2973" s="92"/>
      <c r="F2973" s="92"/>
      <c r="G2973" s="92"/>
      <c r="H2973" s="92"/>
      <c r="I2973" s="92"/>
      <c r="J2973" s="92"/>
      <c r="K2973" s="92"/>
      <c r="L2973" s="92"/>
      <c r="M2973" s="92"/>
      <c r="N2973" s="92"/>
      <c r="O2973" s="92"/>
      <c r="P2973" s="92"/>
      <c r="Q2973" s="92"/>
      <c r="R2973" s="92"/>
      <c r="S2973" s="92"/>
      <c r="T2973" s="92"/>
      <c r="U2973" s="92"/>
      <c r="V2973" s="92"/>
      <c r="W2973" s="92"/>
      <c r="X2973" s="92"/>
      <c r="Y2973" s="92"/>
      <c r="Z2973" s="92"/>
      <c r="AA2973" s="92"/>
      <c r="AB2973" s="92"/>
      <c r="AC2973" s="92"/>
      <c r="AD2973" s="92"/>
    </row>
    <row r="2974" spans="1:30" ht="15" customHeight="1" thickBot="1">
      <c r="A2974" s="107"/>
      <c r="B2974" s="93"/>
      <c r="C2974" s="231"/>
      <c r="D2974" s="85" t="s">
        <v>483</v>
      </c>
      <c r="E2974" s="92"/>
      <c r="F2974" s="92"/>
      <c r="G2974" s="92"/>
      <c r="H2974" s="92"/>
      <c r="I2974" s="92"/>
      <c r="J2974" s="92"/>
      <c r="K2974" s="92"/>
      <c r="L2974" s="92"/>
      <c r="M2974" s="92"/>
      <c r="N2974" s="92"/>
      <c r="O2974" s="92"/>
      <c r="P2974" s="92"/>
      <c r="Q2974" s="92"/>
      <c r="R2974" s="92"/>
      <c r="S2974" s="92"/>
      <c r="T2974" s="92"/>
      <c r="U2974" s="92"/>
      <c r="V2974" s="92"/>
      <c r="W2974" s="92"/>
      <c r="X2974" s="92"/>
      <c r="Y2974" s="92"/>
      <c r="Z2974" s="92"/>
      <c r="AA2974" s="92"/>
      <c r="AB2974" s="92"/>
      <c r="AC2974" s="92"/>
      <c r="AD2974" s="92"/>
    </row>
    <row r="2975" spans="1:30" ht="15" customHeight="1" thickBot="1">
      <c r="A2975" s="107"/>
      <c r="B2975" s="93"/>
      <c r="C2975" s="231"/>
      <c r="D2975" s="85" t="s">
        <v>484</v>
      </c>
      <c r="E2975" s="92"/>
      <c r="F2975" s="92"/>
      <c r="G2975" s="92"/>
      <c r="H2975" s="92"/>
      <c r="I2975" s="92"/>
      <c r="J2975" s="92"/>
      <c r="K2975" s="92"/>
      <c r="L2975" s="92"/>
      <c r="M2975" s="92"/>
      <c r="N2975" s="92"/>
      <c r="O2975" s="92"/>
      <c r="P2975" s="92"/>
      <c r="Q2975" s="92"/>
      <c r="R2975" s="92"/>
      <c r="S2975" s="92"/>
      <c r="T2975" s="92"/>
      <c r="U2975" s="92"/>
      <c r="V2975" s="92"/>
      <c r="W2975" s="92"/>
      <c r="X2975" s="92"/>
      <c r="Y2975" s="92"/>
      <c r="Z2975" s="92"/>
      <c r="AA2975" s="92"/>
      <c r="AB2975" s="92"/>
      <c r="AC2975" s="92"/>
      <c r="AD2975" s="92"/>
    </row>
    <row r="2976" spans="1:30" ht="15" customHeight="1" thickBot="1">
      <c r="A2976" s="107"/>
      <c r="B2976" s="93"/>
      <c r="C2976" s="231"/>
      <c r="D2976" s="85" t="s">
        <v>485</v>
      </c>
      <c r="E2976" s="92"/>
      <c r="F2976" s="92"/>
      <c r="G2976" s="92"/>
      <c r="H2976" s="92"/>
      <c r="I2976" s="92"/>
      <c r="J2976" s="92"/>
      <c r="K2976" s="92"/>
      <c r="L2976" s="92"/>
      <c r="M2976" s="92"/>
      <c r="N2976" s="92"/>
      <c r="O2976" s="92"/>
      <c r="P2976" s="92"/>
      <c r="Q2976" s="92"/>
      <c r="R2976" s="92"/>
      <c r="S2976" s="92"/>
      <c r="T2976" s="92"/>
      <c r="U2976" s="92"/>
      <c r="V2976" s="92"/>
      <c r="W2976" s="92"/>
      <c r="X2976" s="92"/>
      <c r="Y2976" s="92"/>
      <c r="Z2976" s="92"/>
      <c r="AA2976" s="92"/>
      <c r="AB2976" s="92"/>
      <c r="AC2976" s="92"/>
      <c r="AD2976" s="92"/>
    </row>
    <row r="2977" spans="1:33" ht="15" customHeight="1" thickBot="1">
      <c r="A2977" s="107"/>
      <c r="B2977" s="93"/>
      <c r="C2977" s="231"/>
      <c r="D2977" s="85" t="s">
        <v>686</v>
      </c>
      <c r="E2977" s="92"/>
      <c r="F2977" s="92"/>
      <c r="G2977" s="92"/>
      <c r="H2977" s="92"/>
      <c r="I2977" s="92"/>
      <c r="J2977" s="92"/>
      <c r="K2977" s="92"/>
      <c r="L2977" s="92"/>
      <c r="M2977" s="92"/>
      <c r="N2977" s="92"/>
      <c r="O2977" s="92"/>
      <c r="P2977" s="92"/>
      <c r="Q2977" s="92"/>
      <c r="R2977" s="92"/>
      <c r="S2977" s="92"/>
      <c r="T2977" s="92"/>
      <c r="U2977" s="92"/>
      <c r="V2977" s="92"/>
      <c r="W2977" s="92"/>
      <c r="X2977" s="92"/>
      <c r="Y2977" s="92"/>
      <c r="Z2977" s="92"/>
      <c r="AA2977" s="92"/>
      <c r="AB2977" s="92"/>
      <c r="AC2977" s="92"/>
      <c r="AD2977" s="92"/>
    </row>
    <row r="2978" spans="1:33" ht="15" customHeight="1" thickBot="1">
      <c r="A2978" s="107"/>
      <c r="B2978" s="93"/>
      <c r="C2978" s="231"/>
      <c r="D2978" s="206" t="s">
        <v>687</v>
      </c>
      <c r="E2978" s="92"/>
      <c r="F2978" s="92"/>
      <c r="G2978" s="92"/>
      <c r="H2978" s="92"/>
      <c r="I2978" s="92"/>
      <c r="J2978" s="92"/>
      <c r="K2978" s="92"/>
      <c r="L2978" s="92"/>
      <c r="M2978" s="92"/>
      <c r="N2978" s="92"/>
      <c r="O2978" s="92"/>
      <c r="P2978" s="92"/>
      <c r="Q2978" s="92"/>
      <c r="R2978" s="92"/>
      <c r="S2978" s="92"/>
      <c r="T2978" s="92"/>
      <c r="U2978" s="92"/>
      <c r="V2978" s="92"/>
      <c r="W2978" s="92"/>
      <c r="X2978" s="92"/>
      <c r="Y2978" s="92"/>
      <c r="Z2978" s="92"/>
      <c r="AA2978" s="92"/>
      <c r="AB2978" s="92"/>
      <c r="AC2978" s="92"/>
      <c r="AD2978" s="92"/>
    </row>
    <row r="2979" spans="1:33" ht="15" customHeight="1" thickBot="1">
      <c r="A2979" s="107"/>
      <c r="B2979" s="93"/>
      <c r="C2979" s="231"/>
      <c r="D2979" s="85" t="s">
        <v>688</v>
      </c>
      <c r="E2979" s="92"/>
      <c r="F2979" s="92"/>
      <c r="G2979" s="92"/>
      <c r="H2979" s="92"/>
      <c r="I2979" s="153"/>
      <c r="J2979" s="269"/>
      <c r="K2979" s="269"/>
      <c r="L2979" s="269"/>
      <c r="M2979" s="269"/>
      <c r="N2979" s="269"/>
      <c r="O2979" s="269"/>
      <c r="P2979" s="269"/>
      <c r="Q2979" s="269"/>
      <c r="R2979" s="269"/>
      <c r="S2979" s="269"/>
      <c r="T2979" s="269"/>
      <c r="U2979" s="269"/>
      <c r="V2979" s="269"/>
      <c r="W2979" s="269"/>
      <c r="X2979" s="269"/>
      <c r="Y2979" s="269"/>
      <c r="Z2979" s="269"/>
      <c r="AA2979" s="269"/>
      <c r="AB2979" s="269"/>
      <c r="AC2979" s="269"/>
      <c r="AD2979" s="269"/>
      <c r="AG2979" s="86">
        <f>IF(OR(AND(C2979="X",J2979=""),AND(J2979&lt;&gt;"",C2979="")),1,0)</f>
        <v>0</v>
      </c>
    </row>
    <row r="2980" spans="1:33" ht="15" customHeight="1" thickBot="1">
      <c r="A2980" s="107"/>
      <c r="B2980" s="93"/>
      <c r="C2980" s="231"/>
      <c r="D2980" s="85" t="s">
        <v>486</v>
      </c>
      <c r="E2980" s="92"/>
      <c r="F2980" s="92"/>
      <c r="G2980" s="92"/>
      <c r="H2980" s="92"/>
      <c r="I2980" s="92"/>
      <c r="J2980" s="92"/>
      <c r="K2980" s="92"/>
      <c r="L2980" s="92"/>
      <c r="M2980" s="92"/>
      <c r="N2980" s="92"/>
      <c r="O2980" s="92"/>
      <c r="P2980" s="92"/>
      <c r="Q2980" s="92"/>
      <c r="R2980" s="92"/>
      <c r="S2980" s="92"/>
      <c r="T2980" s="92"/>
      <c r="U2980" s="92"/>
      <c r="V2980" s="92"/>
      <c r="W2980" s="92"/>
      <c r="X2980" s="92"/>
      <c r="Y2980" s="92"/>
      <c r="Z2980" s="92"/>
      <c r="AA2980" s="92"/>
      <c r="AB2980" s="92"/>
      <c r="AC2980" s="92"/>
      <c r="AD2980" s="92"/>
      <c r="AG2980" s="86">
        <f>IF(AND(C2980="X", COUNTIF(C2962:C2979, "X")&gt;0), 1, 0)</f>
        <v>0</v>
      </c>
    </row>
    <row r="2981" spans="1:33" ht="15" customHeight="1">
      <c r="A2981" s="93"/>
      <c r="B2981" s="96"/>
      <c r="C2981" s="96"/>
      <c r="D2981" s="96"/>
      <c r="E2981" s="96"/>
      <c r="F2981" s="96"/>
      <c r="G2981" s="96"/>
      <c r="H2981" s="96"/>
      <c r="I2981" s="96"/>
      <c r="J2981" s="96"/>
      <c r="K2981" s="96"/>
      <c r="L2981" s="96"/>
      <c r="M2981" s="96"/>
      <c r="N2981" s="96"/>
      <c r="O2981" s="96"/>
      <c r="P2981" s="96"/>
      <c r="Q2981" s="96"/>
      <c r="R2981" s="96"/>
      <c r="S2981" s="96"/>
      <c r="T2981" s="96"/>
      <c r="U2981" s="96"/>
      <c r="V2981" s="96"/>
      <c r="W2981" s="96"/>
      <c r="X2981" s="96"/>
      <c r="Y2981" s="96"/>
      <c r="Z2981" s="96"/>
      <c r="AA2981" s="96"/>
      <c r="AB2981" s="96"/>
      <c r="AC2981" s="96"/>
      <c r="AD2981" s="96"/>
    </row>
    <row r="2982" spans="1:33" ht="24" customHeight="1">
      <c r="A2982" s="93"/>
      <c r="B2982" s="96"/>
      <c r="C2982" s="354" t="s">
        <v>254</v>
      </c>
      <c r="D2982" s="354"/>
      <c r="E2982" s="354"/>
      <c r="F2982" s="354"/>
      <c r="G2982" s="354"/>
      <c r="H2982" s="354"/>
      <c r="I2982" s="354"/>
      <c r="J2982" s="354"/>
      <c r="K2982" s="354"/>
      <c r="L2982" s="354"/>
      <c r="M2982" s="354"/>
      <c r="N2982" s="354"/>
      <c r="O2982" s="354"/>
      <c r="P2982" s="354"/>
      <c r="Q2982" s="354"/>
      <c r="R2982" s="354"/>
      <c r="S2982" s="354"/>
      <c r="T2982" s="354"/>
      <c r="U2982" s="354"/>
      <c r="V2982" s="354"/>
      <c r="W2982" s="354"/>
      <c r="X2982" s="354"/>
      <c r="Y2982" s="354"/>
      <c r="Z2982" s="354"/>
      <c r="AA2982" s="354"/>
      <c r="AB2982" s="354"/>
      <c r="AC2982" s="354"/>
      <c r="AD2982" s="354"/>
    </row>
    <row r="2983" spans="1:33" ht="60" customHeight="1">
      <c r="A2983" s="93"/>
      <c r="B2983" s="96"/>
      <c r="C2983" s="491"/>
      <c r="D2983" s="491"/>
      <c r="E2983" s="491"/>
      <c r="F2983" s="491"/>
      <c r="G2983" s="491"/>
      <c r="H2983" s="491"/>
      <c r="I2983" s="491"/>
      <c r="J2983" s="491"/>
      <c r="K2983" s="491"/>
      <c r="L2983" s="491"/>
      <c r="M2983" s="491"/>
      <c r="N2983" s="491"/>
      <c r="O2983" s="491"/>
      <c r="P2983" s="491"/>
      <c r="Q2983" s="491"/>
      <c r="R2983" s="491"/>
      <c r="S2983" s="491"/>
      <c r="T2983" s="491"/>
      <c r="U2983" s="491"/>
      <c r="V2983" s="491"/>
      <c r="W2983" s="491"/>
      <c r="X2983" s="491"/>
      <c r="Y2983" s="491"/>
      <c r="Z2983" s="491"/>
      <c r="AA2983" s="491"/>
      <c r="AB2983" s="491"/>
      <c r="AC2983" s="491"/>
      <c r="AD2983" s="491"/>
    </row>
    <row r="2984" spans="1:33" ht="15" customHeight="1">
      <c r="A2984" s="93"/>
      <c r="B2984" s="96"/>
      <c r="C2984" s="96"/>
      <c r="D2984" s="96"/>
      <c r="E2984" s="96"/>
      <c r="F2984" s="96"/>
      <c r="G2984" s="96"/>
      <c r="H2984" s="96"/>
      <c r="I2984" s="96"/>
      <c r="J2984" s="96"/>
      <c r="K2984" s="96"/>
      <c r="L2984" s="96"/>
      <c r="M2984" s="96"/>
      <c r="N2984" s="96"/>
      <c r="O2984" s="96"/>
      <c r="P2984" s="96"/>
      <c r="Q2984" s="96"/>
      <c r="R2984" s="96"/>
      <c r="S2984" s="96"/>
      <c r="T2984" s="96"/>
      <c r="U2984" s="96"/>
      <c r="V2984" s="96"/>
      <c r="W2984" s="96"/>
      <c r="X2984" s="96"/>
      <c r="Y2984" s="96"/>
      <c r="Z2984" s="96"/>
      <c r="AA2984" s="96"/>
      <c r="AB2984" s="96"/>
      <c r="AC2984" s="96"/>
      <c r="AD2984" s="96"/>
    </row>
    <row r="2985" spans="1:33" ht="15" customHeight="1">
      <c r="A2985" s="93"/>
      <c r="B2985" s="325" t="str">
        <f>IF(AG2980=0, "", "Error: Debe verificar la consistencia de las respuestas con código 99.")</f>
        <v/>
      </c>
      <c r="C2985" s="325"/>
      <c r="D2985" s="325"/>
      <c r="E2985" s="325"/>
      <c r="F2985" s="325"/>
      <c r="G2985" s="325"/>
      <c r="H2985" s="325"/>
      <c r="I2985" s="325"/>
      <c r="J2985" s="325"/>
      <c r="K2985" s="325"/>
      <c r="L2985" s="325"/>
      <c r="M2985" s="325"/>
      <c r="N2985" s="325"/>
      <c r="O2985" s="325"/>
      <c r="P2985" s="325"/>
      <c r="Q2985" s="325"/>
      <c r="R2985" s="325"/>
      <c r="S2985" s="325"/>
      <c r="T2985" s="325"/>
      <c r="U2985" s="325"/>
      <c r="V2985" s="325"/>
      <c r="W2985" s="325"/>
      <c r="X2985" s="325"/>
      <c r="Y2985" s="325"/>
      <c r="Z2985" s="325"/>
      <c r="AA2985" s="325"/>
      <c r="AB2985" s="325"/>
      <c r="AC2985" s="325"/>
      <c r="AD2985" s="325"/>
    </row>
    <row r="2986" spans="1:33" ht="15" customHeight="1">
      <c r="A2986" s="93"/>
      <c r="B2986" s="325" t="str">
        <f>IF(AG2979=0, "", "Error: Debe especificar el otro tema.")</f>
        <v/>
      </c>
      <c r="C2986" s="325"/>
      <c r="D2986" s="325"/>
      <c r="E2986" s="325"/>
      <c r="F2986" s="325"/>
      <c r="G2986" s="325"/>
      <c r="H2986" s="325"/>
      <c r="I2986" s="325"/>
      <c r="J2986" s="325"/>
      <c r="K2986" s="325"/>
      <c r="L2986" s="325"/>
      <c r="M2986" s="325"/>
      <c r="N2986" s="325"/>
      <c r="O2986" s="325"/>
      <c r="P2986" s="325"/>
      <c r="Q2986" s="325"/>
      <c r="R2986" s="325"/>
      <c r="S2986" s="325"/>
      <c r="T2986" s="325"/>
      <c r="U2986" s="325"/>
      <c r="V2986" s="325"/>
      <c r="W2986" s="325"/>
      <c r="X2986" s="325"/>
      <c r="Y2986" s="325"/>
      <c r="Z2986" s="325"/>
      <c r="AA2986" s="325"/>
      <c r="AB2986" s="325"/>
      <c r="AC2986" s="325"/>
      <c r="AD2986" s="325"/>
    </row>
    <row r="2987" spans="1:33" ht="15" customHeight="1">
      <c r="A2987" s="93"/>
      <c r="B2987" s="324" t="str">
        <f>IF(AG2987=0,"","Error: No deberia presentar informacion en esta pregunta.")</f>
        <v/>
      </c>
      <c r="C2987" s="324"/>
      <c r="D2987" s="324"/>
      <c r="E2987" s="324"/>
      <c r="F2987" s="324"/>
      <c r="G2987" s="324"/>
      <c r="H2987" s="324"/>
      <c r="I2987" s="324"/>
      <c r="J2987" s="324"/>
      <c r="K2987" s="324"/>
      <c r="L2987" s="324"/>
      <c r="M2987" s="324"/>
      <c r="N2987" s="324"/>
      <c r="O2987" s="324"/>
      <c r="P2987" s="324"/>
      <c r="Q2987" s="324"/>
      <c r="R2987" s="324"/>
      <c r="S2987" s="324"/>
      <c r="T2987" s="324"/>
      <c r="U2987" s="324"/>
      <c r="V2987" s="324"/>
      <c r="W2987" s="324"/>
      <c r="X2987" s="324"/>
      <c r="Y2987" s="324"/>
      <c r="Z2987" s="324"/>
      <c r="AA2987" s="324"/>
      <c r="AB2987" s="324"/>
      <c r="AC2987" s="324"/>
      <c r="AD2987" s="324"/>
      <c r="AG2987" s="86">
        <f>IF(AND(C2947&gt;1,COUNTBLANK(C2962:C2980)&lt;&gt;19),1,0)</f>
        <v>0</v>
      </c>
    </row>
    <row r="2988" spans="1:33" ht="15" customHeight="1">
      <c r="A2988" s="93"/>
      <c r="B2988" s="96"/>
      <c r="C2988" s="96"/>
      <c r="D2988" s="96"/>
      <c r="E2988" s="96"/>
      <c r="F2988" s="96"/>
      <c r="G2988" s="96"/>
      <c r="H2988" s="96"/>
      <c r="I2988" s="96"/>
      <c r="J2988" s="96"/>
      <c r="K2988" s="96"/>
      <c r="L2988" s="96"/>
      <c r="M2988" s="96"/>
      <c r="N2988" s="96"/>
      <c r="O2988" s="96"/>
      <c r="P2988" s="96"/>
      <c r="Q2988" s="96"/>
      <c r="R2988" s="96"/>
      <c r="S2988" s="96"/>
      <c r="T2988" s="96"/>
      <c r="U2988" s="96"/>
      <c r="V2988" s="96"/>
      <c r="W2988" s="96"/>
      <c r="X2988" s="96"/>
      <c r="Y2988" s="96"/>
      <c r="Z2988" s="96"/>
      <c r="AA2988" s="96"/>
      <c r="AB2988" s="96"/>
      <c r="AC2988" s="96"/>
      <c r="AD2988" s="96"/>
    </row>
    <row r="2989" spans="1:33" ht="15" customHeight="1" thickBot="1">
      <c r="A2989" s="92"/>
      <c r="B2989" s="207"/>
      <c r="C2989" s="207"/>
      <c r="D2989" s="207"/>
      <c r="E2989" s="207"/>
      <c r="F2989" s="207"/>
      <c r="G2989" s="207"/>
      <c r="H2989" s="207"/>
      <c r="I2989" s="207"/>
      <c r="J2989" s="207"/>
      <c r="K2989" s="207"/>
      <c r="L2989" s="207"/>
      <c r="M2989" s="207"/>
      <c r="N2989" s="207"/>
      <c r="O2989" s="207"/>
      <c r="P2989" s="207"/>
      <c r="Q2989" s="207"/>
      <c r="R2989" s="207"/>
      <c r="S2989" s="207"/>
      <c r="T2989" s="207"/>
      <c r="U2989" s="207"/>
      <c r="V2989" s="207"/>
      <c r="W2989" s="207"/>
      <c r="X2989" s="207"/>
      <c r="Y2989" s="207"/>
      <c r="Z2989" s="207"/>
      <c r="AA2989" s="207"/>
      <c r="AB2989" s="207"/>
      <c r="AC2989" s="207"/>
      <c r="AD2989" s="207"/>
    </row>
    <row r="2990" spans="1:33" ht="15" customHeight="1" thickBot="1">
      <c r="A2990" s="92"/>
      <c r="B2990" s="434" t="s">
        <v>487</v>
      </c>
      <c r="C2990" s="435"/>
      <c r="D2990" s="435"/>
      <c r="E2990" s="435"/>
      <c r="F2990" s="435"/>
      <c r="G2990" s="435"/>
      <c r="H2990" s="435"/>
      <c r="I2990" s="435"/>
      <c r="J2990" s="435"/>
      <c r="K2990" s="435"/>
      <c r="L2990" s="435"/>
      <c r="M2990" s="435"/>
      <c r="N2990" s="435"/>
      <c r="O2990" s="435"/>
      <c r="P2990" s="435"/>
      <c r="Q2990" s="435"/>
      <c r="R2990" s="435"/>
      <c r="S2990" s="435"/>
      <c r="T2990" s="435"/>
      <c r="U2990" s="435"/>
      <c r="V2990" s="435"/>
      <c r="W2990" s="435"/>
      <c r="X2990" s="435"/>
      <c r="Y2990" s="435"/>
      <c r="Z2990" s="435"/>
      <c r="AA2990" s="435"/>
      <c r="AB2990" s="435"/>
      <c r="AC2990" s="435"/>
      <c r="AD2990" s="436"/>
    </row>
    <row r="2991" spans="1:33" ht="15" customHeight="1">
      <c r="A2991" s="92"/>
      <c r="B2991" s="576" t="s">
        <v>488</v>
      </c>
      <c r="C2991" s="577"/>
      <c r="D2991" s="577"/>
      <c r="E2991" s="577"/>
      <c r="F2991" s="577"/>
      <c r="G2991" s="577"/>
      <c r="H2991" s="577"/>
      <c r="I2991" s="577"/>
      <c r="J2991" s="577"/>
      <c r="K2991" s="577"/>
      <c r="L2991" s="577"/>
      <c r="M2991" s="577"/>
      <c r="N2991" s="577"/>
      <c r="O2991" s="577"/>
      <c r="P2991" s="577"/>
      <c r="Q2991" s="577"/>
      <c r="R2991" s="577"/>
      <c r="S2991" s="577"/>
      <c r="T2991" s="577"/>
      <c r="U2991" s="577"/>
      <c r="V2991" s="577"/>
      <c r="W2991" s="577"/>
      <c r="X2991" s="577"/>
      <c r="Y2991" s="577"/>
      <c r="Z2991" s="577"/>
      <c r="AA2991" s="577"/>
      <c r="AB2991" s="577"/>
      <c r="AC2991" s="577"/>
      <c r="AD2991" s="578"/>
    </row>
    <row r="2992" spans="1:33" ht="36" customHeight="1">
      <c r="A2992" s="92"/>
      <c r="B2992" s="208"/>
      <c r="C2992" s="415" t="s">
        <v>690</v>
      </c>
      <c r="D2992" s="452"/>
      <c r="E2992" s="452"/>
      <c r="F2992" s="452"/>
      <c r="G2992" s="452"/>
      <c r="H2992" s="452"/>
      <c r="I2992" s="452"/>
      <c r="J2992" s="452"/>
      <c r="K2992" s="452"/>
      <c r="L2992" s="452"/>
      <c r="M2992" s="452"/>
      <c r="N2992" s="452"/>
      <c r="O2992" s="452"/>
      <c r="P2992" s="452"/>
      <c r="Q2992" s="452"/>
      <c r="R2992" s="452"/>
      <c r="S2992" s="452"/>
      <c r="T2992" s="452"/>
      <c r="U2992" s="452"/>
      <c r="V2992" s="452"/>
      <c r="W2992" s="452"/>
      <c r="X2992" s="452"/>
      <c r="Y2992" s="452"/>
      <c r="Z2992" s="452"/>
      <c r="AA2992" s="452"/>
      <c r="AB2992" s="452"/>
      <c r="AC2992" s="452"/>
      <c r="AD2992" s="579"/>
    </row>
    <row r="2993" spans="1:32" ht="24" customHeight="1">
      <c r="A2993" s="92"/>
      <c r="B2993" s="208"/>
      <c r="C2993" s="347" t="s">
        <v>689</v>
      </c>
      <c r="D2993" s="347"/>
      <c r="E2993" s="347"/>
      <c r="F2993" s="347"/>
      <c r="G2993" s="347"/>
      <c r="H2993" s="347"/>
      <c r="I2993" s="347"/>
      <c r="J2993" s="347"/>
      <c r="K2993" s="347"/>
      <c r="L2993" s="347"/>
      <c r="M2993" s="347"/>
      <c r="N2993" s="347"/>
      <c r="O2993" s="347"/>
      <c r="P2993" s="347"/>
      <c r="Q2993" s="347"/>
      <c r="R2993" s="347"/>
      <c r="S2993" s="347"/>
      <c r="T2993" s="347"/>
      <c r="U2993" s="347"/>
      <c r="V2993" s="347"/>
      <c r="W2993" s="347"/>
      <c r="X2993" s="347"/>
      <c r="Y2993" s="347"/>
      <c r="Z2993" s="347"/>
      <c r="AA2993" s="347"/>
      <c r="AB2993" s="347"/>
      <c r="AC2993" s="347"/>
      <c r="AD2993" s="575"/>
    </row>
    <row r="2994" spans="1:32" ht="60" customHeight="1">
      <c r="A2994" s="92"/>
      <c r="B2994" s="208"/>
      <c r="C2994" s="415" t="s">
        <v>720</v>
      </c>
      <c r="D2994" s="415"/>
      <c r="E2994" s="415"/>
      <c r="F2994" s="415"/>
      <c r="G2994" s="415"/>
      <c r="H2994" s="415"/>
      <c r="I2994" s="415"/>
      <c r="J2994" s="415"/>
      <c r="K2994" s="415"/>
      <c r="L2994" s="415"/>
      <c r="M2994" s="415"/>
      <c r="N2994" s="415"/>
      <c r="O2994" s="415"/>
      <c r="P2994" s="415"/>
      <c r="Q2994" s="415"/>
      <c r="R2994" s="415"/>
      <c r="S2994" s="415"/>
      <c r="T2994" s="415"/>
      <c r="U2994" s="415"/>
      <c r="V2994" s="415"/>
      <c r="W2994" s="415"/>
      <c r="X2994" s="415"/>
      <c r="Y2994" s="415"/>
      <c r="Z2994" s="415"/>
      <c r="AA2994" s="415"/>
      <c r="AB2994" s="415"/>
      <c r="AC2994" s="415"/>
      <c r="AD2994" s="560"/>
    </row>
    <row r="2995" spans="1:32" ht="48" customHeight="1">
      <c r="A2995" s="92"/>
      <c r="B2995" s="208"/>
      <c r="C2995" s="415" t="s">
        <v>730</v>
      </c>
      <c r="D2995" s="415"/>
      <c r="E2995" s="415"/>
      <c r="F2995" s="415"/>
      <c r="G2995" s="415"/>
      <c r="H2995" s="415"/>
      <c r="I2995" s="415"/>
      <c r="J2995" s="415"/>
      <c r="K2995" s="415"/>
      <c r="L2995" s="415"/>
      <c r="M2995" s="415"/>
      <c r="N2995" s="415"/>
      <c r="O2995" s="415"/>
      <c r="P2995" s="415"/>
      <c r="Q2995" s="415"/>
      <c r="R2995" s="415"/>
      <c r="S2995" s="415"/>
      <c r="T2995" s="415"/>
      <c r="U2995" s="415"/>
      <c r="V2995" s="415"/>
      <c r="W2995" s="415"/>
      <c r="X2995" s="415"/>
      <c r="Y2995" s="415"/>
      <c r="Z2995" s="415"/>
      <c r="AA2995" s="415"/>
      <c r="AB2995" s="415"/>
      <c r="AC2995" s="415"/>
      <c r="AD2995" s="560"/>
    </row>
    <row r="2996" spans="1:32" ht="48" customHeight="1">
      <c r="A2996" s="93"/>
      <c r="B2996" s="208"/>
      <c r="C2996" s="415" t="s">
        <v>731</v>
      </c>
      <c r="D2996" s="415"/>
      <c r="E2996" s="415"/>
      <c r="F2996" s="415"/>
      <c r="G2996" s="415"/>
      <c r="H2996" s="415"/>
      <c r="I2996" s="415"/>
      <c r="J2996" s="415"/>
      <c r="K2996" s="415"/>
      <c r="L2996" s="415"/>
      <c r="M2996" s="415"/>
      <c r="N2996" s="415"/>
      <c r="O2996" s="415"/>
      <c r="P2996" s="415"/>
      <c r="Q2996" s="415"/>
      <c r="R2996" s="415"/>
      <c r="S2996" s="415"/>
      <c r="T2996" s="415"/>
      <c r="U2996" s="415"/>
      <c r="V2996" s="415"/>
      <c r="W2996" s="415"/>
      <c r="X2996" s="415"/>
      <c r="Y2996" s="415"/>
      <c r="Z2996" s="415"/>
      <c r="AA2996" s="415"/>
      <c r="AB2996" s="415"/>
      <c r="AC2996" s="415"/>
      <c r="AD2996" s="560"/>
    </row>
    <row r="2997" spans="1:32" ht="36" customHeight="1">
      <c r="A2997" s="93"/>
      <c r="B2997" s="209"/>
      <c r="C2997" s="561" t="s">
        <v>721</v>
      </c>
      <c r="D2997" s="561"/>
      <c r="E2997" s="561"/>
      <c r="F2997" s="561"/>
      <c r="G2997" s="561"/>
      <c r="H2997" s="561"/>
      <c r="I2997" s="561"/>
      <c r="J2997" s="561"/>
      <c r="K2997" s="561"/>
      <c r="L2997" s="561"/>
      <c r="M2997" s="561"/>
      <c r="N2997" s="561"/>
      <c r="O2997" s="561"/>
      <c r="P2997" s="561"/>
      <c r="Q2997" s="561"/>
      <c r="R2997" s="561"/>
      <c r="S2997" s="561"/>
      <c r="T2997" s="561"/>
      <c r="U2997" s="561"/>
      <c r="V2997" s="561"/>
      <c r="W2997" s="561"/>
      <c r="X2997" s="561"/>
      <c r="Y2997" s="561"/>
      <c r="Z2997" s="561"/>
      <c r="AA2997" s="561"/>
      <c r="AB2997" s="561"/>
      <c r="AC2997" s="561"/>
      <c r="AD2997" s="560"/>
    </row>
    <row r="2998" spans="1:32" ht="15" customHeight="1">
      <c r="A2998" s="93"/>
      <c r="B2998" s="572" t="s">
        <v>159</v>
      </c>
      <c r="C2998" s="573"/>
      <c r="D2998" s="573"/>
      <c r="E2998" s="573"/>
      <c r="F2998" s="573"/>
      <c r="G2998" s="573"/>
      <c r="H2998" s="573"/>
      <c r="I2998" s="573"/>
      <c r="J2998" s="573"/>
      <c r="K2998" s="573"/>
      <c r="L2998" s="573"/>
      <c r="M2998" s="573"/>
      <c r="N2998" s="573"/>
      <c r="O2998" s="573"/>
      <c r="P2998" s="573"/>
      <c r="Q2998" s="573"/>
      <c r="R2998" s="573"/>
      <c r="S2998" s="573"/>
      <c r="T2998" s="573"/>
      <c r="U2998" s="573"/>
      <c r="V2998" s="573"/>
      <c r="W2998" s="573"/>
      <c r="X2998" s="573"/>
      <c r="Y2998" s="573"/>
      <c r="Z2998" s="573"/>
      <c r="AA2998" s="573"/>
      <c r="AB2998" s="573"/>
      <c r="AC2998" s="573"/>
      <c r="AD2998" s="574"/>
    </row>
    <row r="2999" spans="1:32" ht="48" customHeight="1">
      <c r="A2999" s="93"/>
      <c r="B2999" s="209"/>
      <c r="C2999" s="485" t="s">
        <v>691</v>
      </c>
      <c r="D2999" s="485"/>
      <c r="E2999" s="485"/>
      <c r="F2999" s="485"/>
      <c r="G2999" s="485"/>
      <c r="H2999" s="485"/>
      <c r="I2999" s="485"/>
      <c r="J2999" s="485"/>
      <c r="K2999" s="485"/>
      <c r="L2999" s="485"/>
      <c r="M2999" s="485"/>
      <c r="N2999" s="485"/>
      <c r="O2999" s="485"/>
      <c r="P2999" s="485"/>
      <c r="Q2999" s="485"/>
      <c r="R2999" s="485"/>
      <c r="S2999" s="485"/>
      <c r="T2999" s="485"/>
      <c r="U2999" s="485"/>
      <c r="V2999" s="485"/>
      <c r="W2999" s="485"/>
      <c r="X2999" s="485"/>
      <c r="Y2999" s="485"/>
      <c r="Z2999" s="485"/>
      <c r="AA2999" s="485"/>
      <c r="AB2999" s="485"/>
      <c r="AC2999" s="485"/>
      <c r="AD2999" s="575"/>
    </row>
    <row r="3000" spans="1:32" ht="15" customHeight="1">
      <c r="A3000" s="93"/>
      <c r="B3000" s="210"/>
      <c r="C3000" s="211"/>
      <c r="D3000" s="561" t="s">
        <v>692</v>
      </c>
      <c r="E3000" s="561"/>
      <c r="F3000" s="561"/>
      <c r="G3000" s="561"/>
      <c r="H3000" s="561"/>
      <c r="I3000" s="561"/>
      <c r="J3000" s="561"/>
      <c r="K3000" s="561"/>
      <c r="L3000" s="561"/>
      <c r="M3000" s="561"/>
      <c r="N3000" s="561"/>
      <c r="O3000" s="561"/>
      <c r="P3000" s="561"/>
      <c r="Q3000" s="561"/>
      <c r="R3000" s="561"/>
      <c r="S3000" s="561"/>
      <c r="T3000" s="561"/>
      <c r="U3000" s="561"/>
      <c r="V3000" s="561"/>
      <c r="W3000" s="561"/>
      <c r="X3000" s="561"/>
      <c r="Y3000" s="561"/>
      <c r="Z3000" s="561"/>
      <c r="AA3000" s="561"/>
      <c r="AB3000" s="561"/>
      <c r="AC3000" s="561"/>
      <c r="AD3000" s="560"/>
    </row>
    <row r="3001" spans="1:32" ht="36" customHeight="1">
      <c r="A3001" s="93"/>
      <c r="B3001" s="210"/>
      <c r="C3001" s="211"/>
      <c r="D3001" s="561" t="s">
        <v>693</v>
      </c>
      <c r="E3001" s="561"/>
      <c r="F3001" s="561"/>
      <c r="G3001" s="561"/>
      <c r="H3001" s="561"/>
      <c r="I3001" s="561"/>
      <c r="J3001" s="561"/>
      <c r="K3001" s="561"/>
      <c r="L3001" s="561"/>
      <c r="M3001" s="561"/>
      <c r="N3001" s="561"/>
      <c r="O3001" s="561"/>
      <c r="P3001" s="561"/>
      <c r="Q3001" s="561"/>
      <c r="R3001" s="561"/>
      <c r="S3001" s="561"/>
      <c r="T3001" s="561"/>
      <c r="U3001" s="561"/>
      <c r="V3001" s="561"/>
      <c r="W3001" s="561"/>
      <c r="X3001" s="561"/>
      <c r="Y3001" s="561"/>
      <c r="Z3001" s="561"/>
      <c r="AA3001" s="561"/>
      <c r="AB3001" s="561"/>
      <c r="AC3001" s="561"/>
      <c r="AD3001" s="560"/>
    </row>
    <row r="3002" spans="1:32" ht="24" customHeight="1">
      <c r="A3002" s="93"/>
      <c r="B3002" s="212"/>
      <c r="C3002" s="213"/>
      <c r="D3002" s="562" t="s">
        <v>694</v>
      </c>
      <c r="E3002" s="562"/>
      <c r="F3002" s="562"/>
      <c r="G3002" s="562"/>
      <c r="H3002" s="562"/>
      <c r="I3002" s="562"/>
      <c r="J3002" s="562"/>
      <c r="K3002" s="562"/>
      <c r="L3002" s="562"/>
      <c r="M3002" s="562"/>
      <c r="N3002" s="562"/>
      <c r="O3002" s="562"/>
      <c r="P3002" s="562"/>
      <c r="Q3002" s="562"/>
      <c r="R3002" s="562"/>
      <c r="S3002" s="562"/>
      <c r="T3002" s="562"/>
      <c r="U3002" s="562"/>
      <c r="V3002" s="562"/>
      <c r="W3002" s="562"/>
      <c r="X3002" s="562"/>
      <c r="Y3002" s="562"/>
      <c r="Z3002" s="562"/>
      <c r="AA3002" s="562"/>
      <c r="AB3002" s="562"/>
      <c r="AC3002" s="562"/>
      <c r="AD3002" s="563"/>
    </row>
    <row r="3003" spans="1:32" ht="15" customHeight="1">
      <c r="A3003" s="93"/>
      <c r="B3003" s="96"/>
      <c r="C3003" s="96"/>
      <c r="D3003" s="96"/>
      <c r="E3003" s="96"/>
      <c r="F3003" s="96"/>
      <c r="G3003" s="96"/>
      <c r="H3003" s="96"/>
      <c r="I3003" s="96"/>
      <c r="J3003" s="96"/>
      <c r="K3003" s="96"/>
      <c r="L3003" s="96"/>
      <c r="M3003" s="96"/>
      <c r="N3003" s="96"/>
      <c r="O3003" s="96"/>
      <c r="P3003" s="96"/>
      <c r="Q3003" s="96"/>
      <c r="R3003" s="96"/>
      <c r="S3003" s="96"/>
      <c r="T3003" s="96"/>
      <c r="U3003" s="96"/>
      <c r="V3003" s="96"/>
      <c r="W3003" s="96"/>
      <c r="X3003" s="96"/>
      <c r="Y3003" s="96"/>
      <c r="Z3003" s="96"/>
      <c r="AA3003" s="96"/>
      <c r="AB3003" s="96"/>
      <c r="AC3003" s="96"/>
      <c r="AD3003" s="96"/>
    </row>
    <row r="3004" spans="1:32" s="172" customFormat="1" ht="48" customHeight="1">
      <c r="A3004" s="104" t="s">
        <v>585</v>
      </c>
      <c r="B3004" s="580" t="s">
        <v>600</v>
      </c>
      <c r="C3004" s="580"/>
      <c r="D3004" s="580"/>
      <c r="E3004" s="580"/>
      <c r="F3004" s="580"/>
      <c r="G3004" s="580"/>
      <c r="H3004" s="580"/>
      <c r="I3004" s="580"/>
      <c r="J3004" s="580"/>
      <c r="K3004" s="580"/>
      <c r="L3004" s="580"/>
      <c r="M3004" s="580"/>
      <c r="N3004" s="580"/>
      <c r="O3004" s="580"/>
      <c r="P3004" s="580"/>
      <c r="Q3004" s="580"/>
      <c r="R3004" s="580"/>
      <c r="S3004" s="580"/>
      <c r="T3004" s="580"/>
      <c r="U3004" s="580"/>
      <c r="V3004" s="580"/>
      <c r="W3004" s="580"/>
      <c r="X3004" s="580"/>
      <c r="Y3004" s="580"/>
      <c r="Z3004" s="580"/>
      <c r="AA3004" s="580"/>
      <c r="AB3004" s="580"/>
      <c r="AC3004" s="580"/>
      <c r="AD3004" s="580"/>
      <c r="AF3004" s="214"/>
    </row>
    <row r="3005" spans="1:32" s="192" customFormat="1" ht="36" customHeight="1">
      <c r="A3005" s="191"/>
      <c r="B3005" s="93"/>
      <c r="C3005" s="354" t="s">
        <v>562</v>
      </c>
      <c r="D3005" s="354"/>
      <c r="E3005" s="354"/>
      <c r="F3005" s="354"/>
      <c r="G3005" s="354"/>
      <c r="H3005" s="354"/>
      <c r="I3005" s="354"/>
      <c r="J3005" s="354"/>
      <c r="K3005" s="354"/>
      <c r="L3005" s="354"/>
      <c r="M3005" s="354"/>
      <c r="N3005" s="354"/>
      <c r="O3005" s="354"/>
      <c r="P3005" s="354"/>
      <c r="Q3005" s="354"/>
      <c r="R3005" s="354"/>
      <c r="S3005" s="354"/>
      <c r="T3005" s="354"/>
      <c r="U3005" s="354"/>
      <c r="V3005" s="354"/>
      <c r="W3005" s="354"/>
      <c r="X3005" s="354"/>
      <c r="Y3005" s="354"/>
      <c r="Z3005" s="354"/>
      <c r="AA3005" s="354"/>
      <c r="AB3005" s="354"/>
      <c r="AC3005" s="354"/>
      <c r="AD3005" s="354"/>
      <c r="AF3005" s="193"/>
    </row>
    <row r="3006" spans="1:32" s="192" customFormat="1" ht="36" customHeight="1">
      <c r="A3006" s="191"/>
      <c r="B3006" s="93"/>
      <c r="C3006" s="479" t="s">
        <v>563</v>
      </c>
      <c r="D3006" s="479"/>
      <c r="E3006" s="479"/>
      <c r="F3006" s="479"/>
      <c r="G3006" s="479"/>
      <c r="H3006" s="479"/>
      <c r="I3006" s="479"/>
      <c r="J3006" s="479"/>
      <c r="K3006" s="479"/>
      <c r="L3006" s="479"/>
      <c r="M3006" s="479"/>
      <c r="N3006" s="479"/>
      <c r="O3006" s="479"/>
      <c r="P3006" s="479"/>
      <c r="Q3006" s="479"/>
      <c r="R3006" s="479"/>
      <c r="S3006" s="479"/>
      <c r="T3006" s="479"/>
      <c r="U3006" s="479"/>
      <c r="V3006" s="479"/>
      <c r="W3006" s="479"/>
      <c r="X3006" s="479"/>
      <c r="Y3006" s="479"/>
      <c r="Z3006" s="479"/>
      <c r="AA3006" s="479"/>
      <c r="AB3006" s="479"/>
      <c r="AC3006" s="479"/>
      <c r="AD3006" s="479"/>
      <c r="AF3006" s="193"/>
    </row>
    <row r="3007" spans="1:32" s="192" customFormat="1" ht="36" customHeight="1">
      <c r="A3007" s="215"/>
      <c r="B3007" s="93"/>
      <c r="C3007" s="479" t="s">
        <v>564</v>
      </c>
      <c r="D3007" s="479"/>
      <c r="E3007" s="479"/>
      <c r="F3007" s="479"/>
      <c r="G3007" s="479"/>
      <c r="H3007" s="479"/>
      <c r="I3007" s="479"/>
      <c r="J3007" s="479"/>
      <c r="K3007" s="479"/>
      <c r="L3007" s="479"/>
      <c r="M3007" s="479"/>
      <c r="N3007" s="479"/>
      <c r="O3007" s="479"/>
      <c r="P3007" s="479"/>
      <c r="Q3007" s="479"/>
      <c r="R3007" s="479"/>
      <c r="S3007" s="479"/>
      <c r="T3007" s="479"/>
      <c r="U3007" s="479"/>
      <c r="V3007" s="479"/>
      <c r="W3007" s="479"/>
      <c r="X3007" s="479"/>
      <c r="Y3007" s="479"/>
      <c r="Z3007" s="479"/>
      <c r="AA3007" s="479"/>
      <c r="AB3007" s="479"/>
      <c r="AC3007" s="479"/>
      <c r="AD3007" s="479"/>
      <c r="AF3007" s="193"/>
    </row>
    <row r="3008" spans="1:32" s="192" customFormat="1" ht="36" customHeight="1">
      <c r="A3008" s="215"/>
      <c r="B3008" s="93"/>
      <c r="C3008" s="400" t="s">
        <v>565</v>
      </c>
      <c r="D3008" s="400"/>
      <c r="E3008" s="400"/>
      <c r="F3008" s="400"/>
      <c r="G3008" s="400"/>
      <c r="H3008" s="400"/>
      <c r="I3008" s="400"/>
      <c r="J3008" s="400"/>
      <c r="K3008" s="400"/>
      <c r="L3008" s="400"/>
      <c r="M3008" s="400"/>
      <c r="N3008" s="400"/>
      <c r="O3008" s="400"/>
      <c r="P3008" s="400"/>
      <c r="Q3008" s="400"/>
      <c r="R3008" s="400"/>
      <c r="S3008" s="400"/>
      <c r="T3008" s="400"/>
      <c r="U3008" s="400"/>
      <c r="V3008" s="400"/>
      <c r="W3008" s="400"/>
      <c r="X3008" s="400"/>
      <c r="Y3008" s="400"/>
      <c r="Z3008" s="400"/>
      <c r="AA3008" s="400"/>
      <c r="AB3008" s="400"/>
      <c r="AC3008" s="400"/>
      <c r="AD3008" s="400"/>
      <c r="AF3008" s="193"/>
    </row>
    <row r="3009" spans="1:49" s="192" customFormat="1" ht="24" customHeight="1">
      <c r="A3009" s="215"/>
      <c r="B3009" s="93"/>
      <c r="C3009" s="354" t="s">
        <v>566</v>
      </c>
      <c r="D3009" s="354"/>
      <c r="E3009" s="354"/>
      <c r="F3009" s="354"/>
      <c r="G3009" s="354"/>
      <c r="H3009" s="354"/>
      <c r="I3009" s="354"/>
      <c r="J3009" s="354"/>
      <c r="K3009" s="354"/>
      <c r="L3009" s="354"/>
      <c r="M3009" s="354"/>
      <c r="N3009" s="354"/>
      <c r="O3009" s="354"/>
      <c r="P3009" s="354"/>
      <c r="Q3009" s="354"/>
      <c r="R3009" s="354"/>
      <c r="S3009" s="354"/>
      <c r="T3009" s="354"/>
      <c r="U3009" s="354"/>
      <c r="V3009" s="354"/>
      <c r="W3009" s="354"/>
      <c r="X3009" s="354"/>
      <c r="Y3009" s="354"/>
      <c r="Z3009" s="354"/>
      <c r="AA3009" s="354"/>
      <c r="AB3009" s="354"/>
      <c r="AC3009" s="354"/>
      <c r="AD3009" s="354"/>
      <c r="AF3009" s="193"/>
    </row>
    <row r="3010" spans="1:49" s="172" customFormat="1" ht="15" customHeight="1">
      <c r="A3010" s="119"/>
      <c r="B3010" s="92"/>
      <c r="C3010" s="92"/>
      <c r="D3010" s="92"/>
      <c r="E3010" s="92"/>
      <c r="F3010" s="92"/>
      <c r="G3010" s="92"/>
      <c r="H3010" s="92"/>
      <c r="I3010" s="92"/>
      <c r="J3010" s="92"/>
      <c r="K3010" s="92"/>
      <c r="L3010" s="92"/>
      <c r="M3010" s="92"/>
      <c r="N3010" s="92"/>
      <c r="O3010" s="92"/>
      <c r="P3010" s="92"/>
      <c r="Q3010" s="92"/>
      <c r="R3010" s="92"/>
      <c r="S3010" s="92"/>
      <c r="T3010" s="92"/>
      <c r="U3010" s="92"/>
      <c r="V3010" s="92"/>
      <c r="W3010" s="92"/>
      <c r="X3010" s="92"/>
      <c r="Y3010" s="92"/>
      <c r="Z3010" s="92"/>
      <c r="AA3010" s="92"/>
      <c r="AB3010" s="92"/>
      <c r="AC3010" s="92"/>
      <c r="AD3010" s="92"/>
      <c r="AF3010" s="214"/>
      <c r="AG3010" s="86" t="s">
        <v>798</v>
      </c>
      <c r="AH3010" s="86" t="s">
        <v>799</v>
      </c>
    </row>
    <row r="3011" spans="1:49" s="218" customFormat="1" ht="48" customHeight="1">
      <c r="A3011" s="216"/>
      <c r="B3011" s="217"/>
      <c r="C3011" s="471" t="s">
        <v>696</v>
      </c>
      <c r="D3011" s="471"/>
      <c r="E3011" s="471"/>
      <c r="F3011" s="471"/>
      <c r="G3011" s="471"/>
      <c r="H3011" s="471"/>
      <c r="I3011" s="471" t="s">
        <v>560</v>
      </c>
      <c r="J3011" s="471"/>
      <c r="K3011" s="471"/>
      <c r="L3011" s="471"/>
      <c r="M3011" s="471"/>
      <c r="N3011" s="471"/>
      <c r="O3011" s="471"/>
      <c r="P3011" s="471"/>
      <c r="Q3011" s="471" t="s">
        <v>561</v>
      </c>
      <c r="R3011" s="471"/>
      <c r="S3011" s="471"/>
      <c r="T3011" s="471"/>
      <c r="U3011" s="471"/>
      <c r="V3011" s="471"/>
      <c r="W3011" s="471"/>
      <c r="X3011" s="471"/>
      <c r="Y3011" s="471" t="s">
        <v>559</v>
      </c>
      <c r="Z3011" s="471"/>
      <c r="AA3011" s="471"/>
      <c r="AB3011" s="471"/>
      <c r="AC3011" s="471"/>
      <c r="AD3011" s="471"/>
      <c r="AF3011" s="219"/>
      <c r="AG3011" s="86">
        <f>+COUNTBLANK(I3014:AD3014)</f>
        <v>22</v>
      </c>
      <c r="AH3011" s="86">
        <v>22</v>
      </c>
      <c r="AI3011" s="86"/>
      <c r="AJ3011" s="86"/>
    </row>
    <row r="3012" spans="1:49" s="218" customFormat="1" ht="15" customHeight="1">
      <c r="A3012" s="216"/>
      <c r="B3012" s="217"/>
      <c r="C3012" s="471"/>
      <c r="D3012" s="471"/>
      <c r="E3012" s="471"/>
      <c r="F3012" s="471"/>
      <c r="G3012" s="471"/>
      <c r="H3012" s="471"/>
      <c r="I3012" s="471" t="s">
        <v>165</v>
      </c>
      <c r="J3012" s="471"/>
      <c r="K3012" s="587" t="s">
        <v>516</v>
      </c>
      <c r="L3012" s="588"/>
      <c r="M3012" s="587" t="s">
        <v>517</v>
      </c>
      <c r="N3012" s="588"/>
      <c r="O3012" s="587" t="s">
        <v>518</v>
      </c>
      <c r="P3012" s="588"/>
      <c r="Q3012" s="471" t="s">
        <v>165</v>
      </c>
      <c r="R3012" s="471"/>
      <c r="S3012" s="587" t="s">
        <v>516</v>
      </c>
      <c r="T3012" s="588"/>
      <c r="U3012" s="587" t="s">
        <v>517</v>
      </c>
      <c r="V3012" s="588"/>
      <c r="W3012" s="587" t="s">
        <v>518</v>
      </c>
      <c r="X3012" s="588"/>
      <c r="Y3012" s="471" t="s">
        <v>165</v>
      </c>
      <c r="Z3012" s="471"/>
      <c r="AA3012" s="475" t="s">
        <v>166</v>
      </c>
      <c r="AB3012" s="475"/>
      <c r="AC3012" s="475" t="s">
        <v>167</v>
      </c>
      <c r="AD3012" s="475"/>
      <c r="AF3012" s="219"/>
      <c r="AG3012" s="220" t="s">
        <v>806</v>
      </c>
      <c r="AI3012" s="86"/>
      <c r="AJ3012" s="86"/>
      <c r="AL3012" s="220" t="s">
        <v>807</v>
      </c>
      <c r="AN3012" s="86"/>
      <c r="AO3012" s="86"/>
      <c r="AQ3012" s="220" t="s">
        <v>808</v>
      </c>
      <c r="AS3012" s="86"/>
      <c r="AT3012" s="86"/>
    </row>
    <row r="3013" spans="1:49" s="218" customFormat="1" ht="84" customHeight="1">
      <c r="A3013" s="216"/>
      <c r="B3013" s="217"/>
      <c r="C3013" s="471"/>
      <c r="D3013" s="471"/>
      <c r="E3013" s="471"/>
      <c r="F3013" s="471"/>
      <c r="G3013" s="471"/>
      <c r="H3013" s="471"/>
      <c r="I3013" s="471"/>
      <c r="J3013" s="471"/>
      <c r="K3013" s="589"/>
      <c r="L3013" s="590"/>
      <c r="M3013" s="589"/>
      <c r="N3013" s="590"/>
      <c r="O3013" s="589"/>
      <c r="P3013" s="590"/>
      <c r="Q3013" s="471"/>
      <c r="R3013" s="471"/>
      <c r="S3013" s="589"/>
      <c r="T3013" s="590"/>
      <c r="U3013" s="589"/>
      <c r="V3013" s="590"/>
      <c r="W3013" s="589"/>
      <c r="X3013" s="590"/>
      <c r="Y3013" s="471"/>
      <c r="Z3013" s="471"/>
      <c r="AA3013" s="475"/>
      <c r="AB3013" s="475"/>
      <c r="AC3013" s="475"/>
      <c r="AD3013" s="475"/>
      <c r="AF3013" s="219"/>
      <c r="AG3013" s="86" t="s">
        <v>165</v>
      </c>
      <c r="AH3013" s="86" t="s">
        <v>800</v>
      </c>
      <c r="AI3013" s="86" t="s">
        <v>801</v>
      </c>
      <c r="AJ3013" s="86" t="s">
        <v>802</v>
      </c>
      <c r="AL3013" s="86" t="s">
        <v>165</v>
      </c>
      <c r="AM3013" s="86" t="s">
        <v>800</v>
      </c>
      <c r="AN3013" s="86" t="s">
        <v>801</v>
      </c>
      <c r="AO3013" s="86" t="s">
        <v>802</v>
      </c>
      <c r="AQ3013" s="86" t="s">
        <v>165</v>
      </c>
      <c r="AR3013" s="86" t="s">
        <v>800</v>
      </c>
      <c r="AS3013" s="86" t="s">
        <v>801</v>
      </c>
      <c r="AT3013" s="86" t="s">
        <v>802</v>
      </c>
      <c r="AV3013" s="218" t="s">
        <v>819</v>
      </c>
      <c r="AW3013" s="218" t="s">
        <v>834</v>
      </c>
    </row>
    <row r="3014" spans="1:49" s="218" customFormat="1" ht="15" customHeight="1">
      <c r="A3014" s="216"/>
      <c r="B3014" s="217"/>
      <c r="C3014" s="581"/>
      <c r="D3014" s="582"/>
      <c r="E3014" s="582"/>
      <c r="F3014" s="582"/>
      <c r="G3014" s="582"/>
      <c r="H3014" s="583"/>
      <c r="I3014" s="581"/>
      <c r="J3014" s="583"/>
      <c r="K3014" s="581"/>
      <c r="L3014" s="583"/>
      <c r="M3014" s="581"/>
      <c r="N3014" s="583"/>
      <c r="O3014" s="581"/>
      <c r="P3014" s="583"/>
      <c r="Q3014" s="581"/>
      <c r="R3014" s="583"/>
      <c r="S3014" s="581"/>
      <c r="T3014" s="583"/>
      <c r="U3014" s="581"/>
      <c r="V3014" s="583"/>
      <c r="W3014" s="581"/>
      <c r="X3014" s="583"/>
      <c r="Y3014" s="581"/>
      <c r="Z3014" s="583"/>
      <c r="AA3014" s="581"/>
      <c r="AB3014" s="583"/>
      <c r="AC3014" s="581"/>
      <c r="AD3014" s="583"/>
      <c r="AF3014" s="219"/>
      <c r="AG3014" s="218">
        <f>I3014</f>
        <v>0</v>
      </c>
      <c r="AH3014" s="218">
        <f>+COUNTIF(K3014:P3014,"NS")</f>
        <v>0</v>
      </c>
      <c r="AI3014" s="218">
        <f>+SUM(K3014:P3014)</f>
        <v>0</v>
      </c>
      <c r="AJ3014" s="221">
        <f>IF($AG$3011=22,0,IF(OR(AND(AG3014=0,AH3014&gt;0),AND(AG3014="NS",AI3014&gt;0),AND(AG3014="NS",AH3014=0,AI3014=0)),1,IF(OR(AND(AH3014&gt;=2,AI3014&lt;AG3014),AND(AG3014="NS",AI3014=0,AH3014&gt;0),AG3014=AI3014),0,1)))</f>
        <v>0</v>
      </c>
      <c r="AL3014" s="218">
        <f>Q3014</f>
        <v>0</v>
      </c>
      <c r="AM3014" s="218">
        <f>+COUNTIF(S3014:X3014,"NS")</f>
        <v>0</v>
      </c>
      <c r="AN3014" s="218">
        <f>+SUM(S3014:X3014)</f>
        <v>0</v>
      </c>
      <c r="AO3014" s="221">
        <f>IF($AG$3011=22,0,IF(OR(AND(AL3014=0,AM3014&gt;0),AND(AL3014="NS",AN3014&gt;0),AND(AL3014="NS",AM3014=0,AN3014=0)),1,IF(OR(AND(AM3014&gt;=2,AN3014&lt;AL3014),AND(AL3014="NS",AN3014=0,AM3014&gt;0),AL3014=AN3014),0,1)))</f>
        <v>0</v>
      </c>
      <c r="AQ3014" s="218">
        <f>Y3014</f>
        <v>0</v>
      </c>
      <c r="AR3014" s="218">
        <f>+COUNTIF(AA3014:AD3014,"NS")</f>
        <v>0</v>
      </c>
      <c r="AS3014" s="218">
        <f>+SUM(AA3014:AD3014)</f>
        <v>0</v>
      </c>
      <c r="AT3014" s="221">
        <f>IF($AG$3011=22,0,IF(OR(AND(AQ3014=0,AR3014&gt;0),AND(AQ3014="ns",AS3014&gt;0),AND(AQ3014="ns",AR3014=0,AS3014=0)),1,IF(OR(AND(AQ3014&gt;0,AR3014=2),AND(AQ3014="ns",AR3014=2),AND(AQ3014="ns",AS3014=0,AR3014&gt;0),AQ3014=AS3014),0,1)))</f>
        <v>0</v>
      </c>
      <c r="AV3014" s="221">
        <f>IF(OR(AND(C3014="",COUNTA(I3014:AD3014)&gt;=1),AND(C3014=1,COUNTA(I3014:AD3014)=0)),1,0)</f>
        <v>0</v>
      </c>
      <c r="AW3014" s="221">
        <f>IF(AND(C3014&gt;1, COUNTA(I3014:AD3014)&gt;=1), 1, 0 )</f>
        <v>0</v>
      </c>
    </row>
    <row r="3015" spans="1:49" s="218" customFormat="1" ht="15" customHeight="1">
      <c r="A3015" s="216"/>
      <c r="B3015" s="222"/>
      <c r="C3015" s="222"/>
      <c r="D3015" s="222"/>
      <c r="E3015" s="222"/>
      <c r="F3015" s="222"/>
      <c r="G3015" s="222"/>
      <c r="H3015" s="222"/>
      <c r="I3015" s="222"/>
      <c r="J3015" s="222"/>
      <c r="K3015" s="222"/>
      <c r="L3015" s="222"/>
      <c r="M3015" s="222"/>
      <c r="N3015" s="222"/>
      <c r="O3015" s="222"/>
      <c r="P3015" s="222"/>
      <c r="Q3015" s="222"/>
      <c r="R3015" s="222"/>
      <c r="S3015" s="222"/>
      <c r="T3015" s="222"/>
      <c r="U3015" s="222"/>
      <c r="V3015" s="222"/>
      <c r="W3015" s="222"/>
      <c r="X3015" s="222"/>
      <c r="Y3015" s="222"/>
      <c r="Z3015" s="222"/>
      <c r="AA3015" s="222"/>
      <c r="AB3015" s="222"/>
      <c r="AC3015" s="222"/>
      <c r="AD3015" s="222"/>
      <c r="AF3015" s="219"/>
      <c r="AT3015" s="221">
        <f>SUM(AJ3014,AO3014,AT3014)</f>
        <v>0</v>
      </c>
    </row>
    <row r="3016" spans="1:49" s="172" customFormat="1" ht="24" customHeight="1">
      <c r="A3016" s="119"/>
      <c r="B3016" s="223"/>
      <c r="C3016" s="415" t="s">
        <v>254</v>
      </c>
      <c r="D3016" s="415"/>
      <c r="E3016" s="415"/>
      <c r="F3016" s="415"/>
      <c r="G3016" s="415"/>
      <c r="H3016" s="415"/>
      <c r="I3016" s="415"/>
      <c r="J3016" s="415"/>
      <c r="K3016" s="415"/>
      <c r="L3016" s="415"/>
      <c r="M3016" s="415"/>
      <c r="N3016" s="415"/>
      <c r="O3016" s="415"/>
      <c r="P3016" s="415"/>
      <c r="Q3016" s="415"/>
      <c r="R3016" s="415"/>
      <c r="S3016" s="415"/>
      <c r="T3016" s="415"/>
      <c r="U3016" s="415"/>
      <c r="V3016" s="415"/>
      <c r="W3016" s="415"/>
      <c r="X3016" s="415"/>
      <c r="Y3016" s="415"/>
      <c r="Z3016" s="415"/>
      <c r="AA3016" s="415"/>
      <c r="AB3016" s="415"/>
      <c r="AC3016" s="415"/>
      <c r="AD3016" s="415"/>
      <c r="AF3016" s="214"/>
    </row>
    <row r="3017" spans="1:49" s="172" customFormat="1" ht="60" customHeight="1">
      <c r="A3017" s="119"/>
      <c r="B3017" s="92"/>
      <c r="C3017" s="584"/>
      <c r="D3017" s="585"/>
      <c r="E3017" s="585"/>
      <c r="F3017" s="585"/>
      <c r="G3017" s="585"/>
      <c r="H3017" s="585"/>
      <c r="I3017" s="585"/>
      <c r="J3017" s="585"/>
      <c r="K3017" s="585"/>
      <c r="L3017" s="585"/>
      <c r="M3017" s="585"/>
      <c r="N3017" s="585"/>
      <c r="O3017" s="585"/>
      <c r="P3017" s="585"/>
      <c r="Q3017" s="585"/>
      <c r="R3017" s="585"/>
      <c r="S3017" s="585"/>
      <c r="T3017" s="585"/>
      <c r="U3017" s="585"/>
      <c r="V3017" s="585"/>
      <c r="W3017" s="585"/>
      <c r="X3017" s="585"/>
      <c r="Y3017" s="585"/>
      <c r="Z3017" s="585"/>
      <c r="AA3017" s="585"/>
      <c r="AB3017" s="585"/>
      <c r="AC3017" s="585"/>
      <c r="AD3017" s="586"/>
      <c r="AF3017" s="214"/>
    </row>
    <row r="3018" spans="1:49" ht="15" customHeight="1">
      <c r="A3018" s="107"/>
      <c r="B3018" s="93"/>
      <c r="C3018" s="93"/>
      <c r="D3018" s="93"/>
      <c r="E3018" s="93"/>
      <c r="F3018" s="93"/>
      <c r="G3018" s="93"/>
      <c r="H3018" s="93"/>
      <c r="I3018" s="93"/>
      <c r="J3018" s="93"/>
      <c r="K3018" s="93"/>
      <c r="L3018" s="93"/>
      <c r="M3018" s="93"/>
      <c r="N3018" s="93"/>
      <c r="O3018" s="93"/>
      <c r="P3018" s="93"/>
      <c r="Q3018" s="93"/>
      <c r="R3018" s="93"/>
      <c r="S3018" s="93"/>
      <c r="T3018" s="93"/>
      <c r="U3018" s="93"/>
      <c r="V3018" s="93"/>
      <c r="W3018" s="93"/>
      <c r="X3018" s="93"/>
      <c r="Y3018" s="93"/>
      <c r="Z3018" s="93"/>
      <c r="AA3018" s="93"/>
      <c r="AB3018" s="93"/>
      <c r="AC3018" s="93"/>
      <c r="AD3018" s="93"/>
    </row>
    <row r="3019" spans="1:49" ht="15" customHeight="1">
      <c r="A3019" s="107"/>
      <c r="B3019" s="325" t="str">
        <f>IF(AT3015=0,"","Error: Verificar sumas por fila.")</f>
        <v/>
      </c>
      <c r="C3019" s="325"/>
      <c r="D3019" s="325"/>
      <c r="E3019" s="325"/>
      <c r="F3019" s="325"/>
      <c r="G3019" s="325"/>
      <c r="H3019" s="325"/>
      <c r="I3019" s="325"/>
      <c r="J3019" s="325"/>
      <c r="K3019" s="325"/>
      <c r="L3019" s="325"/>
      <c r="M3019" s="325"/>
      <c r="N3019" s="325"/>
      <c r="O3019" s="325"/>
      <c r="P3019" s="325"/>
      <c r="Q3019" s="325"/>
      <c r="R3019" s="325"/>
      <c r="S3019" s="325"/>
      <c r="T3019" s="325"/>
      <c r="U3019" s="325"/>
      <c r="V3019" s="325"/>
      <c r="W3019" s="325"/>
      <c r="X3019" s="325"/>
      <c r="Y3019" s="325"/>
      <c r="Z3019" s="325"/>
      <c r="AA3019" s="325"/>
      <c r="AB3019" s="325"/>
      <c r="AC3019" s="325"/>
      <c r="AD3019" s="325"/>
    </row>
    <row r="3020" spans="1:49" ht="15" customHeight="1">
      <c r="A3020" s="107"/>
      <c r="B3020" s="325" t="str">
        <f>IF(AW3014=0, "", "Error: Verificar codigo 2 o 9.")</f>
        <v/>
      </c>
      <c r="C3020" s="325"/>
      <c r="D3020" s="325"/>
      <c r="E3020" s="325"/>
      <c r="F3020" s="325"/>
      <c r="G3020" s="325"/>
      <c r="H3020" s="325"/>
      <c r="I3020" s="325"/>
      <c r="J3020" s="325"/>
      <c r="K3020" s="325"/>
      <c r="L3020" s="325"/>
      <c r="M3020" s="325"/>
      <c r="N3020" s="325"/>
      <c r="O3020" s="325"/>
      <c r="P3020" s="325"/>
      <c r="Q3020" s="325"/>
      <c r="R3020" s="325"/>
      <c r="S3020" s="325"/>
      <c r="T3020" s="325"/>
      <c r="U3020" s="325"/>
      <c r="V3020" s="325"/>
      <c r="W3020" s="325"/>
      <c r="X3020" s="325"/>
      <c r="Y3020" s="325"/>
      <c r="Z3020" s="325"/>
      <c r="AA3020" s="325"/>
      <c r="AB3020" s="325"/>
      <c r="AC3020" s="325"/>
      <c r="AD3020" s="325"/>
    </row>
    <row r="3021" spans="1:49" ht="15" customHeight="1">
      <c r="A3021" s="107"/>
      <c r="B3021" s="324" t="str">
        <f>IF(AV3014=0, "", "Error: Debe completar toda la información requerida.")</f>
        <v/>
      </c>
      <c r="C3021" s="324"/>
      <c r="D3021" s="324"/>
      <c r="E3021" s="324"/>
      <c r="F3021" s="324"/>
      <c r="G3021" s="324"/>
      <c r="H3021" s="324"/>
      <c r="I3021" s="324"/>
      <c r="J3021" s="324"/>
      <c r="K3021" s="324"/>
      <c r="L3021" s="324"/>
      <c r="M3021" s="324"/>
      <c r="N3021" s="324"/>
      <c r="O3021" s="324"/>
      <c r="P3021" s="324"/>
      <c r="Q3021" s="324"/>
      <c r="R3021" s="324"/>
      <c r="S3021" s="324"/>
      <c r="T3021" s="324"/>
      <c r="U3021" s="324"/>
      <c r="V3021" s="324"/>
      <c r="W3021" s="324"/>
      <c r="X3021" s="324"/>
      <c r="Y3021" s="324"/>
      <c r="Z3021" s="324"/>
      <c r="AA3021" s="324"/>
      <c r="AB3021" s="324"/>
      <c r="AC3021" s="324"/>
      <c r="AD3021" s="324"/>
    </row>
    <row r="3022" spans="1:49" ht="15" customHeight="1">
      <c r="A3022" s="107"/>
      <c r="B3022" s="93"/>
      <c r="C3022" s="93"/>
      <c r="D3022" s="93"/>
      <c r="E3022" s="93"/>
      <c r="F3022" s="93"/>
      <c r="G3022" s="93"/>
      <c r="H3022" s="93"/>
      <c r="I3022" s="93"/>
      <c r="J3022" s="93"/>
      <c r="K3022" s="93"/>
      <c r="L3022" s="93"/>
      <c r="M3022" s="93"/>
      <c r="N3022" s="93"/>
      <c r="O3022" s="93"/>
      <c r="P3022" s="93"/>
      <c r="Q3022" s="93"/>
      <c r="R3022" s="93"/>
      <c r="S3022" s="93"/>
      <c r="T3022" s="93"/>
      <c r="U3022" s="93"/>
      <c r="V3022" s="93"/>
      <c r="W3022" s="93"/>
      <c r="X3022" s="93"/>
      <c r="Y3022" s="93"/>
      <c r="Z3022" s="93"/>
      <c r="AA3022" s="93"/>
      <c r="AB3022" s="93"/>
      <c r="AC3022" s="93"/>
      <c r="AD3022" s="93"/>
    </row>
    <row r="3023" spans="1:49" ht="15" customHeight="1">
      <c r="A3023" s="107"/>
      <c r="B3023" s="93"/>
      <c r="C3023" s="93"/>
      <c r="D3023" s="93"/>
      <c r="E3023" s="93"/>
      <c r="F3023" s="93"/>
      <c r="G3023" s="93"/>
      <c r="H3023" s="93"/>
      <c r="I3023" s="93"/>
      <c r="J3023" s="93"/>
      <c r="K3023" s="93"/>
      <c r="L3023" s="93"/>
      <c r="M3023" s="93"/>
      <c r="N3023" s="93"/>
      <c r="O3023" s="93"/>
      <c r="P3023" s="93"/>
      <c r="Q3023" s="93"/>
      <c r="R3023" s="93"/>
      <c r="S3023" s="93"/>
      <c r="T3023" s="93"/>
      <c r="U3023" s="93"/>
      <c r="V3023" s="93"/>
      <c r="W3023" s="93"/>
      <c r="X3023" s="93"/>
      <c r="Y3023" s="93"/>
      <c r="Z3023" s="93"/>
      <c r="AA3023" s="93"/>
      <c r="AB3023" s="93"/>
      <c r="AC3023" s="93"/>
      <c r="AD3023" s="93"/>
    </row>
    <row r="3024" spans="1:49" ht="36" customHeight="1">
      <c r="A3024" s="104" t="s">
        <v>596</v>
      </c>
      <c r="B3024" s="359" t="s">
        <v>697</v>
      </c>
      <c r="C3024" s="359"/>
      <c r="D3024" s="359"/>
      <c r="E3024" s="359"/>
      <c r="F3024" s="359"/>
      <c r="G3024" s="359"/>
      <c r="H3024" s="359"/>
      <c r="I3024" s="359"/>
      <c r="J3024" s="359"/>
      <c r="K3024" s="359"/>
      <c r="L3024" s="359"/>
      <c r="M3024" s="359"/>
      <c r="N3024" s="359"/>
      <c r="O3024" s="359"/>
      <c r="P3024" s="359"/>
      <c r="Q3024" s="359"/>
      <c r="R3024" s="359"/>
      <c r="S3024" s="359"/>
      <c r="T3024" s="359"/>
      <c r="U3024" s="359"/>
      <c r="V3024" s="359"/>
      <c r="W3024" s="359"/>
      <c r="X3024" s="359"/>
      <c r="Y3024" s="359"/>
      <c r="Z3024" s="359"/>
      <c r="AA3024" s="359"/>
      <c r="AB3024" s="359"/>
      <c r="AC3024" s="359"/>
      <c r="AD3024" s="359"/>
    </row>
    <row r="3025" spans="1:63" s="192" customFormat="1" ht="36" customHeight="1">
      <c r="A3025" s="224"/>
      <c r="B3025" s="225"/>
      <c r="C3025" s="347" t="s">
        <v>698</v>
      </c>
      <c r="D3025" s="347"/>
      <c r="E3025" s="347"/>
      <c r="F3025" s="347"/>
      <c r="G3025" s="347"/>
      <c r="H3025" s="347"/>
      <c r="I3025" s="347"/>
      <c r="J3025" s="347"/>
      <c r="K3025" s="347"/>
      <c r="L3025" s="347"/>
      <c r="M3025" s="347"/>
      <c r="N3025" s="347"/>
      <c r="O3025" s="347"/>
      <c r="P3025" s="347"/>
      <c r="Q3025" s="347"/>
      <c r="R3025" s="347"/>
      <c r="S3025" s="347"/>
      <c r="T3025" s="347"/>
      <c r="U3025" s="347"/>
      <c r="V3025" s="347"/>
      <c r="W3025" s="347"/>
      <c r="X3025" s="347"/>
      <c r="Y3025" s="347"/>
      <c r="Z3025" s="347"/>
      <c r="AA3025" s="347"/>
      <c r="AB3025" s="347"/>
      <c r="AC3025" s="347"/>
      <c r="AD3025" s="347"/>
      <c r="AF3025" s="193"/>
      <c r="AG3025" s="86" t="s">
        <v>883</v>
      </c>
      <c r="AH3025" s="192">
        <f>C3014</f>
        <v>0</v>
      </c>
      <c r="AI3025" s="192">
        <f>IF(AH3025=1,1,0)</f>
        <v>0</v>
      </c>
    </row>
    <row r="3026" spans="1:63" s="192" customFormat="1" ht="24" customHeight="1">
      <c r="A3026" s="224"/>
      <c r="B3026" s="225"/>
      <c r="C3026" s="452" t="s">
        <v>567</v>
      </c>
      <c r="D3026" s="452"/>
      <c r="E3026" s="452"/>
      <c r="F3026" s="452"/>
      <c r="G3026" s="452"/>
      <c r="H3026" s="452"/>
      <c r="I3026" s="452"/>
      <c r="J3026" s="452"/>
      <c r="K3026" s="452"/>
      <c r="L3026" s="452"/>
      <c r="M3026" s="452"/>
      <c r="N3026" s="452"/>
      <c r="O3026" s="452"/>
      <c r="P3026" s="452"/>
      <c r="Q3026" s="452"/>
      <c r="R3026" s="452"/>
      <c r="S3026" s="452"/>
      <c r="T3026" s="452"/>
      <c r="U3026" s="452"/>
      <c r="V3026" s="452"/>
      <c r="W3026" s="452"/>
      <c r="X3026" s="452"/>
      <c r="Y3026" s="452"/>
      <c r="Z3026" s="452"/>
      <c r="AA3026" s="452"/>
      <c r="AB3026" s="452"/>
      <c r="AC3026" s="452"/>
      <c r="AD3026" s="452"/>
      <c r="AF3026" s="193"/>
    </row>
    <row r="3027" spans="1:63" ht="24" customHeight="1">
      <c r="A3027" s="104"/>
      <c r="B3027" s="167"/>
      <c r="C3027" s="452" t="s">
        <v>699</v>
      </c>
      <c r="D3027" s="452"/>
      <c r="E3027" s="452"/>
      <c r="F3027" s="452"/>
      <c r="G3027" s="452"/>
      <c r="H3027" s="452"/>
      <c r="I3027" s="452"/>
      <c r="J3027" s="452"/>
      <c r="K3027" s="452"/>
      <c r="L3027" s="452"/>
      <c r="M3027" s="452"/>
      <c r="N3027" s="452"/>
      <c r="O3027" s="452"/>
      <c r="P3027" s="452"/>
      <c r="Q3027" s="452"/>
      <c r="R3027" s="452"/>
      <c r="S3027" s="452"/>
      <c r="T3027" s="452"/>
      <c r="U3027" s="452"/>
      <c r="V3027" s="452"/>
      <c r="W3027" s="452"/>
      <c r="X3027" s="452"/>
      <c r="Y3027" s="452"/>
      <c r="Z3027" s="452"/>
      <c r="AA3027" s="452"/>
      <c r="AB3027" s="452"/>
      <c r="AC3027" s="452"/>
      <c r="AD3027" s="452"/>
    </row>
    <row r="3028" spans="1:63" ht="24" customHeight="1">
      <c r="A3028" s="104"/>
      <c r="B3028" s="167"/>
      <c r="C3028" s="452" t="s">
        <v>700</v>
      </c>
      <c r="D3028" s="452"/>
      <c r="E3028" s="452"/>
      <c r="F3028" s="452"/>
      <c r="G3028" s="452"/>
      <c r="H3028" s="452"/>
      <c r="I3028" s="452"/>
      <c r="J3028" s="452"/>
      <c r="K3028" s="452"/>
      <c r="L3028" s="452"/>
      <c r="M3028" s="452"/>
      <c r="N3028" s="452"/>
      <c r="O3028" s="452"/>
      <c r="P3028" s="452"/>
      <c r="Q3028" s="452"/>
      <c r="R3028" s="452"/>
      <c r="S3028" s="452"/>
      <c r="T3028" s="452"/>
      <c r="U3028" s="452"/>
      <c r="V3028" s="452"/>
      <c r="W3028" s="452"/>
      <c r="X3028" s="452"/>
      <c r="Y3028" s="452"/>
      <c r="Z3028" s="452"/>
      <c r="AA3028" s="452"/>
      <c r="AB3028" s="452"/>
      <c r="AC3028" s="452"/>
      <c r="AD3028" s="452"/>
    </row>
    <row r="3029" spans="1:63" ht="24" customHeight="1">
      <c r="A3029" s="104"/>
      <c r="B3029" s="167"/>
      <c r="C3029" s="452" t="s">
        <v>701</v>
      </c>
      <c r="D3029" s="452"/>
      <c r="E3029" s="452"/>
      <c r="F3029" s="452"/>
      <c r="G3029" s="452"/>
      <c r="H3029" s="452"/>
      <c r="I3029" s="452"/>
      <c r="J3029" s="452"/>
      <c r="K3029" s="452"/>
      <c r="L3029" s="452"/>
      <c r="M3029" s="452"/>
      <c r="N3029" s="452"/>
      <c r="O3029" s="452"/>
      <c r="P3029" s="452"/>
      <c r="Q3029" s="452"/>
      <c r="R3029" s="452"/>
      <c r="S3029" s="452"/>
      <c r="T3029" s="452"/>
      <c r="U3029" s="452"/>
      <c r="V3029" s="452"/>
      <c r="W3029" s="452"/>
      <c r="X3029" s="452"/>
      <c r="Y3029" s="452"/>
      <c r="Z3029" s="452"/>
      <c r="AA3029" s="452"/>
      <c r="AB3029" s="452"/>
      <c r="AC3029" s="452"/>
      <c r="AD3029" s="452"/>
    </row>
    <row r="3030" spans="1:63" s="192" customFormat="1" ht="36" customHeight="1">
      <c r="A3030" s="226"/>
      <c r="B3030" s="227"/>
      <c r="C3030" s="354" t="s">
        <v>568</v>
      </c>
      <c r="D3030" s="354"/>
      <c r="E3030" s="354"/>
      <c r="F3030" s="354"/>
      <c r="G3030" s="354"/>
      <c r="H3030" s="354"/>
      <c r="I3030" s="354"/>
      <c r="J3030" s="354"/>
      <c r="K3030" s="354"/>
      <c r="L3030" s="354"/>
      <c r="M3030" s="354"/>
      <c r="N3030" s="354"/>
      <c r="O3030" s="354"/>
      <c r="P3030" s="354"/>
      <c r="Q3030" s="354"/>
      <c r="R3030" s="354"/>
      <c r="S3030" s="354"/>
      <c r="T3030" s="354"/>
      <c r="U3030" s="354"/>
      <c r="V3030" s="354"/>
      <c r="W3030" s="354"/>
      <c r="X3030" s="354"/>
      <c r="Y3030" s="354"/>
      <c r="Z3030" s="354"/>
      <c r="AA3030" s="354"/>
      <c r="AB3030" s="354"/>
      <c r="AC3030" s="354"/>
      <c r="AD3030" s="354"/>
      <c r="AF3030" s="193"/>
    </row>
    <row r="3031" spans="1:63" s="192" customFormat="1" ht="36" customHeight="1">
      <c r="A3031" s="226"/>
      <c r="B3031" s="227"/>
      <c r="C3031" s="354" t="s">
        <v>569</v>
      </c>
      <c r="D3031" s="354"/>
      <c r="E3031" s="354"/>
      <c r="F3031" s="354"/>
      <c r="G3031" s="354"/>
      <c r="H3031" s="354"/>
      <c r="I3031" s="354"/>
      <c r="J3031" s="354"/>
      <c r="K3031" s="354"/>
      <c r="L3031" s="354"/>
      <c r="M3031" s="354"/>
      <c r="N3031" s="354"/>
      <c r="O3031" s="354"/>
      <c r="P3031" s="354"/>
      <c r="Q3031" s="354"/>
      <c r="R3031" s="354"/>
      <c r="S3031" s="354"/>
      <c r="T3031" s="354"/>
      <c r="U3031" s="354"/>
      <c r="V3031" s="354"/>
      <c r="W3031" s="354"/>
      <c r="X3031" s="354"/>
      <c r="Y3031" s="354"/>
      <c r="Z3031" s="354"/>
      <c r="AA3031" s="354"/>
      <c r="AB3031" s="354"/>
      <c r="AC3031" s="354"/>
      <c r="AD3031" s="354"/>
      <c r="AF3031" s="193"/>
    </row>
    <row r="3032" spans="1:63" s="192" customFormat="1" ht="36" customHeight="1">
      <c r="A3032" s="226"/>
      <c r="B3032" s="227"/>
      <c r="C3032" s="401" t="s">
        <v>565</v>
      </c>
      <c r="D3032" s="401"/>
      <c r="E3032" s="401"/>
      <c r="F3032" s="401"/>
      <c r="G3032" s="401"/>
      <c r="H3032" s="401"/>
      <c r="I3032" s="401"/>
      <c r="J3032" s="401"/>
      <c r="K3032" s="401"/>
      <c r="L3032" s="401"/>
      <c r="M3032" s="401"/>
      <c r="N3032" s="401"/>
      <c r="O3032" s="401"/>
      <c r="P3032" s="401"/>
      <c r="Q3032" s="401"/>
      <c r="R3032" s="401"/>
      <c r="S3032" s="401"/>
      <c r="T3032" s="401"/>
      <c r="U3032" s="401"/>
      <c r="V3032" s="401"/>
      <c r="W3032" s="401"/>
      <c r="X3032" s="401"/>
      <c r="Y3032" s="401"/>
      <c r="Z3032" s="401"/>
      <c r="AA3032" s="401"/>
      <c r="AB3032" s="401"/>
      <c r="AC3032" s="401"/>
      <c r="AD3032" s="401"/>
      <c r="AF3032" s="193"/>
    </row>
    <row r="3033" spans="1:63" s="192" customFormat="1" ht="24" customHeight="1">
      <c r="A3033" s="226"/>
      <c r="B3033" s="227"/>
      <c r="C3033" s="354" t="s">
        <v>570</v>
      </c>
      <c r="D3033" s="354"/>
      <c r="E3033" s="354"/>
      <c r="F3033" s="354"/>
      <c r="G3033" s="354"/>
      <c r="H3033" s="354"/>
      <c r="I3033" s="354"/>
      <c r="J3033" s="354"/>
      <c r="K3033" s="354"/>
      <c r="L3033" s="354"/>
      <c r="M3033" s="354"/>
      <c r="N3033" s="354"/>
      <c r="O3033" s="354"/>
      <c r="P3033" s="354"/>
      <c r="Q3033" s="354"/>
      <c r="R3033" s="354"/>
      <c r="S3033" s="354"/>
      <c r="T3033" s="354"/>
      <c r="U3033" s="354"/>
      <c r="V3033" s="354"/>
      <c r="W3033" s="354"/>
      <c r="X3033" s="354"/>
      <c r="Y3033" s="354"/>
      <c r="Z3033" s="354"/>
      <c r="AA3033" s="354"/>
      <c r="AB3033" s="354"/>
      <c r="AC3033" s="354"/>
      <c r="AD3033" s="354"/>
      <c r="AF3033" s="193"/>
    </row>
    <row r="3034" spans="1:63" s="192" customFormat="1" ht="24" customHeight="1">
      <c r="A3034" s="226"/>
      <c r="B3034" s="227"/>
      <c r="C3034" s="400" t="s">
        <v>571</v>
      </c>
      <c r="D3034" s="400"/>
      <c r="E3034" s="400"/>
      <c r="F3034" s="400"/>
      <c r="G3034" s="400"/>
      <c r="H3034" s="400"/>
      <c r="I3034" s="400"/>
      <c r="J3034" s="400"/>
      <c r="K3034" s="400"/>
      <c r="L3034" s="400"/>
      <c r="M3034" s="400"/>
      <c r="N3034" s="400"/>
      <c r="O3034" s="400"/>
      <c r="P3034" s="400"/>
      <c r="Q3034" s="400"/>
      <c r="R3034" s="400"/>
      <c r="S3034" s="400"/>
      <c r="T3034" s="400"/>
      <c r="U3034" s="400"/>
      <c r="V3034" s="400"/>
      <c r="W3034" s="400"/>
      <c r="X3034" s="400"/>
      <c r="Y3034" s="400"/>
      <c r="Z3034" s="400"/>
      <c r="AA3034" s="400"/>
      <c r="AB3034" s="400"/>
      <c r="AC3034" s="400"/>
      <c r="AD3034" s="400"/>
      <c r="AF3034" s="193"/>
    </row>
    <row r="3035" spans="1:63" ht="15" customHeight="1">
      <c r="A3035" s="107"/>
      <c r="B3035" s="93"/>
      <c r="C3035" s="228"/>
      <c r="D3035" s="228"/>
      <c r="E3035" s="228"/>
      <c r="F3035" s="228"/>
      <c r="G3035" s="228"/>
      <c r="H3035" s="228"/>
      <c r="I3035" s="228"/>
      <c r="J3035" s="228"/>
      <c r="K3035" s="228"/>
      <c r="L3035" s="228"/>
      <c r="M3035" s="228"/>
      <c r="N3035" s="228"/>
      <c r="O3035" s="228"/>
      <c r="P3035" s="228"/>
      <c r="Q3035" s="228"/>
      <c r="R3035" s="228"/>
      <c r="S3035" s="228"/>
      <c r="T3035" s="228"/>
      <c r="U3035" s="228"/>
      <c r="V3035" s="228"/>
      <c r="W3035" s="228"/>
      <c r="X3035" s="228"/>
      <c r="Y3035" s="228"/>
      <c r="Z3035" s="228"/>
      <c r="AA3035" s="228"/>
      <c r="AB3035" s="228"/>
      <c r="AC3035" s="228"/>
      <c r="AD3035" s="228"/>
      <c r="AG3035" s="86" t="s">
        <v>798</v>
      </c>
      <c r="AH3035" s="86" t="s">
        <v>799</v>
      </c>
      <c r="AN3035" s="86" t="s">
        <v>883</v>
      </c>
      <c r="AX3035" s="86" t="s">
        <v>886</v>
      </c>
    </row>
    <row r="3036" spans="1:63" ht="60" customHeight="1">
      <c r="A3036" s="107"/>
      <c r="B3036" s="93"/>
      <c r="C3036" s="591" t="s">
        <v>489</v>
      </c>
      <c r="D3036" s="592"/>
      <c r="E3036" s="592"/>
      <c r="F3036" s="592"/>
      <c r="G3036" s="592"/>
      <c r="H3036" s="592"/>
      <c r="I3036" s="592"/>
      <c r="J3036" s="592"/>
      <c r="K3036" s="592"/>
      <c r="L3036" s="593"/>
      <c r="M3036" s="376" t="s">
        <v>556</v>
      </c>
      <c r="N3036" s="377"/>
      <c r="O3036" s="378"/>
      <c r="P3036" s="376" t="s">
        <v>557</v>
      </c>
      <c r="Q3036" s="377"/>
      <c r="R3036" s="378"/>
      <c r="S3036" s="376" t="s">
        <v>558</v>
      </c>
      <c r="T3036" s="377"/>
      <c r="U3036" s="378"/>
      <c r="V3036" s="405" t="s">
        <v>559</v>
      </c>
      <c r="W3036" s="406"/>
      <c r="X3036" s="406"/>
      <c r="Y3036" s="406"/>
      <c r="Z3036" s="406"/>
      <c r="AA3036" s="406"/>
      <c r="AB3036" s="406"/>
      <c r="AC3036" s="406"/>
      <c r="AD3036" s="407"/>
      <c r="AG3036" s="86">
        <f>COUNTBLANK(M3038:AD3054)</f>
        <v>306</v>
      </c>
      <c r="AH3036" s="86">
        <v>306</v>
      </c>
      <c r="AN3036" s="86" t="s">
        <v>884</v>
      </c>
      <c r="AS3036" s="86" t="s">
        <v>885</v>
      </c>
      <c r="AX3036" s="86" t="s">
        <v>165</v>
      </c>
      <c r="BC3036" s="86" t="s">
        <v>166</v>
      </c>
      <c r="BH3036" s="86" t="s">
        <v>167</v>
      </c>
    </row>
    <row r="3037" spans="1:63" ht="15" customHeight="1">
      <c r="A3037" s="107"/>
      <c r="B3037" s="92"/>
      <c r="C3037" s="594"/>
      <c r="D3037" s="595"/>
      <c r="E3037" s="595"/>
      <c r="F3037" s="595"/>
      <c r="G3037" s="595"/>
      <c r="H3037" s="595"/>
      <c r="I3037" s="595"/>
      <c r="J3037" s="595"/>
      <c r="K3037" s="595"/>
      <c r="L3037" s="596"/>
      <c r="M3037" s="382"/>
      <c r="N3037" s="383"/>
      <c r="O3037" s="384"/>
      <c r="P3037" s="382"/>
      <c r="Q3037" s="383"/>
      <c r="R3037" s="384"/>
      <c r="S3037" s="382"/>
      <c r="T3037" s="383"/>
      <c r="U3037" s="384"/>
      <c r="V3037" s="405" t="s">
        <v>165</v>
      </c>
      <c r="W3037" s="406"/>
      <c r="X3037" s="407"/>
      <c r="Y3037" s="412" t="s">
        <v>166</v>
      </c>
      <c r="Z3037" s="413"/>
      <c r="AA3037" s="414"/>
      <c r="AB3037" s="412" t="s">
        <v>167</v>
      </c>
      <c r="AC3037" s="413"/>
      <c r="AD3037" s="414"/>
      <c r="AG3037" s="86" t="s">
        <v>165</v>
      </c>
      <c r="AH3037" s="86" t="s">
        <v>800</v>
      </c>
      <c r="AI3037" s="86" t="s">
        <v>801</v>
      </c>
      <c r="AJ3037" s="86" t="s">
        <v>802</v>
      </c>
      <c r="AL3037" s="86" t="s">
        <v>819</v>
      </c>
      <c r="AN3037" s="86" t="s">
        <v>165</v>
      </c>
      <c r="AO3037" s="86" t="s">
        <v>800</v>
      </c>
      <c r="AP3037" s="86" t="s">
        <v>801</v>
      </c>
      <c r="AQ3037" s="86" t="s">
        <v>802</v>
      </c>
      <c r="AS3037" s="86" t="s">
        <v>165</v>
      </c>
      <c r="AT3037" s="86" t="s">
        <v>800</v>
      </c>
      <c r="AU3037" s="86" t="s">
        <v>801</v>
      </c>
      <c r="AV3037" s="86" t="s">
        <v>802</v>
      </c>
      <c r="AX3037" s="86" t="s">
        <v>165</v>
      </c>
      <c r="AY3037" s="86" t="s">
        <v>800</v>
      </c>
      <c r="AZ3037" s="86" t="s">
        <v>801</v>
      </c>
      <c r="BA3037" s="86" t="s">
        <v>802</v>
      </c>
      <c r="BC3037" s="86" t="s">
        <v>165</v>
      </c>
      <c r="BD3037" s="86" t="s">
        <v>800</v>
      </c>
      <c r="BE3037" s="86" t="s">
        <v>801</v>
      </c>
      <c r="BF3037" s="86" t="s">
        <v>802</v>
      </c>
      <c r="BH3037" s="86" t="s">
        <v>165</v>
      </c>
      <c r="BI3037" s="86" t="s">
        <v>800</v>
      </c>
      <c r="BJ3037" s="86" t="s">
        <v>801</v>
      </c>
      <c r="BK3037" s="86" t="s">
        <v>802</v>
      </c>
    </row>
    <row r="3038" spans="1:63" ht="24" customHeight="1">
      <c r="A3038" s="107"/>
      <c r="B3038" s="93"/>
      <c r="C3038" s="174" t="s">
        <v>490</v>
      </c>
      <c r="D3038" s="409" t="s">
        <v>723</v>
      </c>
      <c r="E3038" s="410"/>
      <c r="F3038" s="410"/>
      <c r="G3038" s="410"/>
      <c r="H3038" s="410"/>
      <c r="I3038" s="410"/>
      <c r="J3038" s="410"/>
      <c r="K3038" s="410"/>
      <c r="L3038" s="411"/>
      <c r="M3038" s="341"/>
      <c r="N3038" s="284"/>
      <c r="O3038" s="342"/>
      <c r="P3038" s="341"/>
      <c r="Q3038" s="284"/>
      <c r="R3038" s="342"/>
      <c r="S3038" s="341"/>
      <c r="T3038" s="284"/>
      <c r="U3038" s="342"/>
      <c r="V3038" s="341"/>
      <c r="W3038" s="284"/>
      <c r="X3038" s="342"/>
      <c r="Y3038" s="341"/>
      <c r="Z3038" s="284"/>
      <c r="AA3038" s="342"/>
      <c r="AB3038" s="341"/>
      <c r="AC3038" s="284"/>
      <c r="AD3038" s="342"/>
      <c r="AG3038" s="86">
        <f>V3038</f>
        <v>0</v>
      </c>
      <c r="AH3038" s="86">
        <f>COUNTIF(Y3038:AD3038,"NS")</f>
        <v>0</v>
      </c>
      <c r="AI3038" s="86">
        <f>SUM(Y3038:AD3038)</f>
        <v>0</v>
      </c>
      <c r="AJ3038" s="86">
        <f>IF($AG$3036=306,0,IF(OR(AND(AG3038=0,AH3038&gt;0),AND(AG3038="NS",AI3038&gt;0),AND(AG3038="NS",AH3038=0,AI3038=0)),1,IF(OR(AND(AG3038&gt;0,AH3038=2),AND(AG3038="NS",AH3038=2),AND(AG3038="NS",AI3038=0,AH3038&gt;0),AG3038=AI3038),0,1)))</f>
        <v>0</v>
      </c>
      <c r="AL3038" s="86">
        <f>IF(COUNTBLANK(M3038:AD3038)=18,0,IF(OR(AND(M3038="X",COUNTA(P3038:AD3038)&gt;=1),AND(M3038="",COUNTA(P3038:AD3038)&lt;&gt;5)),1,0))</f>
        <v>0</v>
      </c>
      <c r="AN3038" s="86">
        <f>I3014</f>
        <v>0</v>
      </c>
      <c r="AO3038" s="86">
        <f>COUNTIF(P3038:R3054,"NS")</f>
        <v>0</v>
      </c>
      <c r="AP3038" s="86">
        <f>SUM(P3038:R3054)</f>
        <v>0</v>
      </c>
      <c r="AQ3038" s="115">
        <f>IF($AG$3036=306,0,IF(OR(AND(AN3038=0,AO3038&gt;0),AND(AN3038="NS",AP3038&gt;0),AND(AN3038="NS",AO3038=0,AP3038=0)),1,IF(OR(AND(AN3038&gt;0,AO3038=2),AND(AN3038="NS",AO3038=2),AND(AN3038="NS",AP3038=0,AO3038&gt;0),AP3038&gt;=AN3038),0,1)))</f>
        <v>0</v>
      </c>
      <c r="AS3038" s="86">
        <f>Q3014</f>
        <v>0</v>
      </c>
      <c r="AT3038" s="86">
        <f>COUNTIF(S3038:U3054,"NS")</f>
        <v>0</v>
      </c>
      <c r="AU3038" s="86">
        <f>SUM(S3038:U3054)</f>
        <v>0</v>
      </c>
      <c r="AV3038" s="115">
        <f>IF($AG$3036=306,0,IF(OR(AND(AS3038=0,AT3038&gt;0),AND(AS3038="NS",AU3038&gt;0),AND(AS3038="NS",AT3038=0,AU3038=0)),1,IF(OR(AND(AS3038&gt;0,AT3038=2),AND(AS3038="NS",AT3038=2),AND(AS3038="NS",AU3038=0,AT3038&gt;0),AU3038&gt;=AS3038),0,1)))</f>
        <v>0</v>
      </c>
      <c r="AX3038" s="86">
        <f>Y3014</f>
        <v>0</v>
      </c>
      <c r="AY3038" s="86">
        <f>COUNTIF(V3038:X3054,"NS")</f>
        <v>0</v>
      </c>
      <c r="AZ3038" s="86">
        <f>SUM(V3038:X3054)</f>
        <v>0</v>
      </c>
      <c r="BA3038" s="115">
        <f>IF($AG$3036=306,0,IF(OR(AND(AX3038=0,AY3038&gt;0),AND(AX3038="NS",AZ3038&gt;0),AND(AX3038="NS",AY3038=0,AZ3038=0)),1,IF(OR(AND(AX3038&gt;0,AY3038=2),AND(AX3038="NS",AY3038=2),AND(AX3038="NS",AZ3038=0,AY3038&gt;0),AZ3038&gt;=AX3038),0,1)))</f>
        <v>0</v>
      </c>
      <c r="BC3038" s="86">
        <f>AA3014</f>
        <v>0</v>
      </c>
      <c r="BD3038" s="86">
        <f>COUNTIF(Y3038:AA3054,"NS")</f>
        <v>0</v>
      </c>
      <c r="BE3038" s="86">
        <f>SUM(Y3038:AA3054)</f>
        <v>0</v>
      </c>
      <c r="BF3038" s="115">
        <f>IF($AG$3036=306,0,IF(OR(AND(BC3038=0,BD3038&gt;0),AND(BC3038="NS",BE3038&gt;0),AND(BC3038="NS",BD3038=0,BE3038=0)),1,IF(OR(AND(BC3038&gt;0,BD3038=2),AND(BC3038="NS",BD3038=2),AND(BC3038="NS",BE3038=0,BD3038&gt;0),BE3038&gt;=BC3038),0,1)))</f>
        <v>0</v>
      </c>
      <c r="BH3038" s="86">
        <f>AC3014</f>
        <v>0</v>
      </c>
      <c r="BI3038" s="86">
        <f>COUNTIF(AB3038:AD3054,"NS")</f>
        <v>0</v>
      </c>
      <c r="BJ3038" s="86">
        <f>SUM(AB3038:AD3054)</f>
        <v>0</v>
      </c>
      <c r="BK3038" s="115">
        <f>IF($AG$3036=306,0,IF(OR(AND(BH3038=0,BI3038&gt;0),AND(BH3038="NS",BJ3038&gt;0),AND(BH3038="NS",BI3038=0,BJ3038=0)),1,IF(OR(AND(BH3038&gt;0,BI3038=2),AND(BH3038="NS",BI3038=2),AND(BH3038="NS",BJ3038=0,BI3038&gt;0),BJ3038&gt;=BH3038),0,1)))</f>
        <v>0</v>
      </c>
    </row>
    <row r="3039" spans="1:63" ht="15" customHeight="1">
      <c r="A3039" s="107"/>
      <c r="B3039" s="93"/>
      <c r="C3039" s="174" t="s">
        <v>491</v>
      </c>
      <c r="D3039" s="409" t="s">
        <v>492</v>
      </c>
      <c r="E3039" s="410"/>
      <c r="F3039" s="410"/>
      <c r="G3039" s="410"/>
      <c r="H3039" s="410"/>
      <c r="I3039" s="410"/>
      <c r="J3039" s="410"/>
      <c r="K3039" s="410"/>
      <c r="L3039" s="411"/>
      <c r="M3039" s="341"/>
      <c r="N3039" s="284"/>
      <c r="O3039" s="342"/>
      <c r="P3039" s="341"/>
      <c r="Q3039" s="284"/>
      <c r="R3039" s="342"/>
      <c r="S3039" s="341"/>
      <c r="T3039" s="284"/>
      <c r="U3039" s="342"/>
      <c r="V3039" s="341"/>
      <c r="W3039" s="284"/>
      <c r="X3039" s="342"/>
      <c r="Y3039" s="341"/>
      <c r="Z3039" s="284"/>
      <c r="AA3039" s="342"/>
      <c r="AB3039" s="341"/>
      <c r="AC3039" s="284"/>
      <c r="AD3039" s="342"/>
      <c r="AG3039" s="86">
        <f t="shared" ref="AG3039:AG3054" si="478">V3039</f>
        <v>0</v>
      </c>
      <c r="AH3039" s="86">
        <f t="shared" ref="AH3039:AH3054" si="479">COUNTIF(Y3039:AD3039,"NS")</f>
        <v>0</v>
      </c>
      <c r="AI3039" s="86">
        <f t="shared" ref="AI3039:AI3054" si="480">SUM(Y3039:AD3039)</f>
        <v>0</v>
      </c>
      <c r="AJ3039" s="86">
        <f t="shared" ref="AJ3039:AJ3054" si="481">IF($AG$3036=306,0,IF(OR(AND(AG3039=0,AH3039&gt;0),AND(AG3039="NS",AI3039&gt;0),AND(AG3039="NS",AH3039=0,AI3039=0)),1,IF(OR(AND(AG3039&gt;0,AH3039=2),AND(AG3039="NS",AH3039=2),AND(AG3039="NS",AI3039=0,AH3039&gt;0),AG3039=AI3039),0,1)))</f>
        <v>0</v>
      </c>
      <c r="AL3039" s="86">
        <f t="shared" ref="AL3039:AL3054" si="482">IF(COUNTBLANK(M3039:AD3039)=18,0,IF(OR(AND(M3039="X",COUNTA(P3039:AD3039)&gt;=1),AND(M3039="",COUNTA(P3039:AD3039)&lt;&gt;5)),1,0))</f>
        <v>0</v>
      </c>
      <c r="BK3039" s="115">
        <f>SUM(AQ3038,AV3038,BA3038,BF3038,BK3038)</f>
        <v>0</v>
      </c>
    </row>
    <row r="3040" spans="1:63" ht="15" customHeight="1">
      <c r="A3040" s="107"/>
      <c r="B3040" s="93"/>
      <c r="C3040" s="174" t="s">
        <v>493</v>
      </c>
      <c r="D3040" s="409" t="s">
        <v>494</v>
      </c>
      <c r="E3040" s="410"/>
      <c r="F3040" s="410"/>
      <c r="G3040" s="410"/>
      <c r="H3040" s="410"/>
      <c r="I3040" s="410"/>
      <c r="J3040" s="410"/>
      <c r="K3040" s="410"/>
      <c r="L3040" s="411"/>
      <c r="M3040" s="341"/>
      <c r="N3040" s="284"/>
      <c r="O3040" s="342"/>
      <c r="P3040" s="341"/>
      <c r="Q3040" s="284"/>
      <c r="R3040" s="342"/>
      <c r="S3040" s="341"/>
      <c r="T3040" s="284"/>
      <c r="U3040" s="342"/>
      <c r="V3040" s="341"/>
      <c r="W3040" s="284"/>
      <c r="X3040" s="342"/>
      <c r="Y3040" s="341"/>
      <c r="Z3040" s="284"/>
      <c r="AA3040" s="342"/>
      <c r="AB3040" s="341"/>
      <c r="AC3040" s="284"/>
      <c r="AD3040" s="342"/>
      <c r="AG3040" s="86">
        <f t="shared" si="478"/>
        <v>0</v>
      </c>
      <c r="AH3040" s="86">
        <f t="shared" si="479"/>
        <v>0</v>
      </c>
      <c r="AI3040" s="86">
        <f t="shared" si="480"/>
        <v>0</v>
      </c>
      <c r="AJ3040" s="86">
        <f t="shared" si="481"/>
        <v>0</v>
      </c>
      <c r="AL3040" s="86">
        <f t="shared" si="482"/>
        <v>0</v>
      </c>
    </row>
    <row r="3041" spans="1:39" ht="15" customHeight="1">
      <c r="A3041" s="107"/>
      <c r="B3041" s="93"/>
      <c r="C3041" s="174" t="s">
        <v>89</v>
      </c>
      <c r="D3041" s="409" t="s">
        <v>495</v>
      </c>
      <c r="E3041" s="410"/>
      <c r="F3041" s="410"/>
      <c r="G3041" s="410"/>
      <c r="H3041" s="410"/>
      <c r="I3041" s="410"/>
      <c r="J3041" s="410"/>
      <c r="K3041" s="410"/>
      <c r="L3041" s="411"/>
      <c r="M3041" s="341"/>
      <c r="N3041" s="284"/>
      <c r="O3041" s="342"/>
      <c r="P3041" s="341"/>
      <c r="Q3041" s="284"/>
      <c r="R3041" s="342"/>
      <c r="S3041" s="341"/>
      <c r="T3041" s="284"/>
      <c r="U3041" s="342"/>
      <c r="V3041" s="341"/>
      <c r="W3041" s="284"/>
      <c r="X3041" s="342"/>
      <c r="Y3041" s="341"/>
      <c r="Z3041" s="284"/>
      <c r="AA3041" s="342"/>
      <c r="AB3041" s="341"/>
      <c r="AC3041" s="284"/>
      <c r="AD3041" s="342"/>
      <c r="AG3041" s="86">
        <f t="shared" si="478"/>
        <v>0</v>
      </c>
      <c r="AH3041" s="86">
        <f t="shared" si="479"/>
        <v>0</v>
      </c>
      <c r="AI3041" s="86">
        <f t="shared" si="480"/>
        <v>0</v>
      </c>
      <c r="AJ3041" s="86">
        <f t="shared" si="481"/>
        <v>0</v>
      </c>
      <c r="AL3041" s="86">
        <f t="shared" si="482"/>
        <v>0</v>
      </c>
    </row>
    <row r="3042" spans="1:39" ht="15" customHeight="1">
      <c r="A3042" s="107"/>
      <c r="B3042" s="93"/>
      <c r="C3042" s="174" t="s">
        <v>90</v>
      </c>
      <c r="D3042" s="409" t="s">
        <v>496</v>
      </c>
      <c r="E3042" s="410"/>
      <c r="F3042" s="410"/>
      <c r="G3042" s="410"/>
      <c r="H3042" s="410"/>
      <c r="I3042" s="410"/>
      <c r="J3042" s="410"/>
      <c r="K3042" s="410"/>
      <c r="L3042" s="411"/>
      <c r="M3042" s="341"/>
      <c r="N3042" s="284"/>
      <c r="O3042" s="342"/>
      <c r="P3042" s="341"/>
      <c r="Q3042" s="284"/>
      <c r="R3042" s="342"/>
      <c r="S3042" s="341"/>
      <c r="T3042" s="284"/>
      <c r="U3042" s="342"/>
      <c r="V3042" s="341"/>
      <c r="W3042" s="284"/>
      <c r="X3042" s="342"/>
      <c r="Y3042" s="341"/>
      <c r="Z3042" s="284"/>
      <c r="AA3042" s="342"/>
      <c r="AB3042" s="341"/>
      <c r="AC3042" s="284"/>
      <c r="AD3042" s="342"/>
      <c r="AG3042" s="86">
        <f t="shared" si="478"/>
        <v>0</v>
      </c>
      <c r="AH3042" s="86">
        <f t="shared" si="479"/>
        <v>0</v>
      </c>
      <c r="AI3042" s="86">
        <f t="shared" si="480"/>
        <v>0</v>
      </c>
      <c r="AJ3042" s="86">
        <f t="shared" si="481"/>
        <v>0</v>
      </c>
      <c r="AL3042" s="86">
        <f t="shared" si="482"/>
        <v>0</v>
      </c>
    </row>
    <row r="3043" spans="1:39" ht="15" customHeight="1">
      <c r="A3043" s="107"/>
      <c r="B3043" s="93"/>
      <c r="C3043" s="174" t="s">
        <v>91</v>
      </c>
      <c r="D3043" s="409" t="s">
        <v>551</v>
      </c>
      <c r="E3043" s="410"/>
      <c r="F3043" s="410"/>
      <c r="G3043" s="410"/>
      <c r="H3043" s="410"/>
      <c r="I3043" s="410"/>
      <c r="J3043" s="410"/>
      <c r="K3043" s="410"/>
      <c r="L3043" s="411"/>
      <c r="M3043" s="341"/>
      <c r="N3043" s="284"/>
      <c r="O3043" s="342"/>
      <c r="P3043" s="341"/>
      <c r="Q3043" s="284"/>
      <c r="R3043" s="342"/>
      <c r="S3043" s="341"/>
      <c r="T3043" s="284"/>
      <c r="U3043" s="342"/>
      <c r="V3043" s="341"/>
      <c r="W3043" s="284"/>
      <c r="X3043" s="342"/>
      <c r="Y3043" s="341"/>
      <c r="Z3043" s="284"/>
      <c r="AA3043" s="342"/>
      <c r="AB3043" s="341"/>
      <c r="AC3043" s="284"/>
      <c r="AD3043" s="342"/>
      <c r="AG3043" s="86">
        <f t="shared" si="478"/>
        <v>0</v>
      </c>
      <c r="AH3043" s="86">
        <f t="shared" si="479"/>
        <v>0</v>
      </c>
      <c r="AI3043" s="86">
        <f t="shared" si="480"/>
        <v>0</v>
      </c>
      <c r="AJ3043" s="86">
        <f t="shared" si="481"/>
        <v>0</v>
      </c>
      <c r="AL3043" s="86">
        <f t="shared" si="482"/>
        <v>0</v>
      </c>
    </row>
    <row r="3044" spans="1:39" ht="15" customHeight="1">
      <c r="A3044" s="107"/>
      <c r="B3044" s="93"/>
      <c r="C3044" s="174" t="s">
        <v>92</v>
      </c>
      <c r="D3044" s="409" t="s">
        <v>552</v>
      </c>
      <c r="E3044" s="410"/>
      <c r="F3044" s="410"/>
      <c r="G3044" s="410"/>
      <c r="H3044" s="410"/>
      <c r="I3044" s="410"/>
      <c r="J3044" s="410"/>
      <c r="K3044" s="410"/>
      <c r="L3044" s="411"/>
      <c r="M3044" s="341"/>
      <c r="N3044" s="284"/>
      <c r="O3044" s="342"/>
      <c r="P3044" s="341"/>
      <c r="Q3044" s="284"/>
      <c r="R3044" s="342"/>
      <c r="S3044" s="341"/>
      <c r="T3044" s="284"/>
      <c r="U3044" s="342"/>
      <c r="V3044" s="341"/>
      <c r="W3044" s="284"/>
      <c r="X3044" s="342"/>
      <c r="Y3044" s="341"/>
      <c r="Z3044" s="284"/>
      <c r="AA3044" s="342"/>
      <c r="AB3044" s="341"/>
      <c r="AC3044" s="284"/>
      <c r="AD3044" s="342"/>
      <c r="AG3044" s="86">
        <f t="shared" si="478"/>
        <v>0</v>
      </c>
      <c r="AH3044" s="86">
        <f t="shared" si="479"/>
        <v>0</v>
      </c>
      <c r="AI3044" s="86">
        <f t="shared" si="480"/>
        <v>0</v>
      </c>
      <c r="AJ3044" s="86">
        <f t="shared" si="481"/>
        <v>0</v>
      </c>
      <c r="AL3044" s="86">
        <f t="shared" si="482"/>
        <v>0</v>
      </c>
    </row>
    <row r="3045" spans="1:39" ht="24" customHeight="1">
      <c r="A3045" s="107"/>
      <c r="B3045" s="93"/>
      <c r="C3045" s="174" t="s">
        <v>93</v>
      </c>
      <c r="D3045" s="409" t="s">
        <v>497</v>
      </c>
      <c r="E3045" s="410"/>
      <c r="F3045" s="410"/>
      <c r="G3045" s="410"/>
      <c r="H3045" s="410"/>
      <c r="I3045" s="410"/>
      <c r="J3045" s="410"/>
      <c r="K3045" s="410"/>
      <c r="L3045" s="411"/>
      <c r="M3045" s="341"/>
      <c r="N3045" s="284"/>
      <c r="O3045" s="342"/>
      <c r="P3045" s="341"/>
      <c r="Q3045" s="284"/>
      <c r="R3045" s="342"/>
      <c r="S3045" s="341"/>
      <c r="T3045" s="284"/>
      <c r="U3045" s="342"/>
      <c r="V3045" s="341"/>
      <c r="W3045" s="284"/>
      <c r="X3045" s="342"/>
      <c r="Y3045" s="341"/>
      <c r="Z3045" s="284"/>
      <c r="AA3045" s="342"/>
      <c r="AB3045" s="341"/>
      <c r="AC3045" s="284"/>
      <c r="AD3045" s="342"/>
      <c r="AG3045" s="86">
        <f t="shared" si="478"/>
        <v>0</v>
      </c>
      <c r="AH3045" s="86">
        <f t="shared" si="479"/>
        <v>0</v>
      </c>
      <c r="AI3045" s="86">
        <f t="shared" si="480"/>
        <v>0</v>
      </c>
      <c r="AJ3045" s="86">
        <f t="shared" si="481"/>
        <v>0</v>
      </c>
      <c r="AL3045" s="86">
        <f t="shared" si="482"/>
        <v>0</v>
      </c>
    </row>
    <row r="3046" spans="1:39" ht="15" customHeight="1">
      <c r="A3046" s="107"/>
      <c r="B3046" s="93"/>
      <c r="C3046" s="174" t="s">
        <v>94</v>
      </c>
      <c r="D3046" s="409" t="s">
        <v>498</v>
      </c>
      <c r="E3046" s="410"/>
      <c r="F3046" s="410"/>
      <c r="G3046" s="410"/>
      <c r="H3046" s="410"/>
      <c r="I3046" s="410"/>
      <c r="J3046" s="410"/>
      <c r="K3046" s="410"/>
      <c r="L3046" s="411"/>
      <c r="M3046" s="341"/>
      <c r="N3046" s="284"/>
      <c r="O3046" s="342"/>
      <c r="P3046" s="341"/>
      <c r="Q3046" s="284"/>
      <c r="R3046" s="342"/>
      <c r="S3046" s="341"/>
      <c r="T3046" s="284"/>
      <c r="U3046" s="342"/>
      <c r="V3046" s="341"/>
      <c r="W3046" s="284"/>
      <c r="X3046" s="342"/>
      <c r="Y3046" s="341"/>
      <c r="Z3046" s="284"/>
      <c r="AA3046" s="342"/>
      <c r="AB3046" s="341"/>
      <c r="AC3046" s="284"/>
      <c r="AD3046" s="342"/>
      <c r="AG3046" s="86">
        <f t="shared" si="478"/>
        <v>0</v>
      </c>
      <c r="AH3046" s="86">
        <f t="shared" si="479"/>
        <v>0</v>
      </c>
      <c r="AI3046" s="86">
        <f t="shared" si="480"/>
        <v>0</v>
      </c>
      <c r="AJ3046" s="86">
        <f t="shared" si="481"/>
        <v>0</v>
      </c>
      <c r="AL3046" s="86">
        <f t="shared" si="482"/>
        <v>0</v>
      </c>
    </row>
    <row r="3047" spans="1:39" ht="24" customHeight="1">
      <c r="A3047" s="107"/>
      <c r="B3047" s="93"/>
      <c r="C3047" s="174" t="s">
        <v>95</v>
      </c>
      <c r="D3047" s="409" t="s">
        <v>499</v>
      </c>
      <c r="E3047" s="410"/>
      <c r="F3047" s="410"/>
      <c r="G3047" s="410"/>
      <c r="H3047" s="410"/>
      <c r="I3047" s="410"/>
      <c r="J3047" s="410"/>
      <c r="K3047" s="410"/>
      <c r="L3047" s="411"/>
      <c r="M3047" s="341"/>
      <c r="N3047" s="284"/>
      <c r="O3047" s="342"/>
      <c r="P3047" s="341"/>
      <c r="Q3047" s="284"/>
      <c r="R3047" s="342"/>
      <c r="S3047" s="341"/>
      <c r="T3047" s="284"/>
      <c r="U3047" s="342"/>
      <c r="V3047" s="341"/>
      <c r="W3047" s="284"/>
      <c r="X3047" s="342"/>
      <c r="Y3047" s="341"/>
      <c r="Z3047" s="284"/>
      <c r="AA3047" s="342"/>
      <c r="AB3047" s="341"/>
      <c r="AC3047" s="284"/>
      <c r="AD3047" s="342"/>
      <c r="AG3047" s="86">
        <f t="shared" si="478"/>
        <v>0</v>
      </c>
      <c r="AH3047" s="86">
        <f t="shared" si="479"/>
        <v>0</v>
      </c>
      <c r="AI3047" s="86">
        <f t="shared" si="480"/>
        <v>0</v>
      </c>
      <c r="AJ3047" s="86">
        <f t="shared" si="481"/>
        <v>0</v>
      </c>
      <c r="AL3047" s="86">
        <f t="shared" si="482"/>
        <v>0</v>
      </c>
    </row>
    <row r="3048" spans="1:39" ht="15" customHeight="1">
      <c r="A3048" s="107"/>
      <c r="B3048" s="93"/>
      <c r="C3048" s="174" t="s">
        <v>96</v>
      </c>
      <c r="D3048" s="409" t="s">
        <v>500</v>
      </c>
      <c r="E3048" s="410"/>
      <c r="F3048" s="410"/>
      <c r="G3048" s="410"/>
      <c r="H3048" s="410"/>
      <c r="I3048" s="410"/>
      <c r="J3048" s="410"/>
      <c r="K3048" s="410"/>
      <c r="L3048" s="411"/>
      <c r="M3048" s="341"/>
      <c r="N3048" s="284"/>
      <c r="O3048" s="342"/>
      <c r="P3048" s="341"/>
      <c r="Q3048" s="284"/>
      <c r="R3048" s="342"/>
      <c r="S3048" s="341"/>
      <c r="T3048" s="284"/>
      <c r="U3048" s="342"/>
      <c r="V3048" s="341"/>
      <c r="W3048" s="284"/>
      <c r="X3048" s="342"/>
      <c r="Y3048" s="341"/>
      <c r="Z3048" s="284"/>
      <c r="AA3048" s="342"/>
      <c r="AB3048" s="341"/>
      <c r="AC3048" s="284"/>
      <c r="AD3048" s="342"/>
      <c r="AG3048" s="86">
        <f t="shared" si="478"/>
        <v>0</v>
      </c>
      <c r="AH3048" s="86">
        <f t="shared" si="479"/>
        <v>0</v>
      </c>
      <c r="AI3048" s="86">
        <f t="shared" si="480"/>
        <v>0</v>
      </c>
      <c r="AJ3048" s="86">
        <f t="shared" si="481"/>
        <v>0</v>
      </c>
      <c r="AL3048" s="86">
        <f t="shared" si="482"/>
        <v>0</v>
      </c>
    </row>
    <row r="3049" spans="1:39" ht="15" customHeight="1">
      <c r="A3049" s="107"/>
      <c r="B3049" s="93"/>
      <c r="C3049" s="174" t="s">
        <v>97</v>
      </c>
      <c r="D3049" s="409" t="s">
        <v>501</v>
      </c>
      <c r="E3049" s="410"/>
      <c r="F3049" s="410"/>
      <c r="G3049" s="410"/>
      <c r="H3049" s="410"/>
      <c r="I3049" s="410"/>
      <c r="J3049" s="410"/>
      <c r="K3049" s="410"/>
      <c r="L3049" s="411"/>
      <c r="M3049" s="341"/>
      <c r="N3049" s="284"/>
      <c r="O3049" s="342"/>
      <c r="P3049" s="341"/>
      <c r="Q3049" s="284"/>
      <c r="R3049" s="342"/>
      <c r="S3049" s="341"/>
      <c r="T3049" s="284"/>
      <c r="U3049" s="342"/>
      <c r="V3049" s="341"/>
      <c r="W3049" s="284"/>
      <c r="X3049" s="342"/>
      <c r="Y3049" s="341"/>
      <c r="Z3049" s="284"/>
      <c r="AA3049" s="342"/>
      <c r="AB3049" s="341"/>
      <c r="AC3049" s="284"/>
      <c r="AD3049" s="342"/>
      <c r="AG3049" s="86">
        <f t="shared" si="478"/>
        <v>0</v>
      </c>
      <c r="AH3049" s="86">
        <f t="shared" si="479"/>
        <v>0</v>
      </c>
      <c r="AI3049" s="86">
        <f t="shared" si="480"/>
        <v>0</v>
      </c>
      <c r="AJ3049" s="86">
        <f t="shared" si="481"/>
        <v>0</v>
      </c>
      <c r="AL3049" s="86">
        <f t="shared" si="482"/>
        <v>0</v>
      </c>
    </row>
    <row r="3050" spans="1:39" ht="15" customHeight="1">
      <c r="A3050" s="107"/>
      <c r="B3050" s="93"/>
      <c r="C3050" s="174" t="s">
        <v>98</v>
      </c>
      <c r="D3050" s="409" t="s">
        <v>124</v>
      </c>
      <c r="E3050" s="410"/>
      <c r="F3050" s="410"/>
      <c r="G3050" s="410"/>
      <c r="H3050" s="410"/>
      <c r="I3050" s="410"/>
      <c r="J3050" s="410"/>
      <c r="K3050" s="410"/>
      <c r="L3050" s="411"/>
      <c r="M3050" s="341"/>
      <c r="N3050" s="284"/>
      <c r="O3050" s="342"/>
      <c r="P3050" s="341"/>
      <c r="Q3050" s="284"/>
      <c r="R3050" s="342"/>
      <c r="S3050" s="341"/>
      <c r="T3050" s="284"/>
      <c r="U3050" s="342"/>
      <c r="V3050" s="341"/>
      <c r="W3050" s="284"/>
      <c r="X3050" s="342"/>
      <c r="Y3050" s="341"/>
      <c r="Z3050" s="284"/>
      <c r="AA3050" s="342"/>
      <c r="AB3050" s="341"/>
      <c r="AC3050" s="284"/>
      <c r="AD3050" s="342"/>
      <c r="AG3050" s="86">
        <f t="shared" si="478"/>
        <v>0</v>
      </c>
      <c r="AH3050" s="86">
        <f t="shared" si="479"/>
        <v>0</v>
      </c>
      <c r="AI3050" s="86">
        <f t="shared" si="480"/>
        <v>0</v>
      </c>
      <c r="AJ3050" s="86">
        <f t="shared" si="481"/>
        <v>0</v>
      </c>
      <c r="AL3050" s="86">
        <f t="shared" si="482"/>
        <v>0</v>
      </c>
    </row>
    <row r="3051" spans="1:39" ht="15" customHeight="1">
      <c r="A3051" s="107"/>
      <c r="B3051" s="93"/>
      <c r="C3051" s="174" t="s">
        <v>99</v>
      </c>
      <c r="D3051" s="409" t="s">
        <v>553</v>
      </c>
      <c r="E3051" s="410"/>
      <c r="F3051" s="410"/>
      <c r="G3051" s="410"/>
      <c r="H3051" s="410"/>
      <c r="I3051" s="410"/>
      <c r="J3051" s="410"/>
      <c r="K3051" s="410"/>
      <c r="L3051" s="411"/>
      <c r="M3051" s="341"/>
      <c r="N3051" s="284"/>
      <c r="O3051" s="342"/>
      <c r="P3051" s="341"/>
      <c r="Q3051" s="284"/>
      <c r="R3051" s="342"/>
      <c r="S3051" s="341"/>
      <c r="T3051" s="284"/>
      <c r="U3051" s="342"/>
      <c r="V3051" s="341"/>
      <c r="W3051" s="284"/>
      <c r="X3051" s="342"/>
      <c r="Y3051" s="341"/>
      <c r="Z3051" s="284"/>
      <c r="AA3051" s="342"/>
      <c r="AB3051" s="341"/>
      <c r="AC3051" s="284"/>
      <c r="AD3051" s="342"/>
      <c r="AG3051" s="86">
        <f t="shared" si="478"/>
        <v>0</v>
      </c>
      <c r="AH3051" s="86">
        <f t="shared" si="479"/>
        <v>0</v>
      </c>
      <c r="AI3051" s="86">
        <f t="shared" si="480"/>
        <v>0</v>
      </c>
      <c r="AJ3051" s="86">
        <f t="shared" si="481"/>
        <v>0</v>
      </c>
      <c r="AL3051" s="86">
        <f t="shared" si="482"/>
        <v>0</v>
      </c>
    </row>
    <row r="3052" spans="1:39" ht="15" customHeight="1">
      <c r="A3052" s="107"/>
      <c r="B3052" s="93"/>
      <c r="C3052" s="174" t="s">
        <v>100</v>
      </c>
      <c r="D3052" s="409" t="s">
        <v>554</v>
      </c>
      <c r="E3052" s="410"/>
      <c r="F3052" s="410"/>
      <c r="G3052" s="410"/>
      <c r="H3052" s="410"/>
      <c r="I3052" s="410"/>
      <c r="J3052" s="410"/>
      <c r="K3052" s="410"/>
      <c r="L3052" s="411"/>
      <c r="M3052" s="341"/>
      <c r="N3052" s="284"/>
      <c r="O3052" s="342"/>
      <c r="P3052" s="341"/>
      <c r="Q3052" s="284"/>
      <c r="R3052" s="342"/>
      <c r="S3052" s="341"/>
      <c r="T3052" s="284"/>
      <c r="U3052" s="342"/>
      <c r="V3052" s="341"/>
      <c r="W3052" s="284"/>
      <c r="X3052" s="342"/>
      <c r="Y3052" s="341"/>
      <c r="Z3052" s="284"/>
      <c r="AA3052" s="342"/>
      <c r="AB3052" s="341"/>
      <c r="AC3052" s="284"/>
      <c r="AD3052" s="342"/>
      <c r="AG3052" s="86">
        <f t="shared" si="478"/>
        <v>0</v>
      </c>
      <c r="AH3052" s="86">
        <f t="shared" si="479"/>
        <v>0</v>
      </c>
      <c r="AI3052" s="86">
        <f t="shared" si="480"/>
        <v>0</v>
      </c>
      <c r="AJ3052" s="86">
        <f t="shared" si="481"/>
        <v>0</v>
      </c>
      <c r="AL3052" s="86">
        <f t="shared" si="482"/>
        <v>0</v>
      </c>
    </row>
    <row r="3053" spans="1:39" ht="15" customHeight="1">
      <c r="A3053" s="107"/>
      <c r="B3053" s="93"/>
      <c r="C3053" s="174" t="s">
        <v>101</v>
      </c>
      <c r="D3053" s="409" t="s">
        <v>555</v>
      </c>
      <c r="E3053" s="410"/>
      <c r="F3053" s="410"/>
      <c r="G3053" s="410"/>
      <c r="H3053" s="410"/>
      <c r="I3053" s="410"/>
      <c r="J3053" s="410"/>
      <c r="K3053" s="410"/>
      <c r="L3053" s="411"/>
      <c r="M3053" s="341"/>
      <c r="N3053" s="284"/>
      <c r="O3053" s="342"/>
      <c r="P3053" s="341"/>
      <c r="Q3053" s="284"/>
      <c r="R3053" s="342"/>
      <c r="S3053" s="341"/>
      <c r="T3053" s="284"/>
      <c r="U3053" s="342"/>
      <c r="V3053" s="341"/>
      <c r="W3053" s="284"/>
      <c r="X3053" s="342"/>
      <c r="Y3053" s="341"/>
      <c r="Z3053" s="284"/>
      <c r="AA3053" s="342"/>
      <c r="AB3053" s="341"/>
      <c r="AC3053" s="284"/>
      <c r="AD3053" s="342"/>
      <c r="AG3053" s="86">
        <f t="shared" si="478"/>
        <v>0</v>
      </c>
      <c r="AH3053" s="86">
        <f t="shared" si="479"/>
        <v>0</v>
      </c>
      <c r="AI3053" s="86">
        <f t="shared" si="480"/>
        <v>0</v>
      </c>
      <c r="AJ3053" s="86">
        <f t="shared" si="481"/>
        <v>0</v>
      </c>
      <c r="AL3053" s="86">
        <f t="shared" si="482"/>
        <v>0</v>
      </c>
    </row>
    <row r="3054" spans="1:39" ht="15" customHeight="1">
      <c r="A3054" s="107"/>
      <c r="B3054" s="93"/>
      <c r="C3054" s="174" t="s">
        <v>102</v>
      </c>
      <c r="D3054" s="409" t="s">
        <v>502</v>
      </c>
      <c r="E3054" s="410"/>
      <c r="F3054" s="410"/>
      <c r="G3054" s="410"/>
      <c r="H3054" s="410"/>
      <c r="I3054" s="410"/>
      <c r="J3054" s="410"/>
      <c r="K3054" s="410"/>
      <c r="L3054" s="411"/>
      <c r="M3054" s="341"/>
      <c r="N3054" s="284"/>
      <c r="O3054" s="342"/>
      <c r="P3054" s="341"/>
      <c r="Q3054" s="284"/>
      <c r="R3054" s="342"/>
      <c r="S3054" s="341"/>
      <c r="T3054" s="284"/>
      <c r="U3054" s="342"/>
      <c r="V3054" s="341"/>
      <c r="W3054" s="284"/>
      <c r="X3054" s="342"/>
      <c r="Y3054" s="341"/>
      <c r="Z3054" s="284"/>
      <c r="AA3054" s="342"/>
      <c r="AB3054" s="341"/>
      <c r="AC3054" s="284"/>
      <c r="AD3054" s="342"/>
      <c r="AG3054" s="86">
        <f t="shared" si="478"/>
        <v>0</v>
      </c>
      <c r="AH3054" s="86">
        <f t="shared" si="479"/>
        <v>0</v>
      </c>
      <c r="AI3054" s="86">
        <f t="shared" si="480"/>
        <v>0</v>
      </c>
      <c r="AJ3054" s="86">
        <f t="shared" si="481"/>
        <v>0</v>
      </c>
      <c r="AL3054" s="86">
        <f t="shared" si="482"/>
        <v>0</v>
      </c>
    </row>
    <row r="3055" spans="1:39" ht="15" customHeight="1">
      <c r="A3055" s="93"/>
      <c r="B3055" s="96"/>
      <c r="C3055" s="166"/>
      <c r="D3055" s="166"/>
      <c r="E3055" s="166"/>
      <c r="F3055" s="166"/>
      <c r="G3055" s="166"/>
      <c r="H3055" s="166"/>
      <c r="I3055" s="166"/>
      <c r="J3055" s="166"/>
      <c r="K3055" s="166"/>
      <c r="L3055" s="166"/>
      <c r="M3055" s="166"/>
      <c r="N3055" s="166"/>
      <c r="O3055" s="113" t="s">
        <v>253</v>
      </c>
      <c r="P3055" s="344">
        <f>IF(AND(SUM(P3038:R3054)=0,COUNTIF(P3038:R3054,"NS")&gt;0),"NS",
IF(AND(SUM(P3038:R3054)=0,COUNTIF(P3038:R3054,0)&gt;0),0,
IF(AND(SUM(P3038:R3054)=0,COUNTIF(P3038:R3054,"NA")&gt;0),"NA",
SUM(P3038:R3054))))</f>
        <v>0</v>
      </c>
      <c r="Q3055" s="345"/>
      <c r="R3055" s="346"/>
      <c r="S3055" s="344">
        <f>IF(AND(SUM(S3038:U3054)=0,COUNTIF(S3038:U3054,"NS")&gt;0),"NS",
IF(AND(SUM(S3038:U3054)=0,COUNTIF(S3038:U3054,0)&gt;0),0,
IF(AND(SUM(S3038:U3054)=0,COUNTIF(S3038:U3054,"NA")&gt;0),"NA",
SUM(S3038:U3054))))</f>
        <v>0</v>
      </c>
      <c r="T3055" s="345"/>
      <c r="U3055" s="346"/>
      <c r="V3055" s="344">
        <f>IF(AND(SUM(V3038:X3054)=0,COUNTIF(V3038:X3054,"NS")&gt;0),"NS",
IF(AND(SUM(V3038:X3054)=0,COUNTIF(V3038:X3054,0)&gt;0),0,
IF(AND(SUM(V3038:X3054)=0,COUNTIF(V3038:X3054,"NA")&gt;0),"NA",
SUM(V3038:X3054))))</f>
        <v>0</v>
      </c>
      <c r="W3055" s="345"/>
      <c r="X3055" s="346"/>
      <c r="Y3055" s="344">
        <f>IF(AND(SUM(Y3038:AA3054)=0,COUNTIF(Y3038:AA3054,"NS")&gt;0),"NS",
IF(AND(SUM(Y3038:AA3054)=0,COUNTIF(Y3038:AA3054,0)&gt;0),0,
IF(AND(SUM(Y3038:AA3054)=0,COUNTIF(Y3038:AA3054,"NA")&gt;0),"NA",
SUM(Y3038:AA3054))))</f>
        <v>0</v>
      </c>
      <c r="Z3055" s="345"/>
      <c r="AA3055" s="346"/>
      <c r="AB3055" s="344">
        <f>IF(AND(SUM(AB3038:AD3054)=0,COUNTIF(AB3038:AD3054,"NS")&gt;0),"NS",
IF(AND(SUM(AB3038:AD3054)=0,COUNTIF(AB3038:AD3054,0)&gt;0),0,
IF(AND(SUM(AB3038:AD3054)=0,COUNTIF(AB3038:AD3054,"NA")&gt;0),"NA",
SUM(AB3038:AD3054))))</f>
        <v>0</v>
      </c>
      <c r="AC3055" s="345"/>
      <c r="AD3055" s="346"/>
      <c r="AJ3055" s="115">
        <f>SUM(AJ3038:AJ3054)</f>
        <v>0</v>
      </c>
      <c r="AL3055" s="115">
        <f>SUM(AL3038:AL3054)+AM3055</f>
        <v>0</v>
      </c>
      <c r="AM3055" s="115">
        <f>IF($AG$3036=$AH$3036,0,IF((17-(COUNTA(P3038:R3054)+COUNTA(M3038:O3054)))&gt;0,1,0))</f>
        <v>0</v>
      </c>
    </row>
    <row r="3056" spans="1:39" ht="15" customHeight="1">
      <c r="A3056" s="93"/>
      <c r="B3056" s="96"/>
      <c r="C3056" s="96"/>
      <c r="D3056" s="96"/>
      <c r="E3056" s="96"/>
      <c r="F3056" s="96"/>
      <c r="G3056" s="96"/>
      <c r="H3056" s="96"/>
      <c r="I3056" s="96"/>
      <c r="J3056" s="229"/>
      <c r="K3056" s="229"/>
      <c r="L3056" s="229"/>
      <c r="M3056" s="113"/>
      <c r="N3056" s="199"/>
      <c r="O3056" s="199"/>
      <c r="P3056" s="199"/>
      <c r="Q3056" s="199"/>
      <c r="R3056" s="199"/>
      <c r="S3056" s="199"/>
      <c r="T3056" s="199"/>
      <c r="U3056" s="199"/>
      <c r="V3056" s="135"/>
      <c r="W3056" s="135"/>
      <c r="X3056" s="135"/>
      <c r="Y3056" s="135"/>
      <c r="Z3056" s="135"/>
      <c r="AA3056" s="135"/>
      <c r="AB3056" s="135"/>
      <c r="AC3056" s="135"/>
      <c r="AD3056" s="135"/>
    </row>
    <row r="3057" spans="1:30" ht="24" customHeight="1">
      <c r="A3057" s="93"/>
      <c r="B3057" s="96"/>
      <c r="C3057" s="463" t="s">
        <v>254</v>
      </c>
      <c r="D3057" s="463"/>
      <c r="E3057" s="463"/>
      <c r="F3057" s="463"/>
      <c r="G3057" s="463"/>
      <c r="H3057" s="463"/>
      <c r="I3057" s="463"/>
      <c r="J3057" s="463"/>
      <c r="K3057" s="463"/>
      <c r="L3057" s="463"/>
      <c r="M3057" s="463"/>
      <c r="N3057" s="463"/>
      <c r="O3057" s="463"/>
      <c r="P3057" s="463"/>
      <c r="Q3057" s="463"/>
      <c r="R3057" s="463"/>
      <c r="S3057" s="463"/>
      <c r="T3057" s="463"/>
      <c r="U3057" s="463"/>
      <c r="V3057" s="463"/>
      <c r="W3057" s="463"/>
      <c r="X3057" s="463"/>
      <c r="Y3057" s="463"/>
      <c r="Z3057" s="463"/>
      <c r="AA3057" s="463"/>
      <c r="AB3057" s="463"/>
      <c r="AC3057" s="463"/>
      <c r="AD3057" s="463"/>
    </row>
    <row r="3058" spans="1:30" ht="60" customHeight="1">
      <c r="A3058" s="93"/>
      <c r="B3058" s="96"/>
      <c r="C3058" s="491"/>
      <c r="D3058" s="491"/>
      <c r="E3058" s="491"/>
      <c r="F3058" s="491"/>
      <c r="G3058" s="491"/>
      <c r="H3058" s="491"/>
      <c r="I3058" s="491"/>
      <c r="J3058" s="491"/>
      <c r="K3058" s="491"/>
      <c r="L3058" s="491"/>
      <c r="M3058" s="491"/>
      <c r="N3058" s="491"/>
      <c r="O3058" s="491"/>
      <c r="P3058" s="491"/>
      <c r="Q3058" s="491"/>
      <c r="R3058" s="491"/>
      <c r="S3058" s="491"/>
      <c r="T3058" s="491"/>
      <c r="U3058" s="491"/>
      <c r="V3058" s="491"/>
      <c r="W3058" s="491"/>
      <c r="X3058" s="491"/>
      <c r="Y3058" s="491"/>
      <c r="Z3058" s="491"/>
      <c r="AA3058" s="491"/>
      <c r="AB3058" s="491"/>
      <c r="AC3058" s="491"/>
      <c r="AD3058" s="491"/>
    </row>
    <row r="3059" spans="1:30" ht="15" customHeight="1"/>
    <row r="3060" spans="1:30" ht="15" customHeight="1">
      <c r="B3060" s="325" t="str">
        <f>IF(AJ3055=0,"","Error: Verificar sumas por fila.")</f>
        <v/>
      </c>
      <c r="C3060" s="325"/>
      <c r="D3060" s="325"/>
      <c r="E3060" s="325"/>
      <c r="F3060" s="325"/>
      <c r="G3060" s="325"/>
      <c r="H3060" s="325"/>
      <c r="I3060" s="325"/>
      <c r="J3060" s="325"/>
      <c r="K3060" s="325"/>
      <c r="L3060" s="325"/>
      <c r="M3060" s="325"/>
      <c r="N3060" s="325"/>
      <c r="O3060" s="325"/>
      <c r="P3060" s="325"/>
      <c r="Q3060" s="325"/>
      <c r="R3060" s="325"/>
      <c r="S3060" s="325"/>
      <c r="T3060" s="325"/>
      <c r="U3060" s="325"/>
      <c r="V3060" s="325"/>
      <c r="W3060" s="325"/>
      <c r="X3060" s="325"/>
      <c r="Y3060" s="325"/>
      <c r="Z3060" s="325"/>
      <c r="AA3060" s="325"/>
      <c r="AB3060" s="325"/>
      <c r="AC3060" s="325"/>
      <c r="AD3060" s="325"/>
    </row>
    <row r="3061" spans="1:30" ht="15" customHeight="1">
      <c r="B3061" s="325" t="str">
        <f>IF(BK3039=0,"","Error: Verificar la consistencia con la pregunta 25.")</f>
        <v/>
      </c>
      <c r="C3061" s="325"/>
      <c r="D3061" s="325"/>
      <c r="E3061" s="325"/>
      <c r="F3061" s="325"/>
      <c r="G3061" s="325"/>
      <c r="H3061" s="325"/>
      <c r="I3061" s="325"/>
      <c r="J3061" s="325"/>
      <c r="K3061" s="325"/>
      <c r="L3061" s="325"/>
      <c r="M3061" s="325"/>
      <c r="N3061" s="325"/>
      <c r="O3061" s="325"/>
      <c r="P3061" s="325"/>
      <c r="Q3061" s="325"/>
      <c r="R3061" s="325"/>
      <c r="S3061" s="325"/>
      <c r="T3061" s="325"/>
      <c r="U3061" s="325"/>
      <c r="V3061" s="325"/>
      <c r="W3061" s="325"/>
      <c r="X3061" s="325"/>
      <c r="Y3061" s="325"/>
      <c r="Z3061" s="325"/>
      <c r="AA3061" s="325"/>
      <c r="AB3061" s="325"/>
      <c r="AC3061" s="325"/>
      <c r="AD3061" s="325"/>
    </row>
    <row r="3062" spans="1:30" ht="15" customHeight="1">
      <c r="B3062" s="324" t="str">
        <f>IF(AL3055=0,"","Error: Debe completar toda la información requerida.")</f>
        <v/>
      </c>
      <c r="C3062" s="324"/>
      <c r="D3062" s="324"/>
      <c r="E3062" s="324"/>
      <c r="F3062" s="324"/>
      <c r="G3062" s="324"/>
      <c r="H3062" s="324"/>
      <c r="I3062" s="324"/>
      <c r="J3062" s="324"/>
      <c r="K3062" s="324"/>
      <c r="L3062" s="324"/>
      <c r="M3062" s="324"/>
      <c r="N3062" s="324"/>
      <c r="O3062" s="324"/>
      <c r="P3062" s="324"/>
      <c r="Q3062" s="324"/>
      <c r="R3062" s="324"/>
      <c r="S3062" s="324"/>
      <c r="T3062" s="324"/>
      <c r="U3062" s="324"/>
      <c r="V3062" s="324"/>
      <c r="W3062" s="324"/>
      <c r="X3062" s="324"/>
      <c r="Y3062" s="324"/>
      <c r="Z3062" s="324"/>
      <c r="AA3062" s="324"/>
      <c r="AB3062" s="324"/>
      <c r="AC3062" s="324"/>
      <c r="AD3062" s="324"/>
    </row>
    <row r="3063" spans="1:30" ht="15" customHeight="1"/>
    <row r="3064" spans="1:30" ht="15" customHeight="1"/>
  </sheetData>
  <sheetProtection algorithmName="SHA-512" hashValue="w0k0z3l3laqr2SQ/Dazl7wxoVHcCPZjPAFt0BBRHWJVP1DcUFWm6F+PmnMaYBCjcAZWomIWO4L4n0XZ1QtrbFQ==" saltValue="0/wj5t75vwRjAgkseIrT6A==" spinCount="100000" sheet="1" objects="1" scenarios="1"/>
  <mergeCells count="18442">
    <mergeCell ref="BA172:BD172"/>
    <mergeCell ref="BE172:BH172"/>
    <mergeCell ref="BI172:BL172"/>
    <mergeCell ref="BM172:BP172"/>
    <mergeCell ref="BQ172:BT172"/>
    <mergeCell ref="BU172:BX172"/>
    <mergeCell ref="BY172:CB172"/>
    <mergeCell ref="CC172:CF172"/>
    <mergeCell ref="CG172:CJ172"/>
    <mergeCell ref="B163:AD163"/>
    <mergeCell ref="B164:AD164"/>
    <mergeCell ref="B165:AD165"/>
    <mergeCell ref="BA170:CJ170"/>
    <mergeCell ref="BA171:BL171"/>
    <mergeCell ref="BM171:BX171"/>
    <mergeCell ref="BY171:CJ171"/>
    <mergeCell ref="C3058:AD3058"/>
    <mergeCell ref="V3055:X3055"/>
    <mergeCell ref="Y3055:AA3055"/>
    <mergeCell ref="AB3055:AD3055"/>
    <mergeCell ref="C3057:AD3057"/>
    <mergeCell ref="AB3050:AD3050"/>
    <mergeCell ref="V3054:X3054"/>
    <mergeCell ref="Y3054:AA3054"/>
    <mergeCell ref="AB3054:AD3054"/>
    <mergeCell ref="V3050:X3050"/>
    <mergeCell ref="Y3050:AA3050"/>
    <mergeCell ref="AB3048:AD3048"/>
    <mergeCell ref="V3049:X3049"/>
    <mergeCell ref="Y3049:AA3049"/>
    <mergeCell ref="AB3049:AD3049"/>
    <mergeCell ref="V3048:X3048"/>
    <mergeCell ref="Y3048:AA3048"/>
    <mergeCell ref="V3051:X3051"/>
    <mergeCell ref="Y3051:AA3051"/>
    <mergeCell ref="AB3051:AD3051"/>
    <mergeCell ref="V3052:X3052"/>
    <mergeCell ref="Y3052:AA3052"/>
    <mergeCell ref="AB3052:AD3052"/>
    <mergeCell ref="V3053:X3053"/>
    <mergeCell ref="Y3053:AA3053"/>
    <mergeCell ref="AB3053:AD3053"/>
    <mergeCell ref="D3053:L3053"/>
    <mergeCell ref="M3053:O3053"/>
    <mergeCell ref="P3053:R3053"/>
    <mergeCell ref="S3053:U3053"/>
    <mergeCell ref="D3054:L3054"/>
    <mergeCell ref="M3054:O3054"/>
    <mergeCell ref="P3054:R3054"/>
    <mergeCell ref="S3054:U3054"/>
    <mergeCell ref="P3055:R3055"/>
    <mergeCell ref="S3055:U3055"/>
    <mergeCell ref="D3048:L3048"/>
    <mergeCell ref="M3048:O3048"/>
    <mergeCell ref="P3048:R3048"/>
    <mergeCell ref="S3048:U3048"/>
    <mergeCell ref="D3049:L3049"/>
    <mergeCell ref="M3049:O3049"/>
    <mergeCell ref="P3049:R3049"/>
    <mergeCell ref="S3049:U3049"/>
    <mergeCell ref="D3050:L3050"/>
    <mergeCell ref="M3050:O3050"/>
    <mergeCell ref="P3050:R3050"/>
    <mergeCell ref="S3050:U3050"/>
    <mergeCell ref="D3051:L3051"/>
    <mergeCell ref="M3051:O3051"/>
    <mergeCell ref="P3051:R3051"/>
    <mergeCell ref="S3051:U3051"/>
    <mergeCell ref="D3052:L3052"/>
    <mergeCell ref="M3052:O3052"/>
    <mergeCell ref="P3052:R3052"/>
    <mergeCell ref="S3052:U3052"/>
    <mergeCell ref="AB3046:AD3046"/>
    <mergeCell ref="V3047:X3047"/>
    <mergeCell ref="Y3047:AA3047"/>
    <mergeCell ref="AB3047:AD3047"/>
    <mergeCell ref="V3046:X3046"/>
    <mergeCell ref="Y3046:AA3046"/>
    <mergeCell ref="AB3044:AD3044"/>
    <mergeCell ref="V3045:X3045"/>
    <mergeCell ref="Y3045:AA3045"/>
    <mergeCell ref="AB3045:AD3045"/>
    <mergeCell ref="V3044:X3044"/>
    <mergeCell ref="Y3044:AA3044"/>
    <mergeCell ref="AB3041:AD3041"/>
    <mergeCell ref="V3042:X3042"/>
    <mergeCell ref="Y3042:AA3042"/>
    <mergeCell ref="AB3042:AD3042"/>
    <mergeCell ref="V3041:X3041"/>
    <mergeCell ref="Y3041:AA3041"/>
    <mergeCell ref="V3043:X3043"/>
    <mergeCell ref="Y3043:AA3043"/>
    <mergeCell ref="AB3043:AD3043"/>
    <mergeCell ref="D3041:L3041"/>
    <mergeCell ref="M3041:O3041"/>
    <mergeCell ref="P3041:R3041"/>
    <mergeCell ref="S3041:U3041"/>
    <mergeCell ref="D3042:L3042"/>
    <mergeCell ref="M3042:O3042"/>
    <mergeCell ref="P3042:R3042"/>
    <mergeCell ref="S3042:U3042"/>
    <mergeCell ref="D3043:L3043"/>
    <mergeCell ref="M3043:O3043"/>
    <mergeCell ref="P3043:R3043"/>
    <mergeCell ref="S3043:U3043"/>
    <mergeCell ref="D3044:L3044"/>
    <mergeCell ref="M3044:O3044"/>
    <mergeCell ref="P3044:R3044"/>
    <mergeCell ref="S3044:U3044"/>
    <mergeCell ref="D3045:L3045"/>
    <mergeCell ref="M3045:O3045"/>
    <mergeCell ref="P3045:R3045"/>
    <mergeCell ref="S3045:U3045"/>
    <mergeCell ref="D3046:L3046"/>
    <mergeCell ref="M3046:O3046"/>
    <mergeCell ref="P3046:R3046"/>
    <mergeCell ref="S3046:U3046"/>
    <mergeCell ref="D3047:L3047"/>
    <mergeCell ref="M3047:O3047"/>
    <mergeCell ref="P3047:R3047"/>
    <mergeCell ref="S3047:U3047"/>
    <mergeCell ref="AB3039:AD3039"/>
    <mergeCell ref="V3040:X3040"/>
    <mergeCell ref="Y3040:AA3040"/>
    <mergeCell ref="AB3040:AD3040"/>
    <mergeCell ref="V3039:X3039"/>
    <mergeCell ref="Y3039:AA3039"/>
    <mergeCell ref="V3037:X3037"/>
    <mergeCell ref="Y3037:AA3037"/>
    <mergeCell ref="AB3037:AD3037"/>
    <mergeCell ref="V3038:X3038"/>
    <mergeCell ref="Y3038:AA3038"/>
    <mergeCell ref="AB3038:AD3038"/>
    <mergeCell ref="V3036:AD3036"/>
    <mergeCell ref="C3030:AD3030"/>
    <mergeCell ref="C3031:AD3031"/>
    <mergeCell ref="C3032:AD3032"/>
    <mergeCell ref="C3033:AD3033"/>
    <mergeCell ref="C3034:AD3034"/>
    <mergeCell ref="C3036:L3037"/>
    <mergeCell ref="M3036:O3037"/>
    <mergeCell ref="P3036:R3037"/>
    <mergeCell ref="S3036:U3037"/>
    <mergeCell ref="D3038:L3038"/>
    <mergeCell ref="M3038:O3038"/>
    <mergeCell ref="P3038:R3038"/>
    <mergeCell ref="S3038:U3038"/>
    <mergeCell ref="D3039:L3039"/>
    <mergeCell ref="M3039:O3039"/>
    <mergeCell ref="P3039:R3039"/>
    <mergeCell ref="S3039:U3039"/>
    <mergeCell ref="D3040:L3040"/>
    <mergeCell ref="M3040:O3040"/>
    <mergeCell ref="P3040:R3040"/>
    <mergeCell ref="S3040:U3040"/>
    <mergeCell ref="B3024:AD3024"/>
    <mergeCell ref="C3027:AD3027"/>
    <mergeCell ref="C3028:AD3028"/>
    <mergeCell ref="C3029:AD3029"/>
    <mergeCell ref="C2996:AD2996"/>
    <mergeCell ref="C2997:AD2997"/>
    <mergeCell ref="B2998:AD2998"/>
    <mergeCell ref="C2999:AD2999"/>
    <mergeCell ref="C2982:AD2982"/>
    <mergeCell ref="C2983:AD2983"/>
    <mergeCell ref="B2990:AD2990"/>
    <mergeCell ref="B2991:AD2991"/>
    <mergeCell ref="C2992:AD2992"/>
    <mergeCell ref="C2993:AD2993"/>
    <mergeCell ref="B3004:AD3004"/>
    <mergeCell ref="C3011:H3013"/>
    <mergeCell ref="I3011:P3011"/>
    <mergeCell ref="Q3011:X3011"/>
    <mergeCell ref="Y3011:AD3011"/>
    <mergeCell ref="I3012:J3013"/>
    <mergeCell ref="Q3012:R3013"/>
    <mergeCell ref="Y3012:Z3013"/>
    <mergeCell ref="AA3012:AB3013"/>
    <mergeCell ref="AC3012:AD3013"/>
    <mergeCell ref="C3014:H3014"/>
    <mergeCell ref="I3014:J3014"/>
    <mergeCell ref="K3014:L3014"/>
    <mergeCell ref="M3014:N3014"/>
    <mergeCell ref="O3014:P3014"/>
    <mergeCell ref="Q3014:R3014"/>
    <mergeCell ref="S3014:T3014"/>
    <mergeCell ref="U3014:V3014"/>
    <mergeCell ref="W3014:X3014"/>
    <mergeCell ref="Y3014:Z3014"/>
    <mergeCell ref="AA3014:AB3014"/>
    <mergeCell ref="AC3014:AD3014"/>
    <mergeCell ref="C3016:AD3016"/>
    <mergeCell ref="C3017:AD3017"/>
    <mergeCell ref="C3005:AD3005"/>
    <mergeCell ref="C3006:AD3006"/>
    <mergeCell ref="C3007:AD3007"/>
    <mergeCell ref="C3008:AD3008"/>
    <mergeCell ref="C3009:AD3009"/>
    <mergeCell ref="C3025:AD3025"/>
    <mergeCell ref="C3026:AD3026"/>
    <mergeCell ref="K3012:L3013"/>
    <mergeCell ref="M3012:N3013"/>
    <mergeCell ref="O3012:P3013"/>
    <mergeCell ref="S3012:T3013"/>
    <mergeCell ref="U3012:V3013"/>
    <mergeCell ref="W3012:X3013"/>
    <mergeCell ref="B3019:AD3019"/>
    <mergeCell ref="B3020:AD3020"/>
    <mergeCell ref="B2987:AD2987"/>
    <mergeCell ref="B3021:AD3021"/>
    <mergeCell ref="J2979:AD2979"/>
    <mergeCell ref="C2994:AD2994"/>
    <mergeCell ref="C2995:AD2995"/>
    <mergeCell ref="D3000:AD3000"/>
    <mergeCell ref="D3001:AD3001"/>
    <mergeCell ref="D3002:AD3002"/>
    <mergeCell ref="C2949:AD2949"/>
    <mergeCell ref="C2950:AD2950"/>
    <mergeCell ref="B2957:AD2957"/>
    <mergeCell ref="C2958:AD2958"/>
    <mergeCell ref="C2959:AD2959"/>
    <mergeCell ref="C2960:AD2960"/>
    <mergeCell ref="C2943:AD2943"/>
    <mergeCell ref="C2944:AD2944"/>
    <mergeCell ref="C2930:AD2930"/>
    <mergeCell ref="B2937:AD2937"/>
    <mergeCell ref="B2938:AD2938"/>
    <mergeCell ref="B2939:AD2939"/>
    <mergeCell ref="C2940:AD2940"/>
    <mergeCell ref="B2942:AD2942"/>
    <mergeCell ref="D2925:J2925"/>
    <mergeCell ref="V2925:AD2925"/>
    <mergeCell ref="D2926:J2926"/>
    <mergeCell ref="V2926:AD2926"/>
    <mergeCell ref="D2927:J2927"/>
    <mergeCell ref="C2929:AD2929"/>
    <mergeCell ref="D2923:J2923"/>
    <mergeCell ref="M2923:S2923"/>
    <mergeCell ref="V2923:AD2923"/>
    <mergeCell ref="D2924:J2924"/>
    <mergeCell ref="M2924:S2924"/>
    <mergeCell ref="V2924:AD2924"/>
    <mergeCell ref="D2921:J2921"/>
    <mergeCell ref="M2921:S2921"/>
    <mergeCell ref="V2921:AD2921"/>
    <mergeCell ref="D2922:J2922"/>
    <mergeCell ref="M2922:S2922"/>
    <mergeCell ref="V2922:AD2922"/>
    <mergeCell ref="C2946:P2946"/>
    <mergeCell ref="Q2946:AD2946"/>
    <mergeCell ref="C2947:P2947"/>
    <mergeCell ref="Q2947:AD2947"/>
    <mergeCell ref="B2932:AD2932"/>
    <mergeCell ref="B2933:AD2933"/>
    <mergeCell ref="B2952:AD2952"/>
    <mergeCell ref="B2985:AD2985"/>
    <mergeCell ref="B2986:AD2986"/>
    <mergeCell ref="C2917:E2917"/>
    <mergeCell ref="F2917:AD2917"/>
    <mergeCell ref="C2919:J2919"/>
    <mergeCell ref="L2919:S2919"/>
    <mergeCell ref="U2919:AD2919"/>
    <mergeCell ref="D2920:J2920"/>
    <mergeCell ref="M2920:S2920"/>
    <mergeCell ref="V2920:AD2920"/>
    <mergeCell ref="AA2911:AB2911"/>
    <mergeCell ref="AC2911:AD2911"/>
    <mergeCell ref="C2913:E2913"/>
    <mergeCell ref="F2913:AD2913"/>
    <mergeCell ref="C2915:E2915"/>
    <mergeCell ref="F2915:AD2915"/>
    <mergeCell ref="Y2910:Z2910"/>
    <mergeCell ref="AA2910:AB2910"/>
    <mergeCell ref="AC2910:AD2910"/>
    <mergeCell ref="Q2911:R2911"/>
    <mergeCell ref="S2911:T2911"/>
    <mergeCell ref="U2911:V2911"/>
    <mergeCell ref="W2911:X2911"/>
    <mergeCell ref="Y2911:Z2911"/>
    <mergeCell ref="Q2910:R2910"/>
    <mergeCell ref="S2910:T2910"/>
    <mergeCell ref="U2910:V2910"/>
    <mergeCell ref="W2910:X2910"/>
    <mergeCell ref="AC2908:AD2908"/>
    <mergeCell ref="Q2909:R2909"/>
    <mergeCell ref="S2909:T2909"/>
    <mergeCell ref="U2909:V2909"/>
    <mergeCell ref="W2909:X2909"/>
    <mergeCell ref="Y2909:Z2909"/>
    <mergeCell ref="AA2909:AB2909"/>
    <mergeCell ref="AC2909:AD2909"/>
    <mergeCell ref="D2908:H2908"/>
    <mergeCell ref="I2908:L2908"/>
    <mergeCell ref="M2908:P2908"/>
    <mergeCell ref="D2909:H2909"/>
    <mergeCell ref="I2909:L2909"/>
    <mergeCell ref="M2909:P2909"/>
    <mergeCell ref="D2910:H2910"/>
    <mergeCell ref="I2910:L2910"/>
    <mergeCell ref="M2910:P2910"/>
    <mergeCell ref="D2911:H2911"/>
    <mergeCell ref="I2911:L2911"/>
    <mergeCell ref="M2911:P2911"/>
    <mergeCell ref="AA2907:AB2907"/>
    <mergeCell ref="AC2907:AD2907"/>
    <mergeCell ref="Q2908:R2908"/>
    <mergeCell ref="S2908:T2908"/>
    <mergeCell ref="U2908:V2908"/>
    <mergeCell ref="W2908:X2908"/>
    <mergeCell ref="Y2908:Z2908"/>
    <mergeCell ref="AA2908:AB2908"/>
    <mergeCell ref="Y2906:Z2906"/>
    <mergeCell ref="AA2906:AB2906"/>
    <mergeCell ref="AC2906:AD2906"/>
    <mergeCell ref="Q2907:R2907"/>
    <mergeCell ref="S2907:T2907"/>
    <mergeCell ref="U2907:V2907"/>
    <mergeCell ref="W2907:X2907"/>
    <mergeCell ref="Y2907:Z2907"/>
    <mergeCell ref="Q2906:R2906"/>
    <mergeCell ref="S2906:T2906"/>
    <mergeCell ref="U2906:V2906"/>
    <mergeCell ref="W2906:X2906"/>
    <mergeCell ref="AC2904:AD2904"/>
    <mergeCell ref="Q2905:R2905"/>
    <mergeCell ref="S2905:T2905"/>
    <mergeCell ref="U2905:V2905"/>
    <mergeCell ref="W2905:X2905"/>
    <mergeCell ref="Y2905:Z2905"/>
    <mergeCell ref="AA2905:AB2905"/>
    <mergeCell ref="AC2905:AD2905"/>
    <mergeCell ref="D2904:H2904"/>
    <mergeCell ref="I2904:L2904"/>
    <mergeCell ref="M2904:P2904"/>
    <mergeCell ref="D2905:H2905"/>
    <mergeCell ref="I2905:L2905"/>
    <mergeCell ref="M2905:P2905"/>
    <mergeCell ref="D2906:H2906"/>
    <mergeCell ref="I2906:L2906"/>
    <mergeCell ref="M2906:P2906"/>
    <mergeCell ref="D2907:H2907"/>
    <mergeCell ref="I2907:L2907"/>
    <mergeCell ref="M2907:P2907"/>
    <mergeCell ref="AA2903:AB2903"/>
    <mergeCell ref="AC2903:AD2903"/>
    <mergeCell ref="Q2904:R2904"/>
    <mergeCell ref="S2904:T2904"/>
    <mergeCell ref="U2904:V2904"/>
    <mergeCell ref="W2904:X2904"/>
    <mergeCell ref="Y2904:Z2904"/>
    <mergeCell ref="AA2904:AB2904"/>
    <mergeCell ref="Y2902:Z2902"/>
    <mergeCell ref="AA2902:AB2902"/>
    <mergeCell ref="AC2902:AD2902"/>
    <mergeCell ref="Q2903:R2903"/>
    <mergeCell ref="S2903:T2903"/>
    <mergeCell ref="U2903:V2903"/>
    <mergeCell ref="W2903:X2903"/>
    <mergeCell ref="Y2903:Z2903"/>
    <mergeCell ref="Q2902:R2902"/>
    <mergeCell ref="S2902:T2902"/>
    <mergeCell ref="U2902:V2902"/>
    <mergeCell ref="W2902:X2902"/>
    <mergeCell ref="AC2900:AD2900"/>
    <mergeCell ref="Q2901:R2901"/>
    <mergeCell ref="S2901:T2901"/>
    <mergeCell ref="U2901:V2901"/>
    <mergeCell ref="W2901:X2901"/>
    <mergeCell ref="Y2901:Z2901"/>
    <mergeCell ref="AA2901:AB2901"/>
    <mergeCell ref="AC2901:AD2901"/>
    <mergeCell ref="D2900:H2900"/>
    <mergeCell ref="I2900:L2900"/>
    <mergeCell ref="M2900:P2900"/>
    <mergeCell ref="D2901:H2901"/>
    <mergeCell ref="I2901:L2901"/>
    <mergeCell ref="M2901:P2901"/>
    <mergeCell ref="D2902:H2902"/>
    <mergeCell ref="I2902:L2902"/>
    <mergeCell ref="M2902:P2902"/>
    <mergeCell ref="D2903:H2903"/>
    <mergeCell ref="I2903:L2903"/>
    <mergeCell ref="M2903:P2903"/>
    <mergeCell ref="AA2899:AB2899"/>
    <mergeCell ref="AC2899:AD2899"/>
    <mergeCell ref="Q2900:R2900"/>
    <mergeCell ref="S2900:T2900"/>
    <mergeCell ref="U2900:V2900"/>
    <mergeCell ref="W2900:X2900"/>
    <mergeCell ref="Y2900:Z2900"/>
    <mergeCell ref="AA2900:AB2900"/>
    <mergeCell ref="Y2898:Z2898"/>
    <mergeCell ref="AA2898:AB2898"/>
    <mergeCell ref="AC2898:AD2898"/>
    <mergeCell ref="Q2899:R2899"/>
    <mergeCell ref="S2899:T2899"/>
    <mergeCell ref="U2899:V2899"/>
    <mergeCell ref="W2899:X2899"/>
    <mergeCell ref="Y2899:Z2899"/>
    <mergeCell ref="Q2898:R2898"/>
    <mergeCell ref="S2898:T2898"/>
    <mergeCell ref="U2898:V2898"/>
    <mergeCell ref="W2898:X2898"/>
    <mergeCell ref="AC2896:AD2896"/>
    <mergeCell ref="Q2897:R2897"/>
    <mergeCell ref="S2897:T2897"/>
    <mergeCell ref="U2897:V2897"/>
    <mergeCell ref="W2897:X2897"/>
    <mergeCell ref="Y2897:Z2897"/>
    <mergeCell ref="AA2897:AB2897"/>
    <mergeCell ref="AC2897:AD2897"/>
    <mergeCell ref="D2896:H2896"/>
    <mergeCell ref="I2896:L2896"/>
    <mergeCell ref="M2896:P2896"/>
    <mergeCell ref="D2897:H2897"/>
    <mergeCell ref="I2897:L2897"/>
    <mergeCell ref="M2897:P2897"/>
    <mergeCell ref="D2898:H2898"/>
    <mergeCell ref="I2898:L2898"/>
    <mergeCell ref="M2898:P2898"/>
    <mergeCell ref="D2899:H2899"/>
    <mergeCell ref="I2899:L2899"/>
    <mergeCell ref="M2899:P2899"/>
    <mergeCell ref="AA2895:AB2895"/>
    <mergeCell ref="AC2895:AD2895"/>
    <mergeCell ref="Q2896:R2896"/>
    <mergeCell ref="S2896:T2896"/>
    <mergeCell ref="U2896:V2896"/>
    <mergeCell ref="W2896:X2896"/>
    <mergeCell ref="Y2896:Z2896"/>
    <mergeCell ref="AA2896:AB2896"/>
    <mergeCell ref="Y2894:Z2894"/>
    <mergeCell ref="AA2894:AB2894"/>
    <mergeCell ref="AC2894:AD2894"/>
    <mergeCell ref="Q2895:R2895"/>
    <mergeCell ref="S2895:T2895"/>
    <mergeCell ref="U2895:V2895"/>
    <mergeCell ref="W2895:X2895"/>
    <mergeCell ref="Y2895:Z2895"/>
    <mergeCell ref="Q2894:R2894"/>
    <mergeCell ref="S2894:T2894"/>
    <mergeCell ref="U2894:V2894"/>
    <mergeCell ref="W2894:X2894"/>
    <mergeCell ref="AC2892:AD2892"/>
    <mergeCell ref="Q2893:R2893"/>
    <mergeCell ref="S2893:T2893"/>
    <mergeCell ref="U2893:V2893"/>
    <mergeCell ref="W2893:X2893"/>
    <mergeCell ref="Y2893:Z2893"/>
    <mergeCell ref="AA2893:AB2893"/>
    <mergeCell ref="AC2893:AD2893"/>
    <mergeCell ref="D2892:H2892"/>
    <mergeCell ref="I2892:L2892"/>
    <mergeCell ref="M2892:P2892"/>
    <mergeCell ref="D2893:H2893"/>
    <mergeCell ref="I2893:L2893"/>
    <mergeCell ref="M2893:P2893"/>
    <mergeCell ref="D2894:H2894"/>
    <mergeCell ref="I2894:L2894"/>
    <mergeCell ref="M2894:P2894"/>
    <mergeCell ref="D2895:H2895"/>
    <mergeCell ref="I2895:L2895"/>
    <mergeCell ref="M2895:P2895"/>
    <mergeCell ref="AA2891:AB2891"/>
    <mergeCell ref="AC2891:AD2891"/>
    <mergeCell ref="Q2892:R2892"/>
    <mergeCell ref="S2892:T2892"/>
    <mergeCell ref="U2892:V2892"/>
    <mergeCell ref="W2892:X2892"/>
    <mergeCell ref="Y2892:Z2892"/>
    <mergeCell ref="AA2892:AB2892"/>
    <mergeCell ref="C2888:AD2888"/>
    <mergeCell ref="Q2890:AD2890"/>
    <mergeCell ref="Q2891:R2891"/>
    <mergeCell ref="S2891:T2891"/>
    <mergeCell ref="U2891:V2891"/>
    <mergeCell ref="W2891:X2891"/>
    <mergeCell ref="Y2891:Z2891"/>
    <mergeCell ref="C2882:AD2882"/>
    <mergeCell ref="C2883:AD2883"/>
    <mergeCell ref="C2884:AD2884"/>
    <mergeCell ref="C2885:AD2885"/>
    <mergeCell ref="C2886:AD2886"/>
    <mergeCell ref="C2887:AD2887"/>
    <mergeCell ref="C2869:AD2869"/>
    <mergeCell ref="B2876:AD2876"/>
    <mergeCell ref="B2877:AD2877"/>
    <mergeCell ref="C2878:AD2878"/>
    <mergeCell ref="B2880:AD2880"/>
    <mergeCell ref="C2881:AD2881"/>
    <mergeCell ref="D2865:R2865"/>
    <mergeCell ref="S2865:X2865"/>
    <mergeCell ref="Y2865:AD2865"/>
    <mergeCell ref="S2866:X2866"/>
    <mergeCell ref="Y2866:AD2866"/>
    <mergeCell ref="C2868:AD2868"/>
    <mergeCell ref="M2890:P2891"/>
    <mergeCell ref="I2890:L2891"/>
    <mergeCell ref="C2890:H2891"/>
    <mergeCell ref="B2872:AD2872"/>
    <mergeCell ref="B2873:AD2873"/>
    <mergeCell ref="B2871:AD2871"/>
    <mergeCell ref="B2874:AD2874"/>
    <mergeCell ref="D2863:R2863"/>
    <mergeCell ref="S2863:X2863"/>
    <mergeCell ref="Y2863:AD2863"/>
    <mergeCell ref="D2864:R2864"/>
    <mergeCell ref="S2864:X2864"/>
    <mergeCell ref="Y2864:AD2864"/>
    <mergeCell ref="D2861:R2861"/>
    <mergeCell ref="S2861:X2861"/>
    <mergeCell ref="Y2861:AD2861"/>
    <mergeCell ref="D2862:R2862"/>
    <mergeCell ref="S2862:X2862"/>
    <mergeCell ref="Y2862:AD2862"/>
    <mergeCell ref="D2859:R2859"/>
    <mergeCell ref="S2859:X2859"/>
    <mergeCell ref="Y2859:AD2859"/>
    <mergeCell ref="D2860:R2860"/>
    <mergeCell ref="S2860:X2860"/>
    <mergeCell ref="Y2860:AD2860"/>
    <mergeCell ref="D2857:R2857"/>
    <mergeCell ref="S2857:X2857"/>
    <mergeCell ref="Y2857:AD2857"/>
    <mergeCell ref="D2858:R2858"/>
    <mergeCell ref="S2858:X2858"/>
    <mergeCell ref="Y2858:AD2858"/>
    <mergeCell ref="D2855:R2855"/>
    <mergeCell ref="S2855:X2855"/>
    <mergeCell ref="Y2855:AD2855"/>
    <mergeCell ref="D2856:R2856"/>
    <mergeCell ref="S2856:X2856"/>
    <mergeCell ref="Y2856:AD2856"/>
    <mergeCell ref="D2853:R2853"/>
    <mergeCell ref="S2853:X2853"/>
    <mergeCell ref="Y2853:AD2853"/>
    <mergeCell ref="D2854:R2854"/>
    <mergeCell ref="S2854:X2854"/>
    <mergeCell ref="Y2854:AD2854"/>
    <mergeCell ref="D2851:R2851"/>
    <mergeCell ref="S2851:X2851"/>
    <mergeCell ref="Y2851:AD2851"/>
    <mergeCell ref="D2852:R2852"/>
    <mergeCell ref="S2852:X2852"/>
    <mergeCell ref="Y2852:AD2852"/>
    <mergeCell ref="D2849:R2849"/>
    <mergeCell ref="S2849:X2849"/>
    <mergeCell ref="Y2849:AD2849"/>
    <mergeCell ref="D2850:R2850"/>
    <mergeCell ref="S2850:X2850"/>
    <mergeCell ref="Y2850:AD2850"/>
    <mergeCell ref="D2847:R2847"/>
    <mergeCell ref="S2847:X2847"/>
    <mergeCell ref="Y2847:AD2847"/>
    <mergeCell ref="D2848:R2848"/>
    <mergeCell ref="S2848:X2848"/>
    <mergeCell ref="Y2848:AD2848"/>
    <mergeCell ref="D2845:R2845"/>
    <mergeCell ref="S2845:X2845"/>
    <mergeCell ref="Y2845:AD2845"/>
    <mergeCell ref="D2846:R2846"/>
    <mergeCell ref="S2846:X2846"/>
    <mergeCell ref="Y2846:AD2846"/>
    <mergeCell ref="D2843:R2843"/>
    <mergeCell ref="S2843:X2843"/>
    <mergeCell ref="Y2843:AD2843"/>
    <mergeCell ref="D2844:R2844"/>
    <mergeCell ref="S2844:X2844"/>
    <mergeCell ref="Y2844:AD2844"/>
    <mergeCell ref="D2841:R2841"/>
    <mergeCell ref="S2841:X2841"/>
    <mergeCell ref="Y2841:AD2841"/>
    <mergeCell ref="D2842:R2842"/>
    <mergeCell ref="S2842:X2842"/>
    <mergeCell ref="Y2842:AD2842"/>
    <mergeCell ref="D2839:R2839"/>
    <mergeCell ref="S2839:X2839"/>
    <mergeCell ref="Y2839:AD2839"/>
    <mergeCell ref="D2840:R2840"/>
    <mergeCell ref="S2840:X2840"/>
    <mergeCell ref="Y2840:AD2840"/>
    <mergeCell ref="D2837:R2837"/>
    <mergeCell ref="S2837:X2837"/>
    <mergeCell ref="Y2837:AD2837"/>
    <mergeCell ref="D2838:R2838"/>
    <mergeCell ref="S2838:X2838"/>
    <mergeCell ref="Y2838:AD2838"/>
    <mergeCell ref="D2835:R2835"/>
    <mergeCell ref="S2835:X2835"/>
    <mergeCell ref="Y2835:AD2835"/>
    <mergeCell ref="D2836:R2836"/>
    <mergeCell ref="S2836:X2836"/>
    <mergeCell ref="Y2836:AD2836"/>
    <mergeCell ref="D2833:R2833"/>
    <mergeCell ref="S2833:X2833"/>
    <mergeCell ref="Y2833:AD2833"/>
    <mergeCell ref="D2834:R2834"/>
    <mergeCell ref="S2834:X2834"/>
    <mergeCell ref="Y2834:AD2834"/>
    <mergeCell ref="D2831:R2831"/>
    <mergeCell ref="S2831:X2831"/>
    <mergeCell ref="Y2831:AD2831"/>
    <mergeCell ref="D2832:R2832"/>
    <mergeCell ref="S2832:X2832"/>
    <mergeCell ref="Y2832:AD2832"/>
    <mergeCell ref="D2829:R2829"/>
    <mergeCell ref="S2829:X2829"/>
    <mergeCell ref="Y2829:AD2829"/>
    <mergeCell ref="D2830:R2830"/>
    <mergeCell ref="S2830:X2830"/>
    <mergeCell ref="Y2830:AD2830"/>
    <mergeCell ref="D2827:R2827"/>
    <mergeCell ref="S2827:X2827"/>
    <mergeCell ref="Y2827:AD2827"/>
    <mergeCell ref="D2828:R2828"/>
    <mergeCell ref="S2828:X2828"/>
    <mergeCell ref="Y2828:AD2828"/>
    <mergeCell ref="D2825:R2825"/>
    <mergeCell ref="S2825:X2825"/>
    <mergeCell ref="Y2825:AD2825"/>
    <mergeCell ref="D2826:R2826"/>
    <mergeCell ref="S2826:X2826"/>
    <mergeCell ref="Y2826:AD2826"/>
    <mergeCell ref="D2823:R2823"/>
    <mergeCell ref="S2823:X2823"/>
    <mergeCell ref="Y2823:AD2823"/>
    <mergeCell ref="D2824:R2824"/>
    <mergeCell ref="S2824:X2824"/>
    <mergeCell ref="Y2824:AD2824"/>
    <mergeCell ref="D2821:R2821"/>
    <mergeCell ref="S2821:X2821"/>
    <mergeCell ref="Y2821:AD2821"/>
    <mergeCell ref="D2822:R2822"/>
    <mergeCell ref="S2822:X2822"/>
    <mergeCell ref="Y2822:AD2822"/>
    <mergeCell ref="D2819:R2819"/>
    <mergeCell ref="S2819:X2819"/>
    <mergeCell ref="Y2819:AD2819"/>
    <mergeCell ref="D2820:R2820"/>
    <mergeCell ref="S2820:X2820"/>
    <mergeCell ref="Y2820:AD2820"/>
    <mergeCell ref="D2817:R2817"/>
    <mergeCell ref="S2817:X2817"/>
    <mergeCell ref="Y2817:AD2817"/>
    <mergeCell ref="D2818:R2818"/>
    <mergeCell ref="S2818:X2818"/>
    <mergeCell ref="Y2818:AD2818"/>
    <mergeCell ref="D2815:R2815"/>
    <mergeCell ref="S2815:X2815"/>
    <mergeCell ref="Y2815:AD2815"/>
    <mergeCell ref="D2816:R2816"/>
    <mergeCell ref="S2816:X2816"/>
    <mergeCell ref="Y2816:AD2816"/>
    <mergeCell ref="D2813:R2813"/>
    <mergeCell ref="S2813:X2813"/>
    <mergeCell ref="Y2813:AD2813"/>
    <mergeCell ref="D2814:R2814"/>
    <mergeCell ref="S2814:X2814"/>
    <mergeCell ref="Y2814:AD2814"/>
    <mergeCell ref="D2811:R2811"/>
    <mergeCell ref="S2811:X2811"/>
    <mergeCell ref="Y2811:AD2811"/>
    <mergeCell ref="D2812:R2812"/>
    <mergeCell ref="S2812:X2812"/>
    <mergeCell ref="Y2812:AD2812"/>
    <mergeCell ref="D2809:R2809"/>
    <mergeCell ref="S2809:X2809"/>
    <mergeCell ref="Y2809:AD2809"/>
    <mergeCell ref="D2810:R2810"/>
    <mergeCell ref="S2810:X2810"/>
    <mergeCell ref="Y2810:AD2810"/>
    <mergeCell ref="D2807:R2807"/>
    <mergeCell ref="S2807:X2807"/>
    <mergeCell ref="Y2807:AD2807"/>
    <mergeCell ref="D2808:R2808"/>
    <mergeCell ref="S2808:X2808"/>
    <mergeCell ref="Y2808:AD2808"/>
    <mergeCell ref="D2805:R2805"/>
    <mergeCell ref="S2805:X2805"/>
    <mergeCell ref="Y2805:AD2805"/>
    <mergeCell ref="D2806:R2806"/>
    <mergeCell ref="S2806:X2806"/>
    <mergeCell ref="Y2806:AD2806"/>
    <mergeCell ref="D2803:R2803"/>
    <mergeCell ref="S2803:X2803"/>
    <mergeCell ref="Y2803:AD2803"/>
    <mergeCell ref="D2804:R2804"/>
    <mergeCell ref="S2804:X2804"/>
    <mergeCell ref="Y2804:AD2804"/>
    <mergeCell ref="D2801:R2801"/>
    <mergeCell ref="S2801:X2801"/>
    <mergeCell ref="Y2801:AD2801"/>
    <mergeCell ref="D2802:R2802"/>
    <mergeCell ref="S2802:X2802"/>
    <mergeCell ref="Y2802:AD2802"/>
    <mergeCell ref="D2799:R2799"/>
    <mergeCell ref="S2799:X2799"/>
    <mergeCell ref="Y2799:AD2799"/>
    <mergeCell ref="D2800:R2800"/>
    <mergeCell ref="S2800:X2800"/>
    <mergeCell ref="Y2800:AD2800"/>
    <mergeCell ref="D2797:R2797"/>
    <mergeCell ref="S2797:X2797"/>
    <mergeCell ref="Y2797:AD2797"/>
    <mergeCell ref="D2798:R2798"/>
    <mergeCell ref="S2798:X2798"/>
    <mergeCell ref="Y2798:AD2798"/>
    <mergeCell ref="D2795:R2795"/>
    <mergeCell ref="S2795:X2795"/>
    <mergeCell ref="Y2795:AD2795"/>
    <mergeCell ref="D2796:R2796"/>
    <mergeCell ref="S2796:X2796"/>
    <mergeCell ref="Y2796:AD2796"/>
    <mergeCell ref="D2793:R2793"/>
    <mergeCell ref="S2793:X2793"/>
    <mergeCell ref="Y2793:AD2793"/>
    <mergeCell ref="D2794:R2794"/>
    <mergeCell ref="S2794:X2794"/>
    <mergeCell ref="Y2794:AD2794"/>
    <mergeCell ref="D2791:R2791"/>
    <mergeCell ref="S2791:X2791"/>
    <mergeCell ref="Y2791:AD2791"/>
    <mergeCell ref="D2792:R2792"/>
    <mergeCell ref="S2792:X2792"/>
    <mergeCell ref="Y2792:AD2792"/>
    <mergeCell ref="D2789:R2789"/>
    <mergeCell ref="S2789:X2789"/>
    <mergeCell ref="Y2789:AD2789"/>
    <mergeCell ref="D2790:R2790"/>
    <mergeCell ref="S2790:X2790"/>
    <mergeCell ref="Y2790:AD2790"/>
    <mergeCell ref="D2787:R2787"/>
    <mergeCell ref="S2787:X2787"/>
    <mergeCell ref="Y2787:AD2787"/>
    <mergeCell ref="D2788:R2788"/>
    <mergeCell ref="S2788:X2788"/>
    <mergeCell ref="Y2788:AD2788"/>
    <mergeCell ref="D2785:R2785"/>
    <mergeCell ref="S2785:X2785"/>
    <mergeCell ref="Y2785:AD2785"/>
    <mergeCell ref="D2786:R2786"/>
    <mergeCell ref="S2786:X2786"/>
    <mergeCell ref="Y2786:AD2786"/>
    <mergeCell ref="D2783:R2783"/>
    <mergeCell ref="S2783:X2783"/>
    <mergeCell ref="Y2783:AD2783"/>
    <mergeCell ref="D2784:R2784"/>
    <mergeCell ref="S2784:X2784"/>
    <mergeCell ref="Y2784:AD2784"/>
    <mergeCell ref="D2781:R2781"/>
    <mergeCell ref="S2781:X2781"/>
    <mergeCell ref="Y2781:AD2781"/>
    <mergeCell ref="D2782:R2782"/>
    <mergeCell ref="S2782:X2782"/>
    <mergeCell ref="Y2782:AD2782"/>
    <mergeCell ref="D2779:R2779"/>
    <mergeCell ref="S2779:X2779"/>
    <mergeCell ref="Y2779:AD2779"/>
    <mergeCell ref="D2780:R2780"/>
    <mergeCell ref="S2780:X2780"/>
    <mergeCell ref="Y2780:AD2780"/>
    <mergeCell ref="D2777:R2777"/>
    <mergeCell ref="S2777:X2777"/>
    <mergeCell ref="Y2777:AD2777"/>
    <mergeCell ref="D2778:R2778"/>
    <mergeCell ref="S2778:X2778"/>
    <mergeCell ref="Y2778:AD2778"/>
    <mergeCell ref="D2775:R2775"/>
    <mergeCell ref="S2775:X2775"/>
    <mergeCell ref="Y2775:AD2775"/>
    <mergeCell ref="D2776:R2776"/>
    <mergeCell ref="S2776:X2776"/>
    <mergeCell ref="Y2776:AD2776"/>
    <mergeCell ref="D2773:R2773"/>
    <mergeCell ref="S2773:X2773"/>
    <mergeCell ref="Y2773:AD2773"/>
    <mergeCell ref="D2774:R2774"/>
    <mergeCell ref="S2774:X2774"/>
    <mergeCell ref="Y2774:AD2774"/>
    <mergeCell ref="D2771:R2771"/>
    <mergeCell ref="S2771:X2771"/>
    <mergeCell ref="Y2771:AD2771"/>
    <mergeCell ref="D2772:R2772"/>
    <mergeCell ref="S2772:X2772"/>
    <mergeCell ref="Y2772:AD2772"/>
    <mergeCell ref="D2769:R2769"/>
    <mergeCell ref="S2769:X2769"/>
    <mergeCell ref="Y2769:AD2769"/>
    <mergeCell ref="D2770:R2770"/>
    <mergeCell ref="S2770:X2770"/>
    <mergeCell ref="Y2770:AD2770"/>
    <mergeCell ref="D2767:R2767"/>
    <mergeCell ref="S2767:X2767"/>
    <mergeCell ref="Y2767:AD2767"/>
    <mergeCell ref="D2768:R2768"/>
    <mergeCell ref="S2768:X2768"/>
    <mergeCell ref="Y2768:AD2768"/>
    <mergeCell ref="D2765:R2765"/>
    <mergeCell ref="S2765:X2765"/>
    <mergeCell ref="Y2765:AD2765"/>
    <mergeCell ref="D2766:R2766"/>
    <mergeCell ref="S2766:X2766"/>
    <mergeCell ref="Y2766:AD2766"/>
    <mergeCell ref="D2763:R2763"/>
    <mergeCell ref="S2763:X2763"/>
    <mergeCell ref="Y2763:AD2763"/>
    <mergeCell ref="D2764:R2764"/>
    <mergeCell ref="S2764:X2764"/>
    <mergeCell ref="Y2764:AD2764"/>
    <mergeCell ref="D2761:R2761"/>
    <mergeCell ref="S2761:X2761"/>
    <mergeCell ref="Y2761:AD2761"/>
    <mergeCell ref="D2762:R2762"/>
    <mergeCell ref="S2762:X2762"/>
    <mergeCell ref="Y2762:AD2762"/>
    <mergeCell ref="D2759:R2759"/>
    <mergeCell ref="S2759:X2759"/>
    <mergeCell ref="Y2759:AD2759"/>
    <mergeCell ref="D2760:R2760"/>
    <mergeCell ref="S2760:X2760"/>
    <mergeCell ref="Y2760:AD2760"/>
    <mergeCell ref="D2757:R2757"/>
    <mergeCell ref="S2757:X2757"/>
    <mergeCell ref="Y2757:AD2757"/>
    <mergeCell ref="D2758:R2758"/>
    <mergeCell ref="S2758:X2758"/>
    <mergeCell ref="Y2758:AD2758"/>
    <mergeCell ref="D2755:R2755"/>
    <mergeCell ref="S2755:X2755"/>
    <mergeCell ref="Y2755:AD2755"/>
    <mergeCell ref="D2756:R2756"/>
    <mergeCell ref="S2756:X2756"/>
    <mergeCell ref="Y2756:AD2756"/>
    <mergeCell ref="D2753:R2753"/>
    <mergeCell ref="S2753:X2753"/>
    <mergeCell ref="Y2753:AD2753"/>
    <mergeCell ref="D2754:R2754"/>
    <mergeCell ref="S2754:X2754"/>
    <mergeCell ref="Y2754:AD2754"/>
    <mergeCell ref="D2751:R2751"/>
    <mergeCell ref="S2751:X2751"/>
    <mergeCell ref="Y2751:AD2751"/>
    <mergeCell ref="D2752:R2752"/>
    <mergeCell ref="S2752:X2752"/>
    <mergeCell ref="Y2752:AD2752"/>
    <mergeCell ref="D2749:R2749"/>
    <mergeCell ref="S2749:X2749"/>
    <mergeCell ref="Y2749:AD2749"/>
    <mergeCell ref="D2750:R2750"/>
    <mergeCell ref="S2750:X2750"/>
    <mergeCell ref="Y2750:AD2750"/>
    <mergeCell ref="D2747:R2747"/>
    <mergeCell ref="S2747:X2747"/>
    <mergeCell ref="Y2747:AD2747"/>
    <mergeCell ref="D2748:R2748"/>
    <mergeCell ref="S2748:X2748"/>
    <mergeCell ref="Y2748:AD2748"/>
    <mergeCell ref="C2743:AD2743"/>
    <mergeCell ref="C2745:R2745"/>
    <mergeCell ref="S2745:X2745"/>
    <mergeCell ref="Y2745:AD2745"/>
    <mergeCell ref="D2746:R2746"/>
    <mergeCell ref="S2746:X2746"/>
    <mergeCell ref="Y2746:AD2746"/>
    <mergeCell ref="C2732:AD2732"/>
    <mergeCell ref="B2739:AD2739"/>
    <mergeCell ref="C2740:AD2740"/>
    <mergeCell ref="C2741:AD2741"/>
    <mergeCell ref="C2742:AD2742"/>
    <mergeCell ref="K2729:N2729"/>
    <mergeCell ref="O2729:R2729"/>
    <mergeCell ref="S2729:V2729"/>
    <mergeCell ref="W2729:Z2729"/>
    <mergeCell ref="AA2729:AD2729"/>
    <mergeCell ref="C2731:AD2731"/>
    <mergeCell ref="D2728:J2728"/>
    <mergeCell ref="K2728:N2728"/>
    <mergeCell ref="O2728:R2728"/>
    <mergeCell ref="S2728:V2728"/>
    <mergeCell ref="W2728:Z2728"/>
    <mergeCell ref="AA2728:AD2728"/>
    <mergeCell ref="D2727:J2727"/>
    <mergeCell ref="K2727:N2727"/>
    <mergeCell ref="O2727:R2727"/>
    <mergeCell ref="S2727:V2727"/>
    <mergeCell ref="W2727:Z2727"/>
    <mergeCell ref="AA2727:AD2727"/>
    <mergeCell ref="D2726:J2726"/>
    <mergeCell ref="K2726:N2726"/>
    <mergeCell ref="O2726:R2726"/>
    <mergeCell ref="S2726:V2726"/>
    <mergeCell ref="W2726:Z2726"/>
    <mergeCell ref="AA2726:AD2726"/>
    <mergeCell ref="D2725:J2725"/>
    <mergeCell ref="K2725:N2725"/>
    <mergeCell ref="O2725:R2725"/>
    <mergeCell ref="S2725:V2725"/>
    <mergeCell ref="W2725:Z2725"/>
    <mergeCell ref="AA2725:AD2725"/>
    <mergeCell ref="B2734:AD2734"/>
    <mergeCell ref="B2735:AD2735"/>
    <mergeCell ref="B2736:AD2736"/>
    <mergeCell ref="B2737:AD2737"/>
    <mergeCell ref="B2738:AD2738"/>
    <mergeCell ref="D2724:J2724"/>
    <mergeCell ref="K2724:N2724"/>
    <mergeCell ref="O2724:R2724"/>
    <mergeCell ref="S2724:V2724"/>
    <mergeCell ref="W2724:Z2724"/>
    <mergeCell ref="AA2724:AD2724"/>
    <mergeCell ref="D2723:J2723"/>
    <mergeCell ref="K2723:N2723"/>
    <mergeCell ref="O2723:R2723"/>
    <mergeCell ref="S2723:V2723"/>
    <mergeCell ref="W2723:Z2723"/>
    <mergeCell ref="AA2723:AD2723"/>
    <mergeCell ref="D2722:J2722"/>
    <mergeCell ref="K2722:N2722"/>
    <mergeCell ref="O2722:R2722"/>
    <mergeCell ref="S2722:V2722"/>
    <mergeCell ref="W2722:Z2722"/>
    <mergeCell ref="AA2722:AD2722"/>
    <mergeCell ref="D2721:J2721"/>
    <mergeCell ref="K2721:N2721"/>
    <mergeCell ref="O2721:R2721"/>
    <mergeCell ref="S2721:V2721"/>
    <mergeCell ref="W2721:Z2721"/>
    <mergeCell ref="AA2721:AD2721"/>
    <mergeCell ref="D2720:J2720"/>
    <mergeCell ref="K2720:N2720"/>
    <mergeCell ref="O2720:R2720"/>
    <mergeCell ref="S2720:V2720"/>
    <mergeCell ref="W2720:Z2720"/>
    <mergeCell ref="AA2720:AD2720"/>
    <mergeCell ref="D2719:J2719"/>
    <mergeCell ref="K2719:N2719"/>
    <mergeCell ref="O2719:R2719"/>
    <mergeCell ref="S2719:V2719"/>
    <mergeCell ref="W2719:Z2719"/>
    <mergeCell ref="AA2719:AD2719"/>
    <mergeCell ref="D2718:J2718"/>
    <mergeCell ref="K2718:N2718"/>
    <mergeCell ref="O2718:R2718"/>
    <mergeCell ref="S2718:V2718"/>
    <mergeCell ref="W2718:Z2718"/>
    <mergeCell ref="AA2718:AD2718"/>
    <mergeCell ref="D2717:J2717"/>
    <mergeCell ref="K2717:N2717"/>
    <mergeCell ref="O2717:R2717"/>
    <mergeCell ref="S2717:V2717"/>
    <mergeCell ref="W2717:Z2717"/>
    <mergeCell ref="AA2717:AD2717"/>
    <mergeCell ref="D2716:J2716"/>
    <mergeCell ref="K2716:N2716"/>
    <mergeCell ref="O2716:R2716"/>
    <mergeCell ref="S2716:V2716"/>
    <mergeCell ref="W2716:Z2716"/>
    <mergeCell ref="AA2716:AD2716"/>
    <mergeCell ref="D2715:J2715"/>
    <mergeCell ref="K2715:N2715"/>
    <mergeCell ref="O2715:R2715"/>
    <mergeCell ref="S2715:V2715"/>
    <mergeCell ref="W2715:Z2715"/>
    <mergeCell ref="AA2715:AD2715"/>
    <mergeCell ref="D2714:J2714"/>
    <mergeCell ref="K2714:N2714"/>
    <mergeCell ref="O2714:R2714"/>
    <mergeCell ref="S2714:V2714"/>
    <mergeCell ref="W2714:Z2714"/>
    <mergeCell ref="AA2714:AD2714"/>
    <mergeCell ref="D2713:J2713"/>
    <mergeCell ref="K2713:N2713"/>
    <mergeCell ref="O2713:R2713"/>
    <mergeCell ref="S2713:V2713"/>
    <mergeCell ref="W2713:Z2713"/>
    <mergeCell ref="AA2713:AD2713"/>
    <mergeCell ref="D2712:J2712"/>
    <mergeCell ref="K2712:N2712"/>
    <mergeCell ref="O2712:R2712"/>
    <mergeCell ref="S2712:V2712"/>
    <mergeCell ref="W2712:Z2712"/>
    <mergeCell ref="AA2712:AD2712"/>
    <mergeCell ref="D2711:J2711"/>
    <mergeCell ref="K2711:N2711"/>
    <mergeCell ref="O2711:R2711"/>
    <mergeCell ref="S2711:V2711"/>
    <mergeCell ref="W2711:Z2711"/>
    <mergeCell ref="AA2711:AD2711"/>
    <mergeCell ref="D2710:J2710"/>
    <mergeCell ref="K2710:N2710"/>
    <mergeCell ref="O2710:R2710"/>
    <mergeCell ref="S2710:V2710"/>
    <mergeCell ref="W2710:Z2710"/>
    <mergeCell ref="AA2710:AD2710"/>
    <mergeCell ref="D2709:J2709"/>
    <mergeCell ref="K2709:N2709"/>
    <mergeCell ref="O2709:R2709"/>
    <mergeCell ref="S2709:V2709"/>
    <mergeCell ref="W2709:Z2709"/>
    <mergeCell ref="AA2709:AD2709"/>
    <mergeCell ref="D2708:J2708"/>
    <mergeCell ref="K2708:N2708"/>
    <mergeCell ref="O2708:R2708"/>
    <mergeCell ref="S2708:V2708"/>
    <mergeCell ref="W2708:Z2708"/>
    <mergeCell ref="AA2708:AD2708"/>
    <mergeCell ref="D2707:J2707"/>
    <mergeCell ref="K2707:N2707"/>
    <mergeCell ref="O2707:R2707"/>
    <mergeCell ref="S2707:V2707"/>
    <mergeCell ref="W2707:Z2707"/>
    <mergeCell ref="AA2707:AD2707"/>
    <mergeCell ref="D2706:J2706"/>
    <mergeCell ref="K2706:N2706"/>
    <mergeCell ref="O2706:R2706"/>
    <mergeCell ref="S2706:V2706"/>
    <mergeCell ref="W2706:Z2706"/>
    <mergeCell ref="AA2706:AD2706"/>
    <mergeCell ref="D2705:J2705"/>
    <mergeCell ref="K2705:N2705"/>
    <mergeCell ref="O2705:R2705"/>
    <mergeCell ref="S2705:V2705"/>
    <mergeCell ref="W2705:Z2705"/>
    <mergeCell ref="AA2705:AD2705"/>
    <mergeCell ref="D2704:J2704"/>
    <mergeCell ref="K2704:N2704"/>
    <mergeCell ref="O2704:R2704"/>
    <mergeCell ref="S2704:V2704"/>
    <mergeCell ref="W2704:Z2704"/>
    <mergeCell ref="AA2704:AD2704"/>
    <mergeCell ref="D2703:J2703"/>
    <mergeCell ref="K2703:N2703"/>
    <mergeCell ref="O2703:R2703"/>
    <mergeCell ref="S2703:V2703"/>
    <mergeCell ref="W2703:Z2703"/>
    <mergeCell ref="AA2703:AD2703"/>
    <mergeCell ref="D2702:J2702"/>
    <mergeCell ref="K2702:N2702"/>
    <mergeCell ref="O2702:R2702"/>
    <mergeCell ref="S2702:V2702"/>
    <mergeCell ref="W2702:Z2702"/>
    <mergeCell ref="AA2702:AD2702"/>
    <mergeCell ref="D2701:J2701"/>
    <mergeCell ref="K2701:N2701"/>
    <mergeCell ref="O2701:R2701"/>
    <mergeCell ref="S2701:V2701"/>
    <mergeCell ref="W2701:Z2701"/>
    <mergeCell ref="AA2701:AD2701"/>
    <mergeCell ref="D2700:J2700"/>
    <mergeCell ref="K2700:N2700"/>
    <mergeCell ref="O2700:R2700"/>
    <mergeCell ref="S2700:V2700"/>
    <mergeCell ref="W2700:Z2700"/>
    <mergeCell ref="AA2700:AD2700"/>
    <mergeCell ref="D2699:J2699"/>
    <mergeCell ref="K2699:N2699"/>
    <mergeCell ref="O2699:R2699"/>
    <mergeCell ref="S2699:V2699"/>
    <mergeCell ref="W2699:Z2699"/>
    <mergeCell ref="AA2699:AD2699"/>
    <mergeCell ref="D2698:J2698"/>
    <mergeCell ref="K2698:N2698"/>
    <mergeCell ref="O2698:R2698"/>
    <mergeCell ref="S2698:V2698"/>
    <mergeCell ref="W2698:Z2698"/>
    <mergeCell ref="AA2698:AD2698"/>
    <mergeCell ref="D2697:J2697"/>
    <mergeCell ref="K2697:N2697"/>
    <mergeCell ref="O2697:R2697"/>
    <mergeCell ref="S2697:V2697"/>
    <mergeCell ref="W2697:Z2697"/>
    <mergeCell ref="AA2697:AD2697"/>
    <mergeCell ref="D2696:J2696"/>
    <mergeCell ref="K2696:N2696"/>
    <mergeCell ref="O2696:R2696"/>
    <mergeCell ref="S2696:V2696"/>
    <mergeCell ref="W2696:Z2696"/>
    <mergeCell ref="AA2696:AD2696"/>
    <mergeCell ref="D2695:J2695"/>
    <mergeCell ref="K2695:N2695"/>
    <mergeCell ref="O2695:R2695"/>
    <mergeCell ref="S2695:V2695"/>
    <mergeCell ref="W2695:Z2695"/>
    <mergeCell ref="AA2695:AD2695"/>
    <mergeCell ref="D2694:J2694"/>
    <mergeCell ref="K2694:N2694"/>
    <mergeCell ref="O2694:R2694"/>
    <mergeCell ref="S2694:V2694"/>
    <mergeCell ref="W2694:Z2694"/>
    <mergeCell ref="AA2694:AD2694"/>
    <mergeCell ref="D2693:J2693"/>
    <mergeCell ref="K2693:N2693"/>
    <mergeCell ref="O2693:R2693"/>
    <mergeCell ref="S2693:V2693"/>
    <mergeCell ref="W2693:Z2693"/>
    <mergeCell ref="AA2693:AD2693"/>
    <mergeCell ref="D2692:J2692"/>
    <mergeCell ref="K2692:N2692"/>
    <mergeCell ref="O2692:R2692"/>
    <mergeCell ref="S2692:V2692"/>
    <mergeCell ref="W2692:Z2692"/>
    <mergeCell ref="AA2692:AD2692"/>
    <mergeCell ref="D2691:J2691"/>
    <mergeCell ref="K2691:N2691"/>
    <mergeCell ref="O2691:R2691"/>
    <mergeCell ref="S2691:V2691"/>
    <mergeCell ref="W2691:Z2691"/>
    <mergeCell ref="AA2691:AD2691"/>
    <mergeCell ref="D2690:J2690"/>
    <mergeCell ref="K2690:N2690"/>
    <mergeCell ref="O2690:R2690"/>
    <mergeCell ref="S2690:V2690"/>
    <mergeCell ref="W2690:Z2690"/>
    <mergeCell ref="AA2690:AD2690"/>
    <mergeCell ref="D2689:J2689"/>
    <mergeCell ref="K2689:N2689"/>
    <mergeCell ref="O2689:R2689"/>
    <mergeCell ref="S2689:V2689"/>
    <mergeCell ref="W2689:Z2689"/>
    <mergeCell ref="AA2689:AD2689"/>
    <mergeCell ref="D2688:J2688"/>
    <mergeCell ref="K2688:N2688"/>
    <mergeCell ref="O2688:R2688"/>
    <mergeCell ref="S2688:V2688"/>
    <mergeCell ref="W2688:Z2688"/>
    <mergeCell ref="AA2688:AD2688"/>
    <mergeCell ref="D2687:J2687"/>
    <mergeCell ref="K2687:N2687"/>
    <mergeCell ref="O2687:R2687"/>
    <mergeCell ref="S2687:V2687"/>
    <mergeCell ref="W2687:Z2687"/>
    <mergeCell ref="AA2687:AD2687"/>
    <mergeCell ref="D2686:J2686"/>
    <mergeCell ref="K2686:N2686"/>
    <mergeCell ref="O2686:R2686"/>
    <mergeCell ref="S2686:V2686"/>
    <mergeCell ref="W2686:Z2686"/>
    <mergeCell ref="AA2686:AD2686"/>
    <mergeCell ref="D2685:J2685"/>
    <mergeCell ref="K2685:N2685"/>
    <mergeCell ref="O2685:R2685"/>
    <mergeCell ref="S2685:V2685"/>
    <mergeCell ref="W2685:Z2685"/>
    <mergeCell ref="AA2685:AD2685"/>
    <mergeCell ref="D2684:J2684"/>
    <mergeCell ref="K2684:N2684"/>
    <mergeCell ref="O2684:R2684"/>
    <mergeCell ref="S2684:V2684"/>
    <mergeCell ref="W2684:Z2684"/>
    <mergeCell ref="AA2684:AD2684"/>
    <mergeCell ref="D2683:J2683"/>
    <mergeCell ref="K2683:N2683"/>
    <mergeCell ref="O2683:R2683"/>
    <mergeCell ref="S2683:V2683"/>
    <mergeCell ref="W2683:Z2683"/>
    <mergeCell ref="AA2683:AD2683"/>
    <mergeCell ref="D2682:J2682"/>
    <mergeCell ref="K2682:N2682"/>
    <mergeCell ref="O2682:R2682"/>
    <mergeCell ref="S2682:V2682"/>
    <mergeCell ref="W2682:Z2682"/>
    <mergeCell ref="AA2682:AD2682"/>
    <mergeCell ref="D2681:J2681"/>
    <mergeCell ref="K2681:N2681"/>
    <mergeCell ref="O2681:R2681"/>
    <mergeCell ref="S2681:V2681"/>
    <mergeCell ref="W2681:Z2681"/>
    <mergeCell ref="AA2681:AD2681"/>
    <mergeCell ref="D2680:J2680"/>
    <mergeCell ref="K2680:N2680"/>
    <mergeCell ref="O2680:R2680"/>
    <mergeCell ref="S2680:V2680"/>
    <mergeCell ref="W2680:Z2680"/>
    <mergeCell ref="AA2680:AD2680"/>
    <mergeCell ref="D2679:J2679"/>
    <mergeCell ref="K2679:N2679"/>
    <mergeCell ref="O2679:R2679"/>
    <mergeCell ref="S2679:V2679"/>
    <mergeCell ref="W2679:Z2679"/>
    <mergeCell ref="AA2679:AD2679"/>
    <mergeCell ref="D2678:J2678"/>
    <mergeCell ref="K2678:N2678"/>
    <mergeCell ref="O2678:R2678"/>
    <mergeCell ref="S2678:V2678"/>
    <mergeCell ref="W2678:Z2678"/>
    <mergeCell ref="AA2678:AD2678"/>
    <mergeCell ref="D2677:J2677"/>
    <mergeCell ref="K2677:N2677"/>
    <mergeCell ref="O2677:R2677"/>
    <mergeCell ref="S2677:V2677"/>
    <mergeCell ref="W2677:Z2677"/>
    <mergeCell ref="AA2677:AD2677"/>
    <mergeCell ref="D2676:J2676"/>
    <mergeCell ref="K2676:N2676"/>
    <mergeCell ref="O2676:R2676"/>
    <mergeCell ref="S2676:V2676"/>
    <mergeCell ref="W2676:Z2676"/>
    <mergeCell ref="AA2676:AD2676"/>
    <mergeCell ref="D2675:J2675"/>
    <mergeCell ref="K2675:N2675"/>
    <mergeCell ref="O2675:R2675"/>
    <mergeCell ref="S2675:V2675"/>
    <mergeCell ref="W2675:Z2675"/>
    <mergeCell ref="AA2675:AD2675"/>
    <mergeCell ref="D2674:J2674"/>
    <mergeCell ref="K2674:N2674"/>
    <mergeCell ref="O2674:R2674"/>
    <mergeCell ref="S2674:V2674"/>
    <mergeCell ref="W2674:Z2674"/>
    <mergeCell ref="AA2674:AD2674"/>
    <mergeCell ref="D2673:J2673"/>
    <mergeCell ref="K2673:N2673"/>
    <mergeCell ref="O2673:R2673"/>
    <mergeCell ref="S2673:V2673"/>
    <mergeCell ref="W2673:Z2673"/>
    <mergeCell ref="AA2673:AD2673"/>
    <mergeCell ref="D2672:J2672"/>
    <mergeCell ref="K2672:N2672"/>
    <mergeCell ref="O2672:R2672"/>
    <mergeCell ref="S2672:V2672"/>
    <mergeCell ref="W2672:Z2672"/>
    <mergeCell ref="AA2672:AD2672"/>
    <mergeCell ref="D2671:J2671"/>
    <mergeCell ref="K2671:N2671"/>
    <mergeCell ref="O2671:R2671"/>
    <mergeCell ref="S2671:V2671"/>
    <mergeCell ref="W2671:Z2671"/>
    <mergeCell ref="AA2671:AD2671"/>
    <mergeCell ref="D2670:J2670"/>
    <mergeCell ref="K2670:N2670"/>
    <mergeCell ref="O2670:R2670"/>
    <mergeCell ref="S2670:V2670"/>
    <mergeCell ref="W2670:Z2670"/>
    <mergeCell ref="AA2670:AD2670"/>
    <mergeCell ref="D2669:J2669"/>
    <mergeCell ref="K2669:N2669"/>
    <mergeCell ref="O2669:R2669"/>
    <mergeCell ref="S2669:V2669"/>
    <mergeCell ref="W2669:Z2669"/>
    <mergeCell ref="AA2669:AD2669"/>
    <mergeCell ref="D2668:J2668"/>
    <mergeCell ref="K2668:N2668"/>
    <mergeCell ref="O2668:R2668"/>
    <mergeCell ref="S2668:V2668"/>
    <mergeCell ref="W2668:Z2668"/>
    <mergeCell ref="AA2668:AD2668"/>
    <mergeCell ref="D2667:J2667"/>
    <mergeCell ref="K2667:N2667"/>
    <mergeCell ref="O2667:R2667"/>
    <mergeCell ref="S2667:V2667"/>
    <mergeCell ref="W2667:Z2667"/>
    <mergeCell ref="AA2667:AD2667"/>
    <mergeCell ref="D2666:J2666"/>
    <mergeCell ref="K2666:N2666"/>
    <mergeCell ref="O2666:R2666"/>
    <mergeCell ref="S2666:V2666"/>
    <mergeCell ref="W2666:Z2666"/>
    <mergeCell ref="AA2666:AD2666"/>
    <mergeCell ref="D2665:J2665"/>
    <mergeCell ref="K2665:N2665"/>
    <mergeCell ref="O2665:R2665"/>
    <mergeCell ref="S2665:V2665"/>
    <mergeCell ref="W2665:Z2665"/>
    <mergeCell ref="AA2665:AD2665"/>
    <mergeCell ref="D2664:J2664"/>
    <mergeCell ref="K2664:N2664"/>
    <mergeCell ref="O2664:R2664"/>
    <mergeCell ref="S2664:V2664"/>
    <mergeCell ref="W2664:Z2664"/>
    <mergeCell ref="AA2664:AD2664"/>
    <mergeCell ref="D2663:J2663"/>
    <mergeCell ref="K2663:N2663"/>
    <mergeCell ref="O2663:R2663"/>
    <mergeCell ref="S2663:V2663"/>
    <mergeCell ref="W2663:Z2663"/>
    <mergeCell ref="AA2663:AD2663"/>
    <mergeCell ref="D2662:J2662"/>
    <mergeCell ref="K2662:N2662"/>
    <mergeCell ref="O2662:R2662"/>
    <mergeCell ref="S2662:V2662"/>
    <mergeCell ref="W2662:Z2662"/>
    <mergeCell ref="AA2662:AD2662"/>
    <mergeCell ref="D2661:J2661"/>
    <mergeCell ref="K2661:N2661"/>
    <mergeCell ref="O2661:R2661"/>
    <mergeCell ref="S2661:V2661"/>
    <mergeCell ref="W2661:Z2661"/>
    <mergeCell ref="AA2661:AD2661"/>
    <mergeCell ref="D2660:J2660"/>
    <mergeCell ref="K2660:N2660"/>
    <mergeCell ref="O2660:R2660"/>
    <mergeCell ref="S2660:V2660"/>
    <mergeCell ref="W2660:Z2660"/>
    <mergeCell ref="AA2660:AD2660"/>
    <mergeCell ref="D2659:J2659"/>
    <mergeCell ref="K2659:N2659"/>
    <mergeCell ref="O2659:R2659"/>
    <mergeCell ref="S2659:V2659"/>
    <mergeCell ref="W2659:Z2659"/>
    <mergeCell ref="AA2659:AD2659"/>
    <mergeCell ref="D2658:J2658"/>
    <mergeCell ref="K2658:N2658"/>
    <mergeCell ref="O2658:R2658"/>
    <mergeCell ref="S2658:V2658"/>
    <mergeCell ref="W2658:Z2658"/>
    <mergeCell ref="AA2658:AD2658"/>
    <mergeCell ref="D2657:J2657"/>
    <mergeCell ref="K2657:N2657"/>
    <mergeCell ref="O2657:R2657"/>
    <mergeCell ref="S2657:V2657"/>
    <mergeCell ref="W2657:Z2657"/>
    <mergeCell ref="AA2657:AD2657"/>
    <mergeCell ref="D2656:J2656"/>
    <mergeCell ref="K2656:N2656"/>
    <mergeCell ref="O2656:R2656"/>
    <mergeCell ref="S2656:V2656"/>
    <mergeCell ref="W2656:Z2656"/>
    <mergeCell ref="AA2656:AD2656"/>
    <mergeCell ref="D2655:J2655"/>
    <mergeCell ref="K2655:N2655"/>
    <mergeCell ref="O2655:R2655"/>
    <mergeCell ref="S2655:V2655"/>
    <mergeCell ref="W2655:Z2655"/>
    <mergeCell ref="AA2655:AD2655"/>
    <mergeCell ref="D2654:J2654"/>
    <mergeCell ref="K2654:N2654"/>
    <mergeCell ref="O2654:R2654"/>
    <mergeCell ref="S2654:V2654"/>
    <mergeCell ref="W2654:Z2654"/>
    <mergeCell ref="AA2654:AD2654"/>
    <mergeCell ref="D2653:J2653"/>
    <mergeCell ref="K2653:N2653"/>
    <mergeCell ref="O2653:R2653"/>
    <mergeCell ref="S2653:V2653"/>
    <mergeCell ref="W2653:Z2653"/>
    <mergeCell ref="AA2653:AD2653"/>
    <mergeCell ref="D2652:J2652"/>
    <mergeCell ref="K2652:N2652"/>
    <mergeCell ref="O2652:R2652"/>
    <mergeCell ref="S2652:V2652"/>
    <mergeCell ref="W2652:Z2652"/>
    <mergeCell ref="AA2652:AD2652"/>
    <mergeCell ref="D2651:J2651"/>
    <mergeCell ref="K2651:N2651"/>
    <mergeCell ref="O2651:R2651"/>
    <mergeCell ref="S2651:V2651"/>
    <mergeCell ref="W2651:Z2651"/>
    <mergeCell ref="AA2651:AD2651"/>
    <mergeCell ref="D2650:J2650"/>
    <mergeCell ref="K2650:N2650"/>
    <mergeCell ref="O2650:R2650"/>
    <mergeCell ref="S2650:V2650"/>
    <mergeCell ref="W2650:Z2650"/>
    <mergeCell ref="AA2650:AD2650"/>
    <mergeCell ref="D2649:J2649"/>
    <mergeCell ref="K2649:N2649"/>
    <mergeCell ref="O2649:R2649"/>
    <mergeCell ref="S2649:V2649"/>
    <mergeCell ref="W2649:Z2649"/>
    <mergeCell ref="AA2649:AD2649"/>
    <mergeCell ref="D2648:J2648"/>
    <mergeCell ref="K2648:N2648"/>
    <mergeCell ref="O2648:R2648"/>
    <mergeCell ref="S2648:V2648"/>
    <mergeCell ref="W2648:Z2648"/>
    <mergeCell ref="AA2648:AD2648"/>
    <mergeCell ref="D2647:J2647"/>
    <mergeCell ref="K2647:N2647"/>
    <mergeCell ref="O2647:R2647"/>
    <mergeCell ref="S2647:V2647"/>
    <mergeCell ref="W2647:Z2647"/>
    <mergeCell ref="AA2647:AD2647"/>
    <mergeCell ref="D2646:J2646"/>
    <mergeCell ref="K2646:N2646"/>
    <mergeCell ref="O2646:R2646"/>
    <mergeCell ref="S2646:V2646"/>
    <mergeCell ref="W2646:Z2646"/>
    <mergeCell ref="AA2646:AD2646"/>
    <mergeCell ref="D2645:J2645"/>
    <mergeCell ref="K2645:N2645"/>
    <mergeCell ref="O2645:R2645"/>
    <mergeCell ref="S2645:V2645"/>
    <mergeCell ref="W2645:Z2645"/>
    <mergeCell ref="AA2645:AD2645"/>
    <mergeCell ref="D2644:J2644"/>
    <mergeCell ref="K2644:N2644"/>
    <mergeCell ref="O2644:R2644"/>
    <mergeCell ref="S2644:V2644"/>
    <mergeCell ref="W2644:Z2644"/>
    <mergeCell ref="AA2644:AD2644"/>
    <mergeCell ref="D2643:J2643"/>
    <mergeCell ref="K2643:N2643"/>
    <mergeCell ref="O2643:R2643"/>
    <mergeCell ref="S2643:V2643"/>
    <mergeCell ref="W2643:Z2643"/>
    <mergeCell ref="AA2643:AD2643"/>
    <mergeCell ref="D2642:J2642"/>
    <mergeCell ref="K2642:N2642"/>
    <mergeCell ref="O2642:R2642"/>
    <mergeCell ref="S2642:V2642"/>
    <mergeCell ref="W2642:Z2642"/>
    <mergeCell ref="AA2642:AD2642"/>
    <mergeCell ref="D2641:J2641"/>
    <mergeCell ref="K2641:N2641"/>
    <mergeCell ref="O2641:R2641"/>
    <mergeCell ref="S2641:V2641"/>
    <mergeCell ref="W2641:Z2641"/>
    <mergeCell ref="AA2641:AD2641"/>
    <mergeCell ref="D2640:J2640"/>
    <mergeCell ref="K2640:N2640"/>
    <mergeCell ref="O2640:R2640"/>
    <mergeCell ref="S2640:V2640"/>
    <mergeCell ref="W2640:Z2640"/>
    <mergeCell ref="AA2640:AD2640"/>
    <mergeCell ref="D2639:J2639"/>
    <mergeCell ref="K2639:N2639"/>
    <mergeCell ref="O2639:R2639"/>
    <mergeCell ref="S2639:V2639"/>
    <mergeCell ref="W2639:Z2639"/>
    <mergeCell ref="AA2639:AD2639"/>
    <mergeCell ref="D2638:J2638"/>
    <mergeCell ref="K2638:N2638"/>
    <mergeCell ref="O2638:R2638"/>
    <mergeCell ref="S2638:V2638"/>
    <mergeCell ref="W2638:Z2638"/>
    <mergeCell ref="AA2638:AD2638"/>
    <mergeCell ref="D2637:J2637"/>
    <mergeCell ref="K2637:N2637"/>
    <mergeCell ref="O2637:R2637"/>
    <mergeCell ref="S2637:V2637"/>
    <mergeCell ref="W2637:Z2637"/>
    <mergeCell ref="AA2637:AD2637"/>
    <mergeCell ref="D2636:J2636"/>
    <mergeCell ref="K2636:N2636"/>
    <mergeCell ref="O2636:R2636"/>
    <mergeCell ref="S2636:V2636"/>
    <mergeCell ref="W2636:Z2636"/>
    <mergeCell ref="AA2636:AD2636"/>
    <mergeCell ref="D2635:J2635"/>
    <mergeCell ref="K2635:N2635"/>
    <mergeCell ref="O2635:R2635"/>
    <mergeCell ref="S2635:V2635"/>
    <mergeCell ref="W2635:Z2635"/>
    <mergeCell ref="AA2635:AD2635"/>
    <mergeCell ref="D2634:J2634"/>
    <mergeCell ref="K2634:N2634"/>
    <mergeCell ref="O2634:R2634"/>
    <mergeCell ref="S2634:V2634"/>
    <mergeCell ref="W2634:Z2634"/>
    <mergeCell ref="AA2634:AD2634"/>
    <mergeCell ref="D2633:J2633"/>
    <mergeCell ref="K2633:N2633"/>
    <mergeCell ref="O2633:R2633"/>
    <mergeCell ref="S2633:V2633"/>
    <mergeCell ref="W2633:Z2633"/>
    <mergeCell ref="AA2633:AD2633"/>
    <mergeCell ref="D2632:J2632"/>
    <mergeCell ref="K2632:N2632"/>
    <mergeCell ref="O2632:R2632"/>
    <mergeCell ref="S2632:V2632"/>
    <mergeCell ref="W2632:Z2632"/>
    <mergeCell ref="AA2632:AD2632"/>
    <mergeCell ref="D2631:J2631"/>
    <mergeCell ref="K2631:N2631"/>
    <mergeCell ref="O2631:R2631"/>
    <mergeCell ref="S2631:V2631"/>
    <mergeCell ref="W2631:Z2631"/>
    <mergeCell ref="AA2631:AD2631"/>
    <mergeCell ref="D2630:J2630"/>
    <mergeCell ref="K2630:N2630"/>
    <mergeCell ref="O2630:R2630"/>
    <mergeCell ref="S2630:V2630"/>
    <mergeCell ref="W2630:Z2630"/>
    <mergeCell ref="AA2630:AD2630"/>
    <mergeCell ref="D2629:J2629"/>
    <mergeCell ref="K2629:N2629"/>
    <mergeCell ref="O2629:R2629"/>
    <mergeCell ref="S2629:V2629"/>
    <mergeCell ref="W2629:Z2629"/>
    <mergeCell ref="AA2629:AD2629"/>
    <mergeCell ref="D2628:J2628"/>
    <mergeCell ref="K2628:N2628"/>
    <mergeCell ref="O2628:R2628"/>
    <mergeCell ref="S2628:V2628"/>
    <mergeCell ref="W2628:Z2628"/>
    <mergeCell ref="AA2628:AD2628"/>
    <mergeCell ref="D2627:J2627"/>
    <mergeCell ref="K2627:N2627"/>
    <mergeCell ref="O2627:R2627"/>
    <mergeCell ref="S2627:V2627"/>
    <mergeCell ref="W2627:Z2627"/>
    <mergeCell ref="AA2627:AD2627"/>
    <mergeCell ref="D2626:J2626"/>
    <mergeCell ref="K2626:N2626"/>
    <mergeCell ref="O2626:R2626"/>
    <mergeCell ref="S2626:V2626"/>
    <mergeCell ref="W2626:Z2626"/>
    <mergeCell ref="AA2626:AD2626"/>
    <mergeCell ref="D2625:J2625"/>
    <mergeCell ref="K2625:N2625"/>
    <mergeCell ref="O2625:R2625"/>
    <mergeCell ref="S2625:V2625"/>
    <mergeCell ref="W2625:Z2625"/>
    <mergeCell ref="AA2625:AD2625"/>
    <mergeCell ref="D2624:J2624"/>
    <mergeCell ref="K2624:N2624"/>
    <mergeCell ref="O2624:R2624"/>
    <mergeCell ref="S2624:V2624"/>
    <mergeCell ref="W2624:Z2624"/>
    <mergeCell ref="AA2624:AD2624"/>
    <mergeCell ref="D2623:J2623"/>
    <mergeCell ref="K2623:N2623"/>
    <mergeCell ref="O2623:R2623"/>
    <mergeCell ref="S2623:V2623"/>
    <mergeCell ref="W2623:Z2623"/>
    <mergeCell ref="AA2623:AD2623"/>
    <mergeCell ref="D2622:J2622"/>
    <mergeCell ref="K2622:N2622"/>
    <mergeCell ref="O2622:R2622"/>
    <mergeCell ref="S2622:V2622"/>
    <mergeCell ref="W2622:Z2622"/>
    <mergeCell ref="AA2622:AD2622"/>
    <mergeCell ref="D2621:J2621"/>
    <mergeCell ref="K2621:N2621"/>
    <mergeCell ref="O2621:R2621"/>
    <mergeCell ref="S2621:V2621"/>
    <mergeCell ref="W2621:Z2621"/>
    <mergeCell ref="AA2621:AD2621"/>
    <mergeCell ref="D2620:J2620"/>
    <mergeCell ref="K2620:N2620"/>
    <mergeCell ref="O2620:R2620"/>
    <mergeCell ref="S2620:V2620"/>
    <mergeCell ref="W2620:Z2620"/>
    <mergeCell ref="AA2620:AD2620"/>
    <mergeCell ref="D2619:J2619"/>
    <mergeCell ref="K2619:N2619"/>
    <mergeCell ref="O2619:R2619"/>
    <mergeCell ref="S2619:V2619"/>
    <mergeCell ref="W2619:Z2619"/>
    <mergeCell ref="AA2619:AD2619"/>
    <mergeCell ref="D2618:J2618"/>
    <mergeCell ref="K2618:N2618"/>
    <mergeCell ref="O2618:R2618"/>
    <mergeCell ref="S2618:V2618"/>
    <mergeCell ref="W2618:Z2618"/>
    <mergeCell ref="AA2618:AD2618"/>
    <mergeCell ref="D2617:J2617"/>
    <mergeCell ref="K2617:N2617"/>
    <mergeCell ref="O2617:R2617"/>
    <mergeCell ref="S2617:V2617"/>
    <mergeCell ref="W2617:Z2617"/>
    <mergeCell ref="AA2617:AD2617"/>
    <mergeCell ref="D2616:J2616"/>
    <mergeCell ref="K2616:N2616"/>
    <mergeCell ref="O2616:R2616"/>
    <mergeCell ref="S2616:V2616"/>
    <mergeCell ref="W2616:Z2616"/>
    <mergeCell ref="AA2616:AD2616"/>
    <mergeCell ref="D2615:J2615"/>
    <mergeCell ref="K2615:N2615"/>
    <mergeCell ref="O2615:R2615"/>
    <mergeCell ref="S2615:V2615"/>
    <mergeCell ref="W2615:Z2615"/>
    <mergeCell ref="AA2615:AD2615"/>
    <mergeCell ref="D2614:J2614"/>
    <mergeCell ref="K2614:N2614"/>
    <mergeCell ref="O2614:R2614"/>
    <mergeCell ref="S2614:V2614"/>
    <mergeCell ref="W2614:Z2614"/>
    <mergeCell ref="AA2614:AD2614"/>
    <mergeCell ref="D2613:J2613"/>
    <mergeCell ref="K2613:N2613"/>
    <mergeCell ref="O2613:R2613"/>
    <mergeCell ref="S2613:V2613"/>
    <mergeCell ref="W2613:Z2613"/>
    <mergeCell ref="AA2613:AD2613"/>
    <mergeCell ref="D2612:J2612"/>
    <mergeCell ref="K2612:N2612"/>
    <mergeCell ref="O2612:R2612"/>
    <mergeCell ref="S2612:V2612"/>
    <mergeCell ref="W2612:Z2612"/>
    <mergeCell ref="AA2612:AD2612"/>
    <mergeCell ref="D2611:J2611"/>
    <mergeCell ref="K2611:N2611"/>
    <mergeCell ref="O2611:R2611"/>
    <mergeCell ref="S2611:V2611"/>
    <mergeCell ref="W2611:Z2611"/>
    <mergeCell ref="AA2611:AD2611"/>
    <mergeCell ref="D2610:J2610"/>
    <mergeCell ref="K2610:N2610"/>
    <mergeCell ref="O2610:R2610"/>
    <mergeCell ref="S2610:V2610"/>
    <mergeCell ref="W2610:Z2610"/>
    <mergeCell ref="AA2610:AD2610"/>
    <mergeCell ref="D2609:J2609"/>
    <mergeCell ref="K2609:N2609"/>
    <mergeCell ref="O2609:R2609"/>
    <mergeCell ref="S2609:V2609"/>
    <mergeCell ref="W2609:Z2609"/>
    <mergeCell ref="AA2609:AD2609"/>
    <mergeCell ref="C2606:J2608"/>
    <mergeCell ref="K2606:N2608"/>
    <mergeCell ref="O2606:AD2606"/>
    <mergeCell ref="O2607:R2608"/>
    <mergeCell ref="S2607:AD2607"/>
    <mergeCell ref="S2608:V2608"/>
    <mergeCell ref="W2608:Z2608"/>
    <mergeCell ref="AA2608:AD2608"/>
    <mergeCell ref="C2600:AD2600"/>
    <mergeCell ref="C2601:AD2601"/>
    <mergeCell ref="C2602:AD2602"/>
    <mergeCell ref="C2603:AD2603"/>
    <mergeCell ref="C2604:AD2604"/>
    <mergeCell ref="C2594:AD2594"/>
    <mergeCell ref="D2595:AD2595"/>
    <mergeCell ref="D2596:AD2596"/>
    <mergeCell ref="D2597:AD2597"/>
    <mergeCell ref="B2599:AD2599"/>
    <mergeCell ref="C2593:AD2593"/>
    <mergeCell ref="C2581:AD2581"/>
    <mergeCell ref="C2582:AD2582"/>
    <mergeCell ref="B2589:AD2589"/>
    <mergeCell ref="B2590:AD2590"/>
    <mergeCell ref="C2591:AD2591"/>
    <mergeCell ref="B2592:AD2592"/>
    <mergeCell ref="B2584:AD2584"/>
    <mergeCell ref="B2585:AD2585"/>
    <mergeCell ref="B2586:AD2586"/>
    <mergeCell ref="B2587:AD2587"/>
    <mergeCell ref="B2588:AD2588"/>
    <mergeCell ref="P2577:Q2577"/>
    <mergeCell ref="T2577:U2577"/>
    <mergeCell ref="V2577:W2577"/>
    <mergeCell ref="X2577:Y2577"/>
    <mergeCell ref="AC2577:AD2577"/>
    <mergeCell ref="C2579:E2579"/>
    <mergeCell ref="F2579:AD2579"/>
    <mergeCell ref="AC2575:AD2575"/>
    <mergeCell ref="D2576:K2576"/>
    <mergeCell ref="L2576:O2576"/>
    <mergeCell ref="P2576:Q2576"/>
    <mergeCell ref="T2576:U2576"/>
    <mergeCell ref="V2576:W2576"/>
    <mergeCell ref="X2576:Y2576"/>
    <mergeCell ref="AC2576:AD2576"/>
    <mergeCell ref="D2575:K2575"/>
    <mergeCell ref="L2575:O2575"/>
    <mergeCell ref="P2575:Q2575"/>
    <mergeCell ref="T2575:U2575"/>
    <mergeCell ref="V2575:W2575"/>
    <mergeCell ref="X2575:Y2575"/>
    <mergeCell ref="AC2573:AD2573"/>
    <mergeCell ref="D2574:K2574"/>
    <mergeCell ref="L2574:O2574"/>
    <mergeCell ref="P2574:Q2574"/>
    <mergeCell ref="T2574:U2574"/>
    <mergeCell ref="V2574:W2574"/>
    <mergeCell ref="X2574:Y2574"/>
    <mergeCell ref="AC2574:AD2574"/>
    <mergeCell ref="D2573:K2573"/>
    <mergeCell ref="L2573:O2573"/>
    <mergeCell ref="P2573:Q2573"/>
    <mergeCell ref="T2573:U2573"/>
    <mergeCell ref="V2573:W2573"/>
    <mergeCell ref="X2573:Y2573"/>
    <mergeCell ref="AC2571:AD2571"/>
    <mergeCell ref="D2572:K2572"/>
    <mergeCell ref="L2572:O2572"/>
    <mergeCell ref="P2572:Q2572"/>
    <mergeCell ref="T2572:U2572"/>
    <mergeCell ref="V2572:W2572"/>
    <mergeCell ref="X2572:Y2572"/>
    <mergeCell ref="AC2572:AD2572"/>
    <mergeCell ref="D2571:K2571"/>
    <mergeCell ref="L2571:O2571"/>
    <mergeCell ref="P2571:Q2571"/>
    <mergeCell ref="T2571:U2571"/>
    <mergeCell ref="V2571:W2571"/>
    <mergeCell ref="X2571:Y2571"/>
    <mergeCell ref="AC2569:AD2569"/>
    <mergeCell ref="D2570:K2570"/>
    <mergeCell ref="L2570:O2570"/>
    <mergeCell ref="P2570:Q2570"/>
    <mergeCell ref="T2570:U2570"/>
    <mergeCell ref="V2570:W2570"/>
    <mergeCell ref="X2570:Y2570"/>
    <mergeCell ref="AC2570:AD2570"/>
    <mergeCell ref="D2569:K2569"/>
    <mergeCell ref="L2569:O2569"/>
    <mergeCell ref="P2569:Q2569"/>
    <mergeCell ref="T2569:U2569"/>
    <mergeCell ref="V2569:W2569"/>
    <mergeCell ref="X2569:Y2569"/>
    <mergeCell ref="AC2567:AD2567"/>
    <mergeCell ref="D2568:K2568"/>
    <mergeCell ref="L2568:O2568"/>
    <mergeCell ref="P2568:Q2568"/>
    <mergeCell ref="T2568:U2568"/>
    <mergeCell ref="V2568:W2568"/>
    <mergeCell ref="X2568:Y2568"/>
    <mergeCell ref="AC2568:AD2568"/>
    <mergeCell ref="D2567:K2567"/>
    <mergeCell ref="L2567:O2567"/>
    <mergeCell ref="P2567:Q2567"/>
    <mergeCell ref="T2567:U2567"/>
    <mergeCell ref="V2567:W2567"/>
    <mergeCell ref="X2567:Y2567"/>
    <mergeCell ref="AC2565:AD2565"/>
    <mergeCell ref="D2566:K2566"/>
    <mergeCell ref="L2566:O2566"/>
    <mergeCell ref="P2566:Q2566"/>
    <mergeCell ref="T2566:U2566"/>
    <mergeCell ref="V2566:W2566"/>
    <mergeCell ref="X2566:Y2566"/>
    <mergeCell ref="AC2566:AD2566"/>
    <mergeCell ref="D2565:K2565"/>
    <mergeCell ref="L2565:O2565"/>
    <mergeCell ref="P2565:Q2565"/>
    <mergeCell ref="T2565:U2565"/>
    <mergeCell ref="V2565:W2565"/>
    <mergeCell ref="X2565:Y2565"/>
    <mergeCell ref="AC2563:AD2563"/>
    <mergeCell ref="D2564:K2564"/>
    <mergeCell ref="L2564:O2564"/>
    <mergeCell ref="P2564:Q2564"/>
    <mergeCell ref="T2564:U2564"/>
    <mergeCell ref="V2564:W2564"/>
    <mergeCell ref="X2564:Y2564"/>
    <mergeCell ref="AC2564:AD2564"/>
    <mergeCell ref="D2563:K2563"/>
    <mergeCell ref="L2563:O2563"/>
    <mergeCell ref="P2563:Q2563"/>
    <mergeCell ref="T2563:U2563"/>
    <mergeCell ref="V2563:W2563"/>
    <mergeCell ref="X2563:Y2563"/>
    <mergeCell ref="AC2561:AD2561"/>
    <mergeCell ref="D2562:K2562"/>
    <mergeCell ref="L2562:O2562"/>
    <mergeCell ref="P2562:Q2562"/>
    <mergeCell ref="T2562:U2562"/>
    <mergeCell ref="V2562:W2562"/>
    <mergeCell ref="X2562:Y2562"/>
    <mergeCell ref="AC2562:AD2562"/>
    <mergeCell ref="D2561:K2561"/>
    <mergeCell ref="L2561:O2561"/>
    <mergeCell ref="P2561:Q2561"/>
    <mergeCell ref="T2561:U2561"/>
    <mergeCell ref="V2561:W2561"/>
    <mergeCell ref="X2561:Y2561"/>
    <mergeCell ref="AC2559:AD2559"/>
    <mergeCell ref="D2560:K2560"/>
    <mergeCell ref="L2560:O2560"/>
    <mergeCell ref="P2560:Q2560"/>
    <mergeCell ref="T2560:U2560"/>
    <mergeCell ref="V2560:W2560"/>
    <mergeCell ref="X2560:Y2560"/>
    <mergeCell ref="AC2560:AD2560"/>
    <mergeCell ref="D2559:K2559"/>
    <mergeCell ref="L2559:O2559"/>
    <mergeCell ref="P2559:Q2559"/>
    <mergeCell ref="T2559:U2559"/>
    <mergeCell ref="V2559:W2559"/>
    <mergeCell ref="X2559:Y2559"/>
    <mergeCell ref="AC2557:AD2557"/>
    <mergeCell ref="D2558:K2558"/>
    <mergeCell ref="L2558:O2558"/>
    <mergeCell ref="P2558:Q2558"/>
    <mergeCell ref="T2558:U2558"/>
    <mergeCell ref="V2558:W2558"/>
    <mergeCell ref="X2558:Y2558"/>
    <mergeCell ref="AC2558:AD2558"/>
    <mergeCell ref="D2557:K2557"/>
    <mergeCell ref="L2557:O2557"/>
    <mergeCell ref="P2557:Q2557"/>
    <mergeCell ref="T2557:U2557"/>
    <mergeCell ref="V2557:W2557"/>
    <mergeCell ref="X2557:Y2557"/>
    <mergeCell ref="AC2555:AD2555"/>
    <mergeCell ref="D2556:K2556"/>
    <mergeCell ref="L2556:O2556"/>
    <mergeCell ref="P2556:Q2556"/>
    <mergeCell ref="T2556:U2556"/>
    <mergeCell ref="V2556:W2556"/>
    <mergeCell ref="X2556:Y2556"/>
    <mergeCell ref="AC2556:AD2556"/>
    <mergeCell ref="D2555:K2555"/>
    <mergeCell ref="L2555:O2555"/>
    <mergeCell ref="P2555:Q2555"/>
    <mergeCell ref="T2555:U2555"/>
    <mergeCell ref="V2555:W2555"/>
    <mergeCell ref="X2555:Y2555"/>
    <mergeCell ref="AC2553:AD2553"/>
    <mergeCell ref="D2554:K2554"/>
    <mergeCell ref="L2554:O2554"/>
    <mergeCell ref="P2554:Q2554"/>
    <mergeCell ref="T2554:U2554"/>
    <mergeCell ref="V2554:W2554"/>
    <mergeCell ref="X2554:Y2554"/>
    <mergeCell ref="AC2554:AD2554"/>
    <mergeCell ref="D2553:K2553"/>
    <mergeCell ref="L2553:O2553"/>
    <mergeCell ref="P2553:Q2553"/>
    <mergeCell ref="T2553:U2553"/>
    <mergeCell ref="V2553:W2553"/>
    <mergeCell ref="X2553:Y2553"/>
    <mergeCell ref="AC2551:AD2551"/>
    <mergeCell ref="D2552:K2552"/>
    <mergeCell ref="L2552:O2552"/>
    <mergeCell ref="P2552:Q2552"/>
    <mergeCell ref="T2552:U2552"/>
    <mergeCell ref="V2552:W2552"/>
    <mergeCell ref="X2552:Y2552"/>
    <mergeCell ref="AC2552:AD2552"/>
    <mergeCell ref="D2551:K2551"/>
    <mergeCell ref="L2551:O2551"/>
    <mergeCell ref="P2551:Q2551"/>
    <mergeCell ref="T2551:U2551"/>
    <mergeCell ref="V2551:W2551"/>
    <mergeCell ref="X2551:Y2551"/>
    <mergeCell ref="AC2549:AD2549"/>
    <mergeCell ref="D2550:K2550"/>
    <mergeCell ref="L2550:O2550"/>
    <mergeCell ref="P2550:Q2550"/>
    <mergeCell ref="T2550:U2550"/>
    <mergeCell ref="V2550:W2550"/>
    <mergeCell ref="X2550:Y2550"/>
    <mergeCell ref="AC2550:AD2550"/>
    <mergeCell ref="D2549:K2549"/>
    <mergeCell ref="L2549:O2549"/>
    <mergeCell ref="P2549:Q2549"/>
    <mergeCell ref="T2549:U2549"/>
    <mergeCell ref="V2549:W2549"/>
    <mergeCell ref="X2549:Y2549"/>
    <mergeCell ref="AC2547:AD2547"/>
    <mergeCell ref="D2548:K2548"/>
    <mergeCell ref="L2548:O2548"/>
    <mergeCell ref="P2548:Q2548"/>
    <mergeCell ref="T2548:U2548"/>
    <mergeCell ref="V2548:W2548"/>
    <mergeCell ref="X2548:Y2548"/>
    <mergeCell ref="AC2548:AD2548"/>
    <mergeCell ref="D2547:K2547"/>
    <mergeCell ref="L2547:O2547"/>
    <mergeCell ref="P2547:Q2547"/>
    <mergeCell ref="T2547:U2547"/>
    <mergeCell ref="V2547:W2547"/>
    <mergeCell ref="X2547:Y2547"/>
    <mergeCell ref="AC2545:AD2545"/>
    <mergeCell ref="D2546:K2546"/>
    <mergeCell ref="L2546:O2546"/>
    <mergeCell ref="P2546:Q2546"/>
    <mergeCell ref="T2546:U2546"/>
    <mergeCell ref="V2546:W2546"/>
    <mergeCell ref="X2546:Y2546"/>
    <mergeCell ref="AC2546:AD2546"/>
    <mergeCell ref="D2545:K2545"/>
    <mergeCell ref="L2545:O2545"/>
    <mergeCell ref="P2545:Q2545"/>
    <mergeCell ref="T2545:U2545"/>
    <mergeCell ref="V2545:W2545"/>
    <mergeCell ref="X2545:Y2545"/>
    <mergeCell ref="AC2543:AD2543"/>
    <mergeCell ref="D2544:K2544"/>
    <mergeCell ref="L2544:O2544"/>
    <mergeCell ref="P2544:Q2544"/>
    <mergeCell ref="T2544:U2544"/>
    <mergeCell ref="V2544:W2544"/>
    <mergeCell ref="X2544:Y2544"/>
    <mergeCell ref="AC2544:AD2544"/>
    <mergeCell ref="D2543:K2543"/>
    <mergeCell ref="L2543:O2543"/>
    <mergeCell ref="P2543:Q2543"/>
    <mergeCell ref="T2543:U2543"/>
    <mergeCell ref="V2543:W2543"/>
    <mergeCell ref="X2543:Y2543"/>
    <mergeCell ref="AC2541:AD2541"/>
    <mergeCell ref="D2542:K2542"/>
    <mergeCell ref="L2542:O2542"/>
    <mergeCell ref="P2542:Q2542"/>
    <mergeCell ref="T2542:U2542"/>
    <mergeCell ref="V2542:W2542"/>
    <mergeCell ref="X2542:Y2542"/>
    <mergeCell ref="AC2542:AD2542"/>
    <mergeCell ref="D2541:K2541"/>
    <mergeCell ref="L2541:O2541"/>
    <mergeCell ref="P2541:Q2541"/>
    <mergeCell ref="T2541:U2541"/>
    <mergeCell ref="V2541:W2541"/>
    <mergeCell ref="X2541:Y2541"/>
    <mergeCell ref="AC2539:AD2539"/>
    <mergeCell ref="D2540:K2540"/>
    <mergeCell ref="L2540:O2540"/>
    <mergeCell ref="P2540:Q2540"/>
    <mergeCell ref="T2540:U2540"/>
    <mergeCell ref="V2540:W2540"/>
    <mergeCell ref="X2540:Y2540"/>
    <mergeCell ref="AC2540:AD2540"/>
    <mergeCell ref="D2539:K2539"/>
    <mergeCell ref="L2539:O2539"/>
    <mergeCell ref="P2539:Q2539"/>
    <mergeCell ref="T2539:U2539"/>
    <mergeCell ref="V2539:W2539"/>
    <mergeCell ref="X2539:Y2539"/>
    <mergeCell ref="AC2537:AD2537"/>
    <mergeCell ref="D2538:K2538"/>
    <mergeCell ref="L2538:O2538"/>
    <mergeCell ref="P2538:Q2538"/>
    <mergeCell ref="T2538:U2538"/>
    <mergeCell ref="V2538:W2538"/>
    <mergeCell ref="X2538:Y2538"/>
    <mergeCell ref="AC2538:AD2538"/>
    <mergeCell ref="D2537:K2537"/>
    <mergeCell ref="L2537:O2537"/>
    <mergeCell ref="P2537:Q2537"/>
    <mergeCell ref="T2537:U2537"/>
    <mergeCell ref="V2537:W2537"/>
    <mergeCell ref="X2537:Y2537"/>
    <mergeCell ref="AC2535:AD2535"/>
    <mergeCell ref="D2536:K2536"/>
    <mergeCell ref="L2536:O2536"/>
    <mergeCell ref="P2536:Q2536"/>
    <mergeCell ref="T2536:U2536"/>
    <mergeCell ref="V2536:W2536"/>
    <mergeCell ref="X2536:Y2536"/>
    <mergeCell ref="AC2536:AD2536"/>
    <mergeCell ref="D2535:K2535"/>
    <mergeCell ref="L2535:O2535"/>
    <mergeCell ref="P2535:Q2535"/>
    <mergeCell ref="T2535:U2535"/>
    <mergeCell ref="V2535:W2535"/>
    <mergeCell ref="X2535:Y2535"/>
    <mergeCell ref="AC2533:AD2533"/>
    <mergeCell ref="D2534:K2534"/>
    <mergeCell ref="L2534:O2534"/>
    <mergeCell ref="P2534:Q2534"/>
    <mergeCell ref="T2534:U2534"/>
    <mergeCell ref="V2534:W2534"/>
    <mergeCell ref="X2534:Y2534"/>
    <mergeCell ref="AC2534:AD2534"/>
    <mergeCell ref="D2533:K2533"/>
    <mergeCell ref="L2533:O2533"/>
    <mergeCell ref="P2533:Q2533"/>
    <mergeCell ref="T2533:U2533"/>
    <mergeCell ref="V2533:W2533"/>
    <mergeCell ref="X2533:Y2533"/>
    <mergeCell ref="AC2531:AD2531"/>
    <mergeCell ref="D2532:K2532"/>
    <mergeCell ref="L2532:O2532"/>
    <mergeCell ref="P2532:Q2532"/>
    <mergeCell ref="T2532:U2532"/>
    <mergeCell ref="V2532:W2532"/>
    <mergeCell ref="X2532:Y2532"/>
    <mergeCell ref="AC2532:AD2532"/>
    <mergeCell ref="D2531:K2531"/>
    <mergeCell ref="L2531:O2531"/>
    <mergeCell ref="P2531:Q2531"/>
    <mergeCell ref="T2531:U2531"/>
    <mergeCell ref="V2531:W2531"/>
    <mergeCell ref="X2531:Y2531"/>
    <mergeCell ref="AC2529:AD2529"/>
    <mergeCell ref="D2530:K2530"/>
    <mergeCell ref="L2530:O2530"/>
    <mergeCell ref="P2530:Q2530"/>
    <mergeCell ref="T2530:U2530"/>
    <mergeCell ref="V2530:W2530"/>
    <mergeCell ref="X2530:Y2530"/>
    <mergeCell ref="AC2530:AD2530"/>
    <mergeCell ref="D2529:K2529"/>
    <mergeCell ref="L2529:O2529"/>
    <mergeCell ref="P2529:Q2529"/>
    <mergeCell ref="T2529:U2529"/>
    <mergeCell ref="V2529:W2529"/>
    <mergeCell ref="X2529:Y2529"/>
    <mergeCell ref="AC2527:AD2527"/>
    <mergeCell ref="D2528:K2528"/>
    <mergeCell ref="L2528:O2528"/>
    <mergeCell ref="P2528:Q2528"/>
    <mergeCell ref="T2528:U2528"/>
    <mergeCell ref="V2528:W2528"/>
    <mergeCell ref="X2528:Y2528"/>
    <mergeCell ref="AC2528:AD2528"/>
    <mergeCell ref="D2527:K2527"/>
    <mergeCell ref="L2527:O2527"/>
    <mergeCell ref="P2527:Q2527"/>
    <mergeCell ref="T2527:U2527"/>
    <mergeCell ref="V2527:W2527"/>
    <mergeCell ref="X2527:Y2527"/>
    <mergeCell ref="AC2525:AD2525"/>
    <mergeCell ref="D2526:K2526"/>
    <mergeCell ref="L2526:O2526"/>
    <mergeCell ref="P2526:Q2526"/>
    <mergeCell ref="T2526:U2526"/>
    <mergeCell ref="V2526:W2526"/>
    <mergeCell ref="X2526:Y2526"/>
    <mergeCell ref="AC2526:AD2526"/>
    <mergeCell ref="D2525:K2525"/>
    <mergeCell ref="L2525:O2525"/>
    <mergeCell ref="P2525:Q2525"/>
    <mergeCell ref="T2525:U2525"/>
    <mergeCell ref="V2525:W2525"/>
    <mergeCell ref="X2525:Y2525"/>
    <mergeCell ref="AC2523:AD2523"/>
    <mergeCell ref="D2524:K2524"/>
    <mergeCell ref="L2524:O2524"/>
    <mergeCell ref="P2524:Q2524"/>
    <mergeCell ref="T2524:U2524"/>
    <mergeCell ref="V2524:W2524"/>
    <mergeCell ref="X2524:Y2524"/>
    <mergeCell ref="AC2524:AD2524"/>
    <mergeCell ref="D2523:K2523"/>
    <mergeCell ref="L2523:O2523"/>
    <mergeCell ref="P2523:Q2523"/>
    <mergeCell ref="T2523:U2523"/>
    <mergeCell ref="V2523:W2523"/>
    <mergeCell ref="X2523:Y2523"/>
    <mergeCell ref="AC2521:AD2521"/>
    <mergeCell ref="D2522:K2522"/>
    <mergeCell ref="L2522:O2522"/>
    <mergeCell ref="P2522:Q2522"/>
    <mergeCell ref="T2522:U2522"/>
    <mergeCell ref="V2522:W2522"/>
    <mergeCell ref="X2522:Y2522"/>
    <mergeCell ref="AC2522:AD2522"/>
    <mergeCell ref="D2521:K2521"/>
    <mergeCell ref="L2521:O2521"/>
    <mergeCell ref="P2521:Q2521"/>
    <mergeCell ref="T2521:U2521"/>
    <mergeCell ref="V2521:W2521"/>
    <mergeCell ref="X2521:Y2521"/>
    <mergeCell ref="AC2519:AD2519"/>
    <mergeCell ref="D2520:K2520"/>
    <mergeCell ref="L2520:O2520"/>
    <mergeCell ref="P2520:Q2520"/>
    <mergeCell ref="T2520:U2520"/>
    <mergeCell ref="V2520:W2520"/>
    <mergeCell ref="X2520:Y2520"/>
    <mergeCell ref="AC2520:AD2520"/>
    <mergeCell ref="D2519:K2519"/>
    <mergeCell ref="L2519:O2519"/>
    <mergeCell ref="P2519:Q2519"/>
    <mergeCell ref="T2519:U2519"/>
    <mergeCell ref="V2519:W2519"/>
    <mergeCell ref="X2519:Y2519"/>
    <mergeCell ref="AC2517:AD2517"/>
    <mergeCell ref="D2518:K2518"/>
    <mergeCell ref="L2518:O2518"/>
    <mergeCell ref="P2518:Q2518"/>
    <mergeCell ref="T2518:U2518"/>
    <mergeCell ref="V2518:W2518"/>
    <mergeCell ref="X2518:Y2518"/>
    <mergeCell ref="AC2518:AD2518"/>
    <mergeCell ref="D2517:K2517"/>
    <mergeCell ref="L2517:O2517"/>
    <mergeCell ref="P2517:Q2517"/>
    <mergeCell ref="T2517:U2517"/>
    <mergeCell ref="V2517:W2517"/>
    <mergeCell ref="X2517:Y2517"/>
    <mergeCell ref="AC2515:AD2515"/>
    <mergeCell ref="D2516:K2516"/>
    <mergeCell ref="L2516:O2516"/>
    <mergeCell ref="P2516:Q2516"/>
    <mergeCell ref="T2516:U2516"/>
    <mergeCell ref="V2516:W2516"/>
    <mergeCell ref="X2516:Y2516"/>
    <mergeCell ref="AC2516:AD2516"/>
    <mergeCell ref="D2515:K2515"/>
    <mergeCell ref="L2515:O2515"/>
    <mergeCell ref="P2515:Q2515"/>
    <mergeCell ref="T2515:U2515"/>
    <mergeCell ref="V2515:W2515"/>
    <mergeCell ref="X2515:Y2515"/>
    <mergeCell ref="AC2513:AD2513"/>
    <mergeCell ref="D2514:K2514"/>
    <mergeCell ref="L2514:O2514"/>
    <mergeCell ref="P2514:Q2514"/>
    <mergeCell ref="T2514:U2514"/>
    <mergeCell ref="V2514:W2514"/>
    <mergeCell ref="X2514:Y2514"/>
    <mergeCell ref="AC2514:AD2514"/>
    <mergeCell ref="D2513:K2513"/>
    <mergeCell ref="L2513:O2513"/>
    <mergeCell ref="P2513:Q2513"/>
    <mergeCell ref="T2513:U2513"/>
    <mergeCell ref="V2513:W2513"/>
    <mergeCell ref="X2513:Y2513"/>
    <mergeCell ref="AC2511:AD2511"/>
    <mergeCell ref="D2512:K2512"/>
    <mergeCell ref="L2512:O2512"/>
    <mergeCell ref="P2512:Q2512"/>
    <mergeCell ref="T2512:U2512"/>
    <mergeCell ref="V2512:W2512"/>
    <mergeCell ref="X2512:Y2512"/>
    <mergeCell ref="AC2512:AD2512"/>
    <mergeCell ref="D2511:K2511"/>
    <mergeCell ref="L2511:O2511"/>
    <mergeCell ref="P2511:Q2511"/>
    <mergeCell ref="T2511:U2511"/>
    <mergeCell ref="V2511:W2511"/>
    <mergeCell ref="X2511:Y2511"/>
    <mergeCell ref="AC2509:AD2509"/>
    <mergeCell ref="D2510:K2510"/>
    <mergeCell ref="L2510:O2510"/>
    <mergeCell ref="P2510:Q2510"/>
    <mergeCell ref="T2510:U2510"/>
    <mergeCell ref="V2510:W2510"/>
    <mergeCell ref="X2510:Y2510"/>
    <mergeCell ref="AC2510:AD2510"/>
    <mergeCell ref="D2509:K2509"/>
    <mergeCell ref="L2509:O2509"/>
    <mergeCell ref="P2509:Q2509"/>
    <mergeCell ref="T2509:U2509"/>
    <mergeCell ref="V2509:W2509"/>
    <mergeCell ref="X2509:Y2509"/>
    <mergeCell ref="AC2507:AD2507"/>
    <mergeCell ref="D2508:K2508"/>
    <mergeCell ref="L2508:O2508"/>
    <mergeCell ref="P2508:Q2508"/>
    <mergeCell ref="T2508:U2508"/>
    <mergeCell ref="V2508:W2508"/>
    <mergeCell ref="X2508:Y2508"/>
    <mergeCell ref="AC2508:AD2508"/>
    <mergeCell ref="D2507:K2507"/>
    <mergeCell ref="L2507:O2507"/>
    <mergeCell ref="P2507:Q2507"/>
    <mergeCell ref="T2507:U2507"/>
    <mergeCell ref="V2507:W2507"/>
    <mergeCell ref="X2507:Y2507"/>
    <mergeCell ref="AC2505:AD2505"/>
    <mergeCell ref="D2506:K2506"/>
    <mergeCell ref="L2506:O2506"/>
    <mergeCell ref="P2506:Q2506"/>
    <mergeCell ref="T2506:U2506"/>
    <mergeCell ref="V2506:W2506"/>
    <mergeCell ref="X2506:Y2506"/>
    <mergeCell ref="AC2506:AD2506"/>
    <mergeCell ref="D2505:K2505"/>
    <mergeCell ref="L2505:O2505"/>
    <mergeCell ref="P2505:Q2505"/>
    <mergeCell ref="T2505:U2505"/>
    <mergeCell ref="V2505:W2505"/>
    <mergeCell ref="X2505:Y2505"/>
    <mergeCell ref="AC2503:AD2503"/>
    <mergeCell ref="D2504:K2504"/>
    <mergeCell ref="L2504:O2504"/>
    <mergeCell ref="P2504:Q2504"/>
    <mergeCell ref="T2504:U2504"/>
    <mergeCell ref="V2504:W2504"/>
    <mergeCell ref="X2504:Y2504"/>
    <mergeCell ref="AC2504:AD2504"/>
    <mergeCell ref="D2503:K2503"/>
    <mergeCell ref="L2503:O2503"/>
    <mergeCell ref="P2503:Q2503"/>
    <mergeCell ref="T2503:U2503"/>
    <mergeCell ref="V2503:W2503"/>
    <mergeCell ref="X2503:Y2503"/>
    <mergeCell ref="AC2501:AD2501"/>
    <mergeCell ref="D2502:K2502"/>
    <mergeCell ref="L2502:O2502"/>
    <mergeCell ref="P2502:Q2502"/>
    <mergeCell ref="T2502:U2502"/>
    <mergeCell ref="V2502:W2502"/>
    <mergeCell ref="X2502:Y2502"/>
    <mergeCell ref="AC2502:AD2502"/>
    <mergeCell ref="D2501:K2501"/>
    <mergeCell ref="L2501:O2501"/>
    <mergeCell ref="P2501:Q2501"/>
    <mergeCell ref="T2501:U2501"/>
    <mergeCell ref="V2501:W2501"/>
    <mergeCell ref="X2501:Y2501"/>
    <mergeCell ref="AC2499:AD2499"/>
    <mergeCell ref="D2500:K2500"/>
    <mergeCell ref="L2500:O2500"/>
    <mergeCell ref="P2500:Q2500"/>
    <mergeCell ref="T2500:U2500"/>
    <mergeCell ref="V2500:W2500"/>
    <mergeCell ref="X2500:Y2500"/>
    <mergeCell ref="AC2500:AD2500"/>
    <mergeCell ref="D2499:K2499"/>
    <mergeCell ref="L2499:O2499"/>
    <mergeCell ref="P2499:Q2499"/>
    <mergeCell ref="T2499:U2499"/>
    <mergeCell ref="V2499:W2499"/>
    <mergeCell ref="X2499:Y2499"/>
    <mergeCell ref="AC2497:AD2497"/>
    <mergeCell ref="D2498:K2498"/>
    <mergeCell ref="L2498:O2498"/>
    <mergeCell ref="P2498:Q2498"/>
    <mergeCell ref="T2498:U2498"/>
    <mergeCell ref="V2498:W2498"/>
    <mergeCell ref="X2498:Y2498"/>
    <mergeCell ref="AC2498:AD2498"/>
    <mergeCell ref="D2497:K2497"/>
    <mergeCell ref="L2497:O2497"/>
    <mergeCell ref="P2497:Q2497"/>
    <mergeCell ref="T2497:U2497"/>
    <mergeCell ref="V2497:W2497"/>
    <mergeCell ref="X2497:Y2497"/>
    <mergeCell ref="AC2495:AD2495"/>
    <mergeCell ref="D2496:K2496"/>
    <mergeCell ref="L2496:O2496"/>
    <mergeCell ref="P2496:Q2496"/>
    <mergeCell ref="T2496:U2496"/>
    <mergeCell ref="V2496:W2496"/>
    <mergeCell ref="X2496:Y2496"/>
    <mergeCell ref="AC2496:AD2496"/>
    <mergeCell ref="D2495:K2495"/>
    <mergeCell ref="L2495:O2495"/>
    <mergeCell ref="P2495:Q2495"/>
    <mergeCell ref="T2495:U2495"/>
    <mergeCell ref="V2495:W2495"/>
    <mergeCell ref="X2495:Y2495"/>
    <mergeCell ref="AC2493:AD2493"/>
    <mergeCell ref="D2494:K2494"/>
    <mergeCell ref="L2494:O2494"/>
    <mergeCell ref="P2494:Q2494"/>
    <mergeCell ref="T2494:U2494"/>
    <mergeCell ref="V2494:W2494"/>
    <mergeCell ref="X2494:Y2494"/>
    <mergeCell ref="AC2494:AD2494"/>
    <mergeCell ref="D2493:K2493"/>
    <mergeCell ref="L2493:O2493"/>
    <mergeCell ref="P2493:Q2493"/>
    <mergeCell ref="T2493:U2493"/>
    <mergeCell ref="V2493:W2493"/>
    <mergeCell ref="X2493:Y2493"/>
    <mergeCell ref="AC2491:AD2491"/>
    <mergeCell ref="D2492:K2492"/>
    <mergeCell ref="L2492:O2492"/>
    <mergeCell ref="P2492:Q2492"/>
    <mergeCell ref="T2492:U2492"/>
    <mergeCell ref="V2492:W2492"/>
    <mergeCell ref="X2492:Y2492"/>
    <mergeCell ref="AC2492:AD2492"/>
    <mergeCell ref="D2491:K2491"/>
    <mergeCell ref="L2491:O2491"/>
    <mergeCell ref="P2491:Q2491"/>
    <mergeCell ref="T2491:U2491"/>
    <mergeCell ref="V2491:W2491"/>
    <mergeCell ref="X2491:Y2491"/>
    <mergeCell ref="AC2489:AD2489"/>
    <mergeCell ref="D2490:K2490"/>
    <mergeCell ref="L2490:O2490"/>
    <mergeCell ref="P2490:Q2490"/>
    <mergeCell ref="T2490:U2490"/>
    <mergeCell ref="V2490:W2490"/>
    <mergeCell ref="X2490:Y2490"/>
    <mergeCell ref="AC2490:AD2490"/>
    <mergeCell ref="D2489:K2489"/>
    <mergeCell ref="L2489:O2489"/>
    <mergeCell ref="P2489:Q2489"/>
    <mergeCell ref="T2489:U2489"/>
    <mergeCell ref="V2489:W2489"/>
    <mergeCell ref="X2489:Y2489"/>
    <mergeCell ref="AC2487:AD2487"/>
    <mergeCell ref="D2488:K2488"/>
    <mergeCell ref="L2488:O2488"/>
    <mergeCell ref="P2488:Q2488"/>
    <mergeCell ref="T2488:U2488"/>
    <mergeCell ref="V2488:W2488"/>
    <mergeCell ref="X2488:Y2488"/>
    <mergeCell ref="AC2488:AD2488"/>
    <mergeCell ref="D2487:K2487"/>
    <mergeCell ref="L2487:O2487"/>
    <mergeCell ref="P2487:Q2487"/>
    <mergeCell ref="T2487:U2487"/>
    <mergeCell ref="V2487:W2487"/>
    <mergeCell ref="X2487:Y2487"/>
    <mergeCell ref="AC2485:AD2485"/>
    <mergeCell ref="D2486:K2486"/>
    <mergeCell ref="L2486:O2486"/>
    <mergeCell ref="P2486:Q2486"/>
    <mergeCell ref="T2486:U2486"/>
    <mergeCell ref="V2486:W2486"/>
    <mergeCell ref="X2486:Y2486"/>
    <mergeCell ref="AC2486:AD2486"/>
    <mergeCell ref="D2485:K2485"/>
    <mergeCell ref="L2485:O2485"/>
    <mergeCell ref="P2485:Q2485"/>
    <mergeCell ref="T2485:U2485"/>
    <mergeCell ref="V2485:W2485"/>
    <mergeCell ref="X2485:Y2485"/>
    <mergeCell ref="AC2483:AD2483"/>
    <mergeCell ref="D2484:K2484"/>
    <mergeCell ref="L2484:O2484"/>
    <mergeCell ref="P2484:Q2484"/>
    <mergeCell ref="T2484:U2484"/>
    <mergeCell ref="V2484:W2484"/>
    <mergeCell ref="X2484:Y2484"/>
    <mergeCell ref="AC2484:AD2484"/>
    <mergeCell ref="D2483:K2483"/>
    <mergeCell ref="L2483:O2483"/>
    <mergeCell ref="P2483:Q2483"/>
    <mergeCell ref="T2483:U2483"/>
    <mergeCell ref="V2483:W2483"/>
    <mergeCell ref="X2483:Y2483"/>
    <mergeCell ref="AC2481:AD2481"/>
    <mergeCell ref="D2482:K2482"/>
    <mergeCell ref="L2482:O2482"/>
    <mergeCell ref="P2482:Q2482"/>
    <mergeCell ref="T2482:U2482"/>
    <mergeCell ref="V2482:W2482"/>
    <mergeCell ref="X2482:Y2482"/>
    <mergeCell ref="AC2482:AD2482"/>
    <mergeCell ref="D2481:K2481"/>
    <mergeCell ref="L2481:O2481"/>
    <mergeCell ref="P2481:Q2481"/>
    <mergeCell ref="T2481:U2481"/>
    <mergeCell ref="V2481:W2481"/>
    <mergeCell ref="X2481:Y2481"/>
    <mergeCell ref="AC2479:AD2479"/>
    <mergeCell ref="D2480:K2480"/>
    <mergeCell ref="L2480:O2480"/>
    <mergeCell ref="P2480:Q2480"/>
    <mergeCell ref="T2480:U2480"/>
    <mergeCell ref="V2480:W2480"/>
    <mergeCell ref="X2480:Y2480"/>
    <mergeCell ref="AC2480:AD2480"/>
    <mergeCell ref="D2479:K2479"/>
    <mergeCell ref="L2479:O2479"/>
    <mergeCell ref="P2479:Q2479"/>
    <mergeCell ref="T2479:U2479"/>
    <mergeCell ref="V2479:W2479"/>
    <mergeCell ref="X2479:Y2479"/>
    <mergeCell ref="AC2477:AD2477"/>
    <mergeCell ref="D2478:K2478"/>
    <mergeCell ref="L2478:O2478"/>
    <mergeCell ref="P2478:Q2478"/>
    <mergeCell ref="T2478:U2478"/>
    <mergeCell ref="V2478:W2478"/>
    <mergeCell ref="X2478:Y2478"/>
    <mergeCell ref="AC2478:AD2478"/>
    <mergeCell ref="D2477:K2477"/>
    <mergeCell ref="L2477:O2477"/>
    <mergeCell ref="P2477:Q2477"/>
    <mergeCell ref="T2477:U2477"/>
    <mergeCell ref="V2477:W2477"/>
    <mergeCell ref="X2477:Y2477"/>
    <mergeCell ref="AC2475:AD2475"/>
    <mergeCell ref="D2476:K2476"/>
    <mergeCell ref="L2476:O2476"/>
    <mergeCell ref="P2476:Q2476"/>
    <mergeCell ref="T2476:U2476"/>
    <mergeCell ref="V2476:W2476"/>
    <mergeCell ref="X2476:Y2476"/>
    <mergeCell ref="AC2476:AD2476"/>
    <mergeCell ref="D2475:K2475"/>
    <mergeCell ref="L2475:O2475"/>
    <mergeCell ref="P2475:Q2475"/>
    <mergeCell ref="T2475:U2475"/>
    <mergeCell ref="V2475:W2475"/>
    <mergeCell ref="X2475:Y2475"/>
    <mergeCell ref="AC2473:AD2473"/>
    <mergeCell ref="D2474:K2474"/>
    <mergeCell ref="L2474:O2474"/>
    <mergeCell ref="P2474:Q2474"/>
    <mergeCell ref="T2474:U2474"/>
    <mergeCell ref="V2474:W2474"/>
    <mergeCell ref="X2474:Y2474"/>
    <mergeCell ref="AC2474:AD2474"/>
    <mergeCell ref="D2473:K2473"/>
    <mergeCell ref="L2473:O2473"/>
    <mergeCell ref="P2473:Q2473"/>
    <mergeCell ref="T2473:U2473"/>
    <mergeCell ref="V2473:W2473"/>
    <mergeCell ref="X2473:Y2473"/>
    <mergeCell ref="AC2471:AD2471"/>
    <mergeCell ref="D2472:K2472"/>
    <mergeCell ref="L2472:O2472"/>
    <mergeCell ref="P2472:Q2472"/>
    <mergeCell ref="T2472:U2472"/>
    <mergeCell ref="V2472:W2472"/>
    <mergeCell ref="X2472:Y2472"/>
    <mergeCell ref="AC2472:AD2472"/>
    <mergeCell ref="D2471:K2471"/>
    <mergeCell ref="L2471:O2471"/>
    <mergeCell ref="P2471:Q2471"/>
    <mergeCell ref="T2471:U2471"/>
    <mergeCell ref="V2471:W2471"/>
    <mergeCell ref="X2471:Y2471"/>
    <mergeCell ref="AC2469:AD2469"/>
    <mergeCell ref="D2470:K2470"/>
    <mergeCell ref="L2470:O2470"/>
    <mergeCell ref="P2470:Q2470"/>
    <mergeCell ref="T2470:U2470"/>
    <mergeCell ref="V2470:W2470"/>
    <mergeCell ref="X2470:Y2470"/>
    <mergeCell ref="AC2470:AD2470"/>
    <mergeCell ref="D2469:K2469"/>
    <mergeCell ref="L2469:O2469"/>
    <mergeCell ref="P2469:Q2469"/>
    <mergeCell ref="T2469:U2469"/>
    <mergeCell ref="V2469:W2469"/>
    <mergeCell ref="X2469:Y2469"/>
    <mergeCell ref="AC2467:AD2467"/>
    <mergeCell ref="D2468:K2468"/>
    <mergeCell ref="L2468:O2468"/>
    <mergeCell ref="P2468:Q2468"/>
    <mergeCell ref="T2468:U2468"/>
    <mergeCell ref="V2468:W2468"/>
    <mergeCell ref="X2468:Y2468"/>
    <mergeCell ref="AC2468:AD2468"/>
    <mergeCell ref="D2467:K2467"/>
    <mergeCell ref="L2467:O2467"/>
    <mergeCell ref="P2467:Q2467"/>
    <mergeCell ref="T2467:U2467"/>
    <mergeCell ref="V2467:W2467"/>
    <mergeCell ref="X2467:Y2467"/>
    <mergeCell ref="AC2465:AD2465"/>
    <mergeCell ref="D2466:K2466"/>
    <mergeCell ref="L2466:O2466"/>
    <mergeCell ref="P2466:Q2466"/>
    <mergeCell ref="T2466:U2466"/>
    <mergeCell ref="V2466:W2466"/>
    <mergeCell ref="X2466:Y2466"/>
    <mergeCell ref="AC2466:AD2466"/>
    <mergeCell ref="D2465:K2465"/>
    <mergeCell ref="L2465:O2465"/>
    <mergeCell ref="P2465:Q2465"/>
    <mergeCell ref="T2465:U2465"/>
    <mergeCell ref="V2465:W2465"/>
    <mergeCell ref="X2465:Y2465"/>
    <mergeCell ref="AC2463:AD2463"/>
    <mergeCell ref="D2464:K2464"/>
    <mergeCell ref="L2464:O2464"/>
    <mergeCell ref="P2464:Q2464"/>
    <mergeCell ref="T2464:U2464"/>
    <mergeCell ref="V2464:W2464"/>
    <mergeCell ref="X2464:Y2464"/>
    <mergeCell ref="AC2464:AD2464"/>
    <mergeCell ref="D2463:K2463"/>
    <mergeCell ref="L2463:O2463"/>
    <mergeCell ref="P2463:Q2463"/>
    <mergeCell ref="T2463:U2463"/>
    <mergeCell ref="V2463:W2463"/>
    <mergeCell ref="X2463:Y2463"/>
    <mergeCell ref="AC2461:AD2461"/>
    <mergeCell ref="D2462:K2462"/>
    <mergeCell ref="L2462:O2462"/>
    <mergeCell ref="P2462:Q2462"/>
    <mergeCell ref="T2462:U2462"/>
    <mergeCell ref="V2462:W2462"/>
    <mergeCell ref="X2462:Y2462"/>
    <mergeCell ref="AC2462:AD2462"/>
    <mergeCell ref="D2461:K2461"/>
    <mergeCell ref="L2461:O2461"/>
    <mergeCell ref="P2461:Q2461"/>
    <mergeCell ref="T2461:U2461"/>
    <mergeCell ref="V2461:W2461"/>
    <mergeCell ref="X2461:Y2461"/>
    <mergeCell ref="AC2459:AD2459"/>
    <mergeCell ref="D2460:K2460"/>
    <mergeCell ref="L2460:O2460"/>
    <mergeCell ref="P2460:Q2460"/>
    <mergeCell ref="T2460:U2460"/>
    <mergeCell ref="V2460:W2460"/>
    <mergeCell ref="X2460:Y2460"/>
    <mergeCell ref="AC2460:AD2460"/>
    <mergeCell ref="D2459:K2459"/>
    <mergeCell ref="L2459:O2459"/>
    <mergeCell ref="P2459:Q2459"/>
    <mergeCell ref="T2459:U2459"/>
    <mergeCell ref="V2459:W2459"/>
    <mergeCell ref="X2459:Y2459"/>
    <mergeCell ref="AC2457:AD2457"/>
    <mergeCell ref="D2458:K2458"/>
    <mergeCell ref="L2458:O2458"/>
    <mergeCell ref="P2458:Q2458"/>
    <mergeCell ref="T2458:U2458"/>
    <mergeCell ref="V2458:W2458"/>
    <mergeCell ref="X2458:Y2458"/>
    <mergeCell ref="AC2458:AD2458"/>
    <mergeCell ref="D2457:K2457"/>
    <mergeCell ref="L2457:O2457"/>
    <mergeCell ref="P2457:Q2457"/>
    <mergeCell ref="T2457:U2457"/>
    <mergeCell ref="V2457:W2457"/>
    <mergeCell ref="X2457:Y2457"/>
    <mergeCell ref="C2454:K2456"/>
    <mergeCell ref="L2454:O2456"/>
    <mergeCell ref="P2454:AD2454"/>
    <mergeCell ref="P2455:Q2456"/>
    <mergeCell ref="R2455:AD2455"/>
    <mergeCell ref="T2456:U2456"/>
    <mergeCell ref="V2456:W2456"/>
    <mergeCell ref="X2456:Y2456"/>
    <mergeCell ref="AC2456:AD2456"/>
    <mergeCell ref="C2448:AD2448"/>
    <mergeCell ref="C2449:AD2449"/>
    <mergeCell ref="C2450:AD2450"/>
    <mergeCell ref="C2451:AD2451"/>
    <mergeCell ref="C2452:AD2452"/>
    <mergeCell ref="AB2435:AD2435"/>
    <mergeCell ref="C2437:E2437"/>
    <mergeCell ref="F2437:AD2437"/>
    <mergeCell ref="C2439:AD2439"/>
    <mergeCell ref="C2440:AD2440"/>
    <mergeCell ref="B2447:AD2447"/>
    <mergeCell ref="N2435:O2435"/>
    <mergeCell ref="P2435:R2435"/>
    <mergeCell ref="S2435:T2435"/>
    <mergeCell ref="U2435:V2435"/>
    <mergeCell ref="W2435:Y2435"/>
    <mergeCell ref="Z2435:AA2435"/>
    <mergeCell ref="B2442:AD2442"/>
    <mergeCell ref="B2443:AD2443"/>
    <mergeCell ref="B2444:AD2444"/>
    <mergeCell ref="B2445:AD2445"/>
    <mergeCell ref="B2446:AD2446"/>
    <mergeCell ref="B2441:AD2441"/>
    <mergeCell ref="Z2433:AA2433"/>
    <mergeCell ref="AB2433:AD2433"/>
    <mergeCell ref="D2434:M2434"/>
    <mergeCell ref="N2434:O2434"/>
    <mergeCell ref="P2434:R2434"/>
    <mergeCell ref="S2434:T2434"/>
    <mergeCell ref="U2434:V2434"/>
    <mergeCell ref="W2434:Y2434"/>
    <mergeCell ref="Z2434:AA2434"/>
    <mergeCell ref="AB2434:AD2434"/>
    <mergeCell ref="D2433:M2433"/>
    <mergeCell ref="N2433:O2433"/>
    <mergeCell ref="P2433:R2433"/>
    <mergeCell ref="S2433:T2433"/>
    <mergeCell ref="U2433:V2433"/>
    <mergeCell ref="W2433:Y2433"/>
    <mergeCell ref="Z2431:AA2431"/>
    <mergeCell ref="AB2431:AD2431"/>
    <mergeCell ref="D2432:M2432"/>
    <mergeCell ref="N2432:O2432"/>
    <mergeCell ref="P2432:R2432"/>
    <mergeCell ref="S2432:T2432"/>
    <mergeCell ref="U2432:V2432"/>
    <mergeCell ref="W2432:Y2432"/>
    <mergeCell ref="Z2432:AA2432"/>
    <mergeCell ref="AB2432:AD2432"/>
    <mergeCell ref="D2431:M2431"/>
    <mergeCell ref="N2431:O2431"/>
    <mergeCell ref="P2431:R2431"/>
    <mergeCell ref="S2431:T2431"/>
    <mergeCell ref="U2431:V2431"/>
    <mergeCell ref="W2431:Y2431"/>
    <mergeCell ref="Z2429:AA2429"/>
    <mergeCell ref="AB2429:AD2429"/>
    <mergeCell ref="D2430:M2430"/>
    <mergeCell ref="N2430:O2430"/>
    <mergeCell ref="P2430:R2430"/>
    <mergeCell ref="S2430:T2430"/>
    <mergeCell ref="U2430:V2430"/>
    <mergeCell ref="W2430:Y2430"/>
    <mergeCell ref="Z2430:AA2430"/>
    <mergeCell ref="AB2430:AD2430"/>
    <mergeCell ref="D2429:M2429"/>
    <mergeCell ref="N2429:O2429"/>
    <mergeCell ref="P2429:R2429"/>
    <mergeCell ref="S2429:T2429"/>
    <mergeCell ref="U2429:V2429"/>
    <mergeCell ref="W2429:Y2429"/>
    <mergeCell ref="Z2427:AA2427"/>
    <mergeCell ref="AB2427:AD2427"/>
    <mergeCell ref="D2428:M2428"/>
    <mergeCell ref="N2428:O2428"/>
    <mergeCell ref="P2428:R2428"/>
    <mergeCell ref="S2428:T2428"/>
    <mergeCell ref="U2428:V2428"/>
    <mergeCell ref="W2428:Y2428"/>
    <mergeCell ref="Z2428:AA2428"/>
    <mergeCell ref="AB2428:AD2428"/>
    <mergeCell ref="D2427:M2427"/>
    <mergeCell ref="N2427:O2427"/>
    <mergeCell ref="P2427:R2427"/>
    <mergeCell ref="S2427:T2427"/>
    <mergeCell ref="U2427:V2427"/>
    <mergeCell ref="W2427:Y2427"/>
    <mergeCell ref="Z2425:AA2425"/>
    <mergeCell ref="AB2425:AD2425"/>
    <mergeCell ref="D2426:M2426"/>
    <mergeCell ref="N2426:O2426"/>
    <mergeCell ref="P2426:R2426"/>
    <mergeCell ref="S2426:T2426"/>
    <mergeCell ref="U2426:V2426"/>
    <mergeCell ref="W2426:Y2426"/>
    <mergeCell ref="Z2426:AA2426"/>
    <mergeCell ref="AB2426:AD2426"/>
    <mergeCell ref="D2425:M2425"/>
    <mergeCell ref="N2425:O2425"/>
    <mergeCell ref="P2425:R2425"/>
    <mergeCell ref="S2425:T2425"/>
    <mergeCell ref="U2425:V2425"/>
    <mergeCell ref="W2425:Y2425"/>
    <mergeCell ref="Z2423:AA2423"/>
    <mergeCell ref="AB2423:AD2423"/>
    <mergeCell ref="D2424:M2424"/>
    <mergeCell ref="N2424:O2424"/>
    <mergeCell ref="P2424:R2424"/>
    <mergeCell ref="S2424:T2424"/>
    <mergeCell ref="U2424:V2424"/>
    <mergeCell ref="W2424:Y2424"/>
    <mergeCell ref="Z2424:AA2424"/>
    <mergeCell ref="AB2424:AD2424"/>
    <mergeCell ref="D2423:M2423"/>
    <mergeCell ref="N2423:O2423"/>
    <mergeCell ref="P2423:R2423"/>
    <mergeCell ref="S2423:T2423"/>
    <mergeCell ref="U2423:V2423"/>
    <mergeCell ref="W2423:Y2423"/>
    <mergeCell ref="Z2421:AA2421"/>
    <mergeCell ref="AB2421:AD2421"/>
    <mergeCell ref="D2422:M2422"/>
    <mergeCell ref="N2422:O2422"/>
    <mergeCell ref="P2422:R2422"/>
    <mergeCell ref="S2422:T2422"/>
    <mergeCell ref="U2422:V2422"/>
    <mergeCell ref="W2422:Y2422"/>
    <mergeCell ref="Z2422:AA2422"/>
    <mergeCell ref="AB2422:AD2422"/>
    <mergeCell ref="D2421:M2421"/>
    <mergeCell ref="N2421:O2421"/>
    <mergeCell ref="P2421:R2421"/>
    <mergeCell ref="S2421:T2421"/>
    <mergeCell ref="U2421:V2421"/>
    <mergeCell ref="W2421:Y2421"/>
    <mergeCell ref="AB2419:AD2419"/>
    <mergeCell ref="D2420:M2420"/>
    <mergeCell ref="N2420:O2420"/>
    <mergeCell ref="P2420:R2420"/>
    <mergeCell ref="S2420:T2420"/>
    <mergeCell ref="U2420:V2420"/>
    <mergeCell ref="W2420:Y2420"/>
    <mergeCell ref="Z2420:AA2420"/>
    <mergeCell ref="AB2420:AD2420"/>
    <mergeCell ref="Z2418:AA2418"/>
    <mergeCell ref="D2419:M2419"/>
    <mergeCell ref="N2419:O2419"/>
    <mergeCell ref="P2419:R2419"/>
    <mergeCell ref="S2419:T2419"/>
    <mergeCell ref="U2419:V2419"/>
    <mergeCell ref="W2419:Y2419"/>
    <mergeCell ref="Z2419:AA2419"/>
    <mergeCell ref="C2408:E2408"/>
    <mergeCell ref="F2408:AD2408"/>
    <mergeCell ref="C2417:M2418"/>
    <mergeCell ref="N2417:AA2417"/>
    <mergeCell ref="AB2417:AD2418"/>
    <mergeCell ref="N2418:O2418"/>
    <mergeCell ref="P2418:R2418"/>
    <mergeCell ref="S2418:T2418"/>
    <mergeCell ref="U2418:V2418"/>
    <mergeCell ref="W2418:Y2418"/>
    <mergeCell ref="AB2405:AD2405"/>
    <mergeCell ref="N2406:O2406"/>
    <mergeCell ref="P2406:Q2406"/>
    <mergeCell ref="R2406:S2406"/>
    <mergeCell ref="T2406:U2406"/>
    <mergeCell ref="V2406:W2406"/>
    <mergeCell ref="X2406:Y2406"/>
    <mergeCell ref="Z2406:AA2406"/>
    <mergeCell ref="AB2406:AD2406"/>
    <mergeCell ref="Z2404:AA2404"/>
    <mergeCell ref="AB2404:AD2404"/>
    <mergeCell ref="D2405:M2405"/>
    <mergeCell ref="N2405:O2405"/>
    <mergeCell ref="P2405:Q2405"/>
    <mergeCell ref="R2405:S2405"/>
    <mergeCell ref="T2405:U2405"/>
    <mergeCell ref="V2405:W2405"/>
    <mergeCell ref="X2405:Y2405"/>
    <mergeCell ref="Z2405:AA2405"/>
    <mergeCell ref="X2403:Y2403"/>
    <mergeCell ref="Z2403:AA2403"/>
    <mergeCell ref="AB2403:AD2403"/>
    <mergeCell ref="D2404:M2404"/>
    <mergeCell ref="N2404:O2404"/>
    <mergeCell ref="P2404:Q2404"/>
    <mergeCell ref="R2404:S2404"/>
    <mergeCell ref="T2404:U2404"/>
    <mergeCell ref="V2404:W2404"/>
    <mergeCell ref="X2404:Y2404"/>
    <mergeCell ref="D2403:M2403"/>
    <mergeCell ref="N2403:O2403"/>
    <mergeCell ref="P2403:Q2403"/>
    <mergeCell ref="R2403:S2403"/>
    <mergeCell ref="T2403:U2403"/>
    <mergeCell ref="V2403:W2403"/>
    <mergeCell ref="B2410:AD2410"/>
    <mergeCell ref="B2411:AD2411"/>
    <mergeCell ref="B2412:AD2412"/>
    <mergeCell ref="B2413:AD2413"/>
    <mergeCell ref="B2414:AD2414"/>
    <mergeCell ref="AB2401:AD2401"/>
    <mergeCell ref="D2402:M2402"/>
    <mergeCell ref="N2402:O2402"/>
    <mergeCell ref="P2402:Q2402"/>
    <mergeCell ref="R2402:S2402"/>
    <mergeCell ref="T2402:U2402"/>
    <mergeCell ref="V2402:W2402"/>
    <mergeCell ref="X2402:Y2402"/>
    <mergeCell ref="Z2402:AA2402"/>
    <mergeCell ref="AB2402:AD2402"/>
    <mergeCell ref="Z2400:AA2400"/>
    <mergeCell ref="D2401:M2401"/>
    <mergeCell ref="N2401:O2401"/>
    <mergeCell ref="P2401:Q2401"/>
    <mergeCell ref="R2401:S2401"/>
    <mergeCell ref="T2401:U2401"/>
    <mergeCell ref="V2401:W2401"/>
    <mergeCell ref="X2401:Y2401"/>
    <mergeCell ref="Z2401:AA2401"/>
    <mergeCell ref="C2395:AD2395"/>
    <mergeCell ref="C2399:M2400"/>
    <mergeCell ref="N2399:AA2399"/>
    <mergeCell ref="AB2399:AD2400"/>
    <mergeCell ref="N2400:O2400"/>
    <mergeCell ref="P2400:Q2400"/>
    <mergeCell ref="R2400:S2400"/>
    <mergeCell ref="T2400:U2400"/>
    <mergeCell ref="V2400:W2400"/>
    <mergeCell ref="X2400:Y2400"/>
    <mergeCell ref="C2383:AD2383"/>
    <mergeCell ref="C2384:AD2384"/>
    <mergeCell ref="B2391:AD2391"/>
    <mergeCell ref="C2392:AD2392"/>
    <mergeCell ref="C2393:AD2393"/>
    <mergeCell ref="C2394:AD2394"/>
    <mergeCell ref="B2386:AD2386"/>
    <mergeCell ref="B2387:AD2387"/>
    <mergeCell ref="B2388:AD2388"/>
    <mergeCell ref="C2380:E2380"/>
    <mergeCell ref="F2380:O2380"/>
    <mergeCell ref="P2380:T2380"/>
    <mergeCell ref="U2380:Y2380"/>
    <mergeCell ref="Z2380:AD2380"/>
    <mergeCell ref="P2381:T2381"/>
    <mergeCell ref="U2381:Y2381"/>
    <mergeCell ref="Z2381:AD2381"/>
    <mergeCell ref="F2378:O2378"/>
    <mergeCell ref="P2378:T2378"/>
    <mergeCell ref="U2378:Y2378"/>
    <mergeCell ref="Z2378:AD2378"/>
    <mergeCell ref="F2379:O2379"/>
    <mergeCell ref="P2379:T2379"/>
    <mergeCell ref="U2379:Y2379"/>
    <mergeCell ref="Z2379:AD2379"/>
    <mergeCell ref="P2376:T2376"/>
    <mergeCell ref="U2376:Y2376"/>
    <mergeCell ref="Z2376:AD2376"/>
    <mergeCell ref="F2377:O2377"/>
    <mergeCell ref="P2377:T2377"/>
    <mergeCell ref="U2377:Y2377"/>
    <mergeCell ref="Z2377:AD2377"/>
    <mergeCell ref="C2374:D2379"/>
    <mergeCell ref="F2374:O2374"/>
    <mergeCell ref="P2374:T2374"/>
    <mergeCell ref="U2374:Y2374"/>
    <mergeCell ref="Z2374:AD2374"/>
    <mergeCell ref="F2375:O2375"/>
    <mergeCell ref="P2375:T2375"/>
    <mergeCell ref="U2375:Y2375"/>
    <mergeCell ref="Z2375:AD2375"/>
    <mergeCell ref="F2376:O2376"/>
    <mergeCell ref="B2369:AD2369"/>
    <mergeCell ref="C2370:AD2370"/>
    <mergeCell ref="C2372:O2373"/>
    <mergeCell ref="P2372:AD2372"/>
    <mergeCell ref="P2373:T2373"/>
    <mergeCell ref="U2373:Y2373"/>
    <mergeCell ref="Z2373:AD2373"/>
    <mergeCell ref="AA2357:AB2357"/>
    <mergeCell ref="AC2357:AD2357"/>
    <mergeCell ref="C2359:F2359"/>
    <mergeCell ref="G2359:AD2359"/>
    <mergeCell ref="C2361:AD2361"/>
    <mergeCell ref="C2362:AD2362"/>
    <mergeCell ref="O2357:P2357"/>
    <mergeCell ref="Q2357:R2357"/>
    <mergeCell ref="S2357:T2357"/>
    <mergeCell ref="U2357:V2357"/>
    <mergeCell ref="W2357:X2357"/>
    <mergeCell ref="Y2357:Z2357"/>
    <mergeCell ref="AC2355:AD2355"/>
    <mergeCell ref="D2356:N2356"/>
    <mergeCell ref="O2356:P2356"/>
    <mergeCell ref="Q2356:R2356"/>
    <mergeCell ref="S2356:T2356"/>
    <mergeCell ref="U2356:V2356"/>
    <mergeCell ref="W2356:X2356"/>
    <mergeCell ref="Y2356:Z2356"/>
    <mergeCell ref="AA2356:AB2356"/>
    <mergeCell ref="AC2356:AD2356"/>
    <mergeCell ref="AA2354:AB2354"/>
    <mergeCell ref="AC2354:AD2354"/>
    <mergeCell ref="D2355:N2355"/>
    <mergeCell ref="O2355:P2355"/>
    <mergeCell ref="Q2355:R2355"/>
    <mergeCell ref="S2355:T2355"/>
    <mergeCell ref="U2355:V2355"/>
    <mergeCell ref="W2355:X2355"/>
    <mergeCell ref="Y2355:Z2355"/>
    <mergeCell ref="AA2355:AB2355"/>
    <mergeCell ref="B2364:AD2364"/>
    <mergeCell ref="B2365:AD2365"/>
    <mergeCell ref="B2366:AD2366"/>
    <mergeCell ref="B2367:AD2367"/>
    <mergeCell ref="Y2353:Z2353"/>
    <mergeCell ref="AA2353:AB2353"/>
    <mergeCell ref="AC2353:AD2353"/>
    <mergeCell ref="D2354:N2354"/>
    <mergeCell ref="O2354:P2354"/>
    <mergeCell ref="Q2354:R2354"/>
    <mergeCell ref="S2354:T2354"/>
    <mergeCell ref="U2354:V2354"/>
    <mergeCell ref="W2354:X2354"/>
    <mergeCell ref="Y2354:Z2354"/>
    <mergeCell ref="D2353:N2353"/>
    <mergeCell ref="O2353:P2353"/>
    <mergeCell ref="Q2353:R2353"/>
    <mergeCell ref="S2353:T2353"/>
    <mergeCell ref="U2353:V2353"/>
    <mergeCell ref="W2353:X2353"/>
    <mergeCell ref="AC2351:AD2351"/>
    <mergeCell ref="D2352:N2352"/>
    <mergeCell ref="O2352:P2352"/>
    <mergeCell ref="Q2352:R2352"/>
    <mergeCell ref="S2352:T2352"/>
    <mergeCell ref="U2352:V2352"/>
    <mergeCell ref="W2352:X2352"/>
    <mergeCell ref="Y2352:Z2352"/>
    <mergeCell ref="AA2352:AB2352"/>
    <mergeCell ref="AC2352:AD2352"/>
    <mergeCell ref="AA2350:AB2350"/>
    <mergeCell ref="AC2350:AD2350"/>
    <mergeCell ref="D2351:N2351"/>
    <mergeCell ref="O2351:P2351"/>
    <mergeCell ref="Q2351:R2351"/>
    <mergeCell ref="S2351:T2351"/>
    <mergeCell ref="U2351:V2351"/>
    <mergeCell ref="W2351:X2351"/>
    <mergeCell ref="Y2351:Z2351"/>
    <mergeCell ref="AA2351:AB2351"/>
    <mergeCell ref="Y2349:Z2349"/>
    <mergeCell ref="AA2349:AB2349"/>
    <mergeCell ref="AC2349:AD2349"/>
    <mergeCell ref="D2350:N2350"/>
    <mergeCell ref="O2350:P2350"/>
    <mergeCell ref="Q2350:R2350"/>
    <mergeCell ref="S2350:T2350"/>
    <mergeCell ref="U2350:V2350"/>
    <mergeCell ref="W2350:X2350"/>
    <mergeCell ref="Y2350:Z2350"/>
    <mergeCell ref="D2349:N2349"/>
    <mergeCell ref="O2349:P2349"/>
    <mergeCell ref="Q2349:R2349"/>
    <mergeCell ref="S2349:T2349"/>
    <mergeCell ref="U2349:V2349"/>
    <mergeCell ref="W2349:X2349"/>
    <mergeCell ref="AC2347:AD2347"/>
    <mergeCell ref="D2348:N2348"/>
    <mergeCell ref="O2348:P2348"/>
    <mergeCell ref="Q2348:R2348"/>
    <mergeCell ref="S2348:T2348"/>
    <mergeCell ref="U2348:V2348"/>
    <mergeCell ref="W2348:X2348"/>
    <mergeCell ref="Y2348:Z2348"/>
    <mergeCell ref="AA2348:AB2348"/>
    <mergeCell ref="AC2348:AD2348"/>
    <mergeCell ref="AA2346:AB2346"/>
    <mergeCell ref="AC2346:AD2346"/>
    <mergeCell ref="D2347:N2347"/>
    <mergeCell ref="O2347:P2347"/>
    <mergeCell ref="Q2347:R2347"/>
    <mergeCell ref="S2347:T2347"/>
    <mergeCell ref="U2347:V2347"/>
    <mergeCell ref="W2347:X2347"/>
    <mergeCell ref="Y2347:Z2347"/>
    <mergeCell ref="AA2347:AB2347"/>
    <mergeCell ref="Y2345:Z2345"/>
    <mergeCell ref="AA2345:AB2345"/>
    <mergeCell ref="AC2345:AD2345"/>
    <mergeCell ref="D2346:N2346"/>
    <mergeCell ref="O2346:P2346"/>
    <mergeCell ref="Q2346:R2346"/>
    <mergeCell ref="S2346:T2346"/>
    <mergeCell ref="U2346:V2346"/>
    <mergeCell ref="W2346:X2346"/>
    <mergeCell ref="Y2346:Z2346"/>
    <mergeCell ref="D2345:N2345"/>
    <mergeCell ref="O2345:P2345"/>
    <mergeCell ref="Q2345:R2345"/>
    <mergeCell ref="S2345:T2345"/>
    <mergeCell ref="U2345:V2345"/>
    <mergeCell ref="W2345:X2345"/>
    <mergeCell ref="AC2343:AD2343"/>
    <mergeCell ref="D2344:N2344"/>
    <mergeCell ref="O2344:P2344"/>
    <mergeCell ref="Q2344:R2344"/>
    <mergeCell ref="S2344:T2344"/>
    <mergeCell ref="U2344:V2344"/>
    <mergeCell ref="W2344:X2344"/>
    <mergeCell ref="Y2344:Z2344"/>
    <mergeCell ref="AA2344:AB2344"/>
    <mergeCell ref="AC2344:AD2344"/>
    <mergeCell ref="AA2342:AB2342"/>
    <mergeCell ref="AC2342:AD2342"/>
    <mergeCell ref="D2343:N2343"/>
    <mergeCell ref="O2343:P2343"/>
    <mergeCell ref="Q2343:R2343"/>
    <mergeCell ref="S2343:T2343"/>
    <mergeCell ref="U2343:V2343"/>
    <mergeCell ref="W2343:X2343"/>
    <mergeCell ref="Y2343:Z2343"/>
    <mergeCell ref="AA2343:AB2343"/>
    <mergeCell ref="Y2341:Z2341"/>
    <mergeCell ref="AA2341:AB2341"/>
    <mergeCell ref="AC2341:AD2341"/>
    <mergeCell ref="D2342:N2342"/>
    <mergeCell ref="O2342:P2342"/>
    <mergeCell ref="Q2342:R2342"/>
    <mergeCell ref="S2342:T2342"/>
    <mergeCell ref="U2342:V2342"/>
    <mergeCell ref="W2342:X2342"/>
    <mergeCell ref="Y2342:Z2342"/>
    <mergeCell ref="D2341:N2341"/>
    <mergeCell ref="O2341:P2341"/>
    <mergeCell ref="Q2341:R2341"/>
    <mergeCell ref="S2341:T2341"/>
    <mergeCell ref="U2341:V2341"/>
    <mergeCell ref="W2341:X2341"/>
    <mergeCell ref="AC2339:AD2339"/>
    <mergeCell ref="D2340:N2340"/>
    <mergeCell ref="O2340:P2340"/>
    <mergeCell ref="Q2340:R2340"/>
    <mergeCell ref="S2340:T2340"/>
    <mergeCell ref="U2340:V2340"/>
    <mergeCell ref="W2340:X2340"/>
    <mergeCell ref="Y2340:Z2340"/>
    <mergeCell ref="AA2340:AB2340"/>
    <mergeCell ref="AC2340:AD2340"/>
    <mergeCell ref="AA2338:AB2338"/>
    <mergeCell ref="AC2338:AD2338"/>
    <mergeCell ref="D2339:N2339"/>
    <mergeCell ref="O2339:P2339"/>
    <mergeCell ref="Q2339:R2339"/>
    <mergeCell ref="S2339:T2339"/>
    <mergeCell ref="U2339:V2339"/>
    <mergeCell ref="W2339:X2339"/>
    <mergeCell ref="Y2339:Z2339"/>
    <mergeCell ref="AA2339:AB2339"/>
    <mergeCell ref="Y2337:Z2337"/>
    <mergeCell ref="AA2337:AB2337"/>
    <mergeCell ref="AC2337:AD2337"/>
    <mergeCell ref="D2338:N2338"/>
    <mergeCell ref="O2338:P2338"/>
    <mergeCell ref="Q2338:R2338"/>
    <mergeCell ref="S2338:T2338"/>
    <mergeCell ref="U2338:V2338"/>
    <mergeCell ref="W2338:X2338"/>
    <mergeCell ref="Y2338:Z2338"/>
    <mergeCell ref="D2337:N2337"/>
    <mergeCell ref="O2337:P2337"/>
    <mergeCell ref="Q2337:R2337"/>
    <mergeCell ref="S2337:T2337"/>
    <mergeCell ref="U2337:V2337"/>
    <mergeCell ref="W2337:X2337"/>
    <mergeCell ref="AC2335:AD2335"/>
    <mergeCell ref="D2336:N2336"/>
    <mergeCell ref="O2336:P2336"/>
    <mergeCell ref="Q2336:R2336"/>
    <mergeCell ref="S2336:T2336"/>
    <mergeCell ref="U2336:V2336"/>
    <mergeCell ref="W2336:X2336"/>
    <mergeCell ref="Y2336:Z2336"/>
    <mergeCell ref="AA2336:AB2336"/>
    <mergeCell ref="AC2336:AD2336"/>
    <mergeCell ref="AA2334:AB2334"/>
    <mergeCell ref="AC2334:AD2334"/>
    <mergeCell ref="D2335:N2335"/>
    <mergeCell ref="O2335:P2335"/>
    <mergeCell ref="Q2335:R2335"/>
    <mergeCell ref="S2335:T2335"/>
    <mergeCell ref="U2335:V2335"/>
    <mergeCell ref="W2335:X2335"/>
    <mergeCell ref="Y2335:Z2335"/>
    <mergeCell ref="AA2335:AB2335"/>
    <mergeCell ref="Y2333:Z2333"/>
    <mergeCell ref="AA2333:AB2333"/>
    <mergeCell ref="AC2333:AD2333"/>
    <mergeCell ref="D2334:N2334"/>
    <mergeCell ref="O2334:P2334"/>
    <mergeCell ref="Q2334:R2334"/>
    <mergeCell ref="S2334:T2334"/>
    <mergeCell ref="U2334:V2334"/>
    <mergeCell ref="W2334:X2334"/>
    <mergeCell ref="Y2334:Z2334"/>
    <mergeCell ref="D2333:N2333"/>
    <mergeCell ref="O2333:P2333"/>
    <mergeCell ref="Q2333:R2333"/>
    <mergeCell ref="S2333:T2333"/>
    <mergeCell ref="U2333:V2333"/>
    <mergeCell ref="W2333:X2333"/>
    <mergeCell ref="AC2331:AD2331"/>
    <mergeCell ref="D2332:N2332"/>
    <mergeCell ref="O2332:P2332"/>
    <mergeCell ref="Q2332:R2332"/>
    <mergeCell ref="S2332:T2332"/>
    <mergeCell ref="U2332:V2332"/>
    <mergeCell ref="W2332:X2332"/>
    <mergeCell ref="Y2332:Z2332"/>
    <mergeCell ref="AA2332:AB2332"/>
    <mergeCell ref="AC2332:AD2332"/>
    <mergeCell ref="AA2330:AB2330"/>
    <mergeCell ref="AC2330:AD2330"/>
    <mergeCell ref="D2331:N2331"/>
    <mergeCell ref="O2331:P2331"/>
    <mergeCell ref="Q2331:R2331"/>
    <mergeCell ref="S2331:T2331"/>
    <mergeCell ref="U2331:V2331"/>
    <mergeCell ref="W2331:X2331"/>
    <mergeCell ref="Y2331:Z2331"/>
    <mergeCell ref="AA2331:AB2331"/>
    <mergeCell ref="Y2329:Z2329"/>
    <mergeCell ref="AA2329:AB2329"/>
    <mergeCell ref="AC2329:AD2329"/>
    <mergeCell ref="D2330:N2330"/>
    <mergeCell ref="O2330:P2330"/>
    <mergeCell ref="Q2330:R2330"/>
    <mergeCell ref="S2330:T2330"/>
    <mergeCell ref="U2330:V2330"/>
    <mergeCell ref="W2330:X2330"/>
    <mergeCell ref="Y2330:Z2330"/>
    <mergeCell ref="D2329:N2329"/>
    <mergeCell ref="O2329:P2329"/>
    <mergeCell ref="Q2329:R2329"/>
    <mergeCell ref="S2329:T2329"/>
    <mergeCell ref="U2329:V2329"/>
    <mergeCell ref="W2329:X2329"/>
    <mergeCell ref="AC2327:AD2327"/>
    <mergeCell ref="D2328:N2328"/>
    <mergeCell ref="O2328:P2328"/>
    <mergeCell ref="Q2328:R2328"/>
    <mergeCell ref="S2328:T2328"/>
    <mergeCell ref="U2328:V2328"/>
    <mergeCell ref="W2328:X2328"/>
    <mergeCell ref="Y2328:Z2328"/>
    <mergeCell ref="AA2328:AB2328"/>
    <mergeCell ref="AC2328:AD2328"/>
    <mergeCell ref="AA2326:AB2326"/>
    <mergeCell ref="AC2326:AD2326"/>
    <mergeCell ref="D2327:N2327"/>
    <mergeCell ref="O2327:P2327"/>
    <mergeCell ref="Q2327:R2327"/>
    <mergeCell ref="S2327:T2327"/>
    <mergeCell ref="U2327:V2327"/>
    <mergeCell ref="W2327:X2327"/>
    <mergeCell ref="Y2327:Z2327"/>
    <mergeCell ref="AA2327:AB2327"/>
    <mergeCell ref="Y2325:Z2325"/>
    <mergeCell ref="AA2325:AB2325"/>
    <mergeCell ref="AC2325:AD2325"/>
    <mergeCell ref="D2326:N2326"/>
    <mergeCell ref="O2326:P2326"/>
    <mergeCell ref="Q2326:R2326"/>
    <mergeCell ref="S2326:T2326"/>
    <mergeCell ref="U2326:V2326"/>
    <mergeCell ref="W2326:X2326"/>
    <mergeCell ref="Y2326:Z2326"/>
    <mergeCell ref="D2325:N2325"/>
    <mergeCell ref="O2325:P2325"/>
    <mergeCell ref="Q2325:R2325"/>
    <mergeCell ref="S2325:T2325"/>
    <mergeCell ref="U2325:V2325"/>
    <mergeCell ref="W2325:X2325"/>
    <mergeCell ref="AC2323:AD2323"/>
    <mergeCell ref="D2324:N2324"/>
    <mergeCell ref="O2324:P2324"/>
    <mergeCell ref="Q2324:R2324"/>
    <mergeCell ref="S2324:T2324"/>
    <mergeCell ref="U2324:V2324"/>
    <mergeCell ref="W2324:X2324"/>
    <mergeCell ref="Y2324:Z2324"/>
    <mergeCell ref="AA2324:AB2324"/>
    <mergeCell ref="AC2324:AD2324"/>
    <mergeCell ref="AA2322:AB2322"/>
    <mergeCell ref="AC2322:AD2322"/>
    <mergeCell ref="D2323:N2323"/>
    <mergeCell ref="O2323:P2323"/>
    <mergeCell ref="Q2323:R2323"/>
    <mergeCell ref="S2323:T2323"/>
    <mergeCell ref="U2323:V2323"/>
    <mergeCell ref="W2323:X2323"/>
    <mergeCell ref="Y2323:Z2323"/>
    <mergeCell ref="AA2323:AB2323"/>
    <mergeCell ref="Y2321:Z2321"/>
    <mergeCell ref="AA2321:AB2321"/>
    <mergeCell ref="AC2321:AD2321"/>
    <mergeCell ref="D2322:N2322"/>
    <mergeCell ref="O2322:P2322"/>
    <mergeCell ref="Q2322:R2322"/>
    <mergeCell ref="S2322:T2322"/>
    <mergeCell ref="U2322:V2322"/>
    <mergeCell ref="W2322:X2322"/>
    <mergeCell ref="Y2322:Z2322"/>
    <mergeCell ref="D2321:N2321"/>
    <mergeCell ref="O2321:P2321"/>
    <mergeCell ref="Q2321:R2321"/>
    <mergeCell ref="S2321:T2321"/>
    <mergeCell ref="U2321:V2321"/>
    <mergeCell ref="W2321:X2321"/>
    <mergeCell ref="AC2319:AD2319"/>
    <mergeCell ref="D2320:N2320"/>
    <mergeCell ref="O2320:P2320"/>
    <mergeCell ref="Q2320:R2320"/>
    <mergeCell ref="S2320:T2320"/>
    <mergeCell ref="U2320:V2320"/>
    <mergeCell ref="W2320:X2320"/>
    <mergeCell ref="Y2320:Z2320"/>
    <mergeCell ref="AA2320:AB2320"/>
    <mergeCell ref="AC2320:AD2320"/>
    <mergeCell ref="AA2318:AB2318"/>
    <mergeCell ref="AC2318:AD2318"/>
    <mergeCell ref="D2319:N2319"/>
    <mergeCell ref="O2319:P2319"/>
    <mergeCell ref="Q2319:R2319"/>
    <mergeCell ref="S2319:T2319"/>
    <mergeCell ref="U2319:V2319"/>
    <mergeCell ref="W2319:X2319"/>
    <mergeCell ref="Y2319:Z2319"/>
    <mergeCell ref="AA2319:AB2319"/>
    <mergeCell ref="Y2317:Z2317"/>
    <mergeCell ref="AA2317:AB2317"/>
    <mergeCell ref="AC2317:AD2317"/>
    <mergeCell ref="D2318:N2318"/>
    <mergeCell ref="O2318:P2318"/>
    <mergeCell ref="Q2318:R2318"/>
    <mergeCell ref="S2318:T2318"/>
    <mergeCell ref="U2318:V2318"/>
    <mergeCell ref="W2318:X2318"/>
    <mergeCell ref="Y2318:Z2318"/>
    <mergeCell ref="D2317:N2317"/>
    <mergeCell ref="O2317:P2317"/>
    <mergeCell ref="Q2317:R2317"/>
    <mergeCell ref="S2317:T2317"/>
    <mergeCell ref="U2317:V2317"/>
    <mergeCell ref="W2317:X2317"/>
    <mergeCell ref="AC2315:AD2315"/>
    <mergeCell ref="D2316:N2316"/>
    <mergeCell ref="O2316:P2316"/>
    <mergeCell ref="Q2316:R2316"/>
    <mergeCell ref="S2316:T2316"/>
    <mergeCell ref="U2316:V2316"/>
    <mergeCell ref="W2316:X2316"/>
    <mergeCell ref="Y2316:Z2316"/>
    <mergeCell ref="AA2316:AB2316"/>
    <mergeCell ref="AC2316:AD2316"/>
    <mergeCell ref="AA2314:AB2314"/>
    <mergeCell ref="AC2314:AD2314"/>
    <mergeCell ref="D2315:N2315"/>
    <mergeCell ref="O2315:P2315"/>
    <mergeCell ref="Q2315:R2315"/>
    <mergeCell ref="S2315:T2315"/>
    <mergeCell ref="U2315:V2315"/>
    <mergeCell ref="W2315:X2315"/>
    <mergeCell ref="Y2315:Z2315"/>
    <mergeCell ref="AA2315:AB2315"/>
    <mergeCell ref="Y2313:Z2313"/>
    <mergeCell ref="AA2313:AB2313"/>
    <mergeCell ref="AC2313:AD2313"/>
    <mergeCell ref="D2314:N2314"/>
    <mergeCell ref="O2314:P2314"/>
    <mergeCell ref="Q2314:R2314"/>
    <mergeCell ref="S2314:T2314"/>
    <mergeCell ref="U2314:V2314"/>
    <mergeCell ref="W2314:X2314"/>
    <mergeCell ref="Y2314:Z2314"/>
    <mergeCell ref="D2313:N2313"/>
    <mergeCell ref="O2313:P2313"/>
    <mergeCell ref="Q2313:R2313"/>
    <mergeCell ref="S2313:T2313"/>
    <mergeCell ref="U2313:V2313"/>
    <mergeCell ref="W2313:X2313"/>
    <mergeCell ref="AC2311:AD2311"/>
    <mergeCell ref="D2312:N2312"/>
    <mergeCell ref="O2312:P2312"/>
    <mergeCell ref="Q2312:R2312"/>
    <mergeCell ref="S2312:T2312"/>
    <mergeCell ref="U2312:V2312"/>
    <mergeCell ref="W2312:X2312"/>
    <mergeCell ref="Y2312:Z2312"/>
    <mergeCell ref="AA2312:AB2312"/>
    <mergeCell ref="AC2312:AD2312"/>
    <mergeCell ref="AA2310:AB2310"/>
    <mergeCell ref="AC2310:AD2310"/>
    <mergeCell ref="D2311:N2311"/>
    <mergeCell ref="O2311:P2311"/>
    <mergeCell ref="Q2311:R2311"/>
    <mergeCell ref="S2311:T2311"/>
    <mergeCell ref="U2311:V2311"/>
    <mergeCell ref="W2311:X2311"/>
    <mergeCell ref="Y2311:Z2311"/>
    <mergeCell ref="AA2311:AB2311"/>
    <mergeCell ref="Y2309:Z2309"/>
    <mergeCell ref="AA2309:AB2309"/>
    <mergeCell ref="AC2309:AD2309"/>
    <mergeCell ref="D2310:N2310"/>
    <mergeCell ref="O2310:P2310"/>
    <mergeCell ref="Q2310:R2310"/>
    <mergeCell ref="S2310:T2310"/>
    <mergeCell ref="U2310:V2310"/>
    <mergeCell ref="W2310:X2310"/>
    <mergeCell ref="Y2310:Z2310"/>
    <mergeCell ref="D2309:N2309"/>
    <mergeCell ref="O2309:P2309"/>
    <mergeCell ref="Q2309:R2309"/>
    <mergeCell ref="S2309:T2309"/>
    <mergeCell ref="U2309:V2309"/>
    <mergeCell ref="W2309:X2309"/>
    <mergeCell ref="AC2307:AD2307"/>
    <mergeCell ref="D2308:N2308"/>
    <mergeCell ref="O2308:P2308"/>
    <mergeCell ref="Q2308:R2308"/>
    <mergeCell ref="S2308:T2308"/>
    <mergeCell ref="U2308:V2308"/>
    <mergeCell ref="W2308:X2308"/>
    <mergeCell ref="Y2308:Z2308"/>
    <mergeCell ref="AA2308:AB2308"/>
    <mergeCell ref="AC2308:AD2308"/>
    <mergeCell ref="AA2306:AB2306"/>
    <mergeCell ref="AC2306:AD2306"/>
    <mergeCell ref="D2307:N2307"/>
    <mergeCell ref="O2307:P2307"/>
    <mergeCell ref="Q2307:R2307"/>
    <mergeCell ref="S2307:T2307"/>
    <mergeCell ref="U2307:V2307"/>
    <mergeCell ref="W2307:X2307"/>
    <mergeCell ref="Y2307:Z2307"/>
    <mergeCell ref="AA2307:AB2307"/>
    <mergeCell ref="Y2305:Z2305"/>
    <mergeCell ref="AA2305:AB2305"/>
    <mergeCell ref="AC2305:AD2305"/>
    <mergeCell ref="D2306:N2306"/>
    <mergeCell ref="O2306:P2306"/>
    <mergeCell ref="Q2306:R2306"/>
    <mergeCell ref="S2306:T2306"/>
    <mergeCell ref="U2306:V2306"/>
    <mergeCell ref="W2306:X2306"/>
    <mergeCell ref="Y2306:Z2306"/>
    <mergeCell ref="D2305:N2305"/>
    <mergeCell ref="O2305:P2305"/>
    <mergeCell ref="Q2305:R2305"/>
    <mergeCell ref="S2305:T2305"/>
    <mergeCell ref="U2305:V2305"/>
    <mergeCell ref="W2305:X2305"/>
    <mergeCell ref="AC2303:AD2303"/>
    <mergeCell ref="D2304:N2304"/>
    <mergeCell ref="O2304:P2304"/>
    <mergeCell ref="Q2304:R2304"/>
    <mergeCell ref="S2304:T2304"/>
    <mergeCell ref="U2304:V2304"/>
    <mergeCell ref="W2304:X2304"/>
    <mergeCell ref="Y2304:Z2304"/>
    <mergeCell ref="AA2304:AB2304"/>
    <mergeCell ref="AC2304:AD2304"/>
    <mergeCell ref="AA2302:AB2302"/>
    <mergeCell ref="AC2302:AD2302"/>
    <mergeCell ref="D2303:N2303"/>
    <mergeCell ref="O2303:P2303"/>
    <mergeCell ref="Q2303:R2303"/>
    <mergeCell ref="S2303:T2303"/>
    <mergeCell ref="U2303:V2303"/>
    <mergeCell ref="W2303:X2303"/>
    <mergeCell ref="Y2303:Z2303"/>
    <mergeCell ref="AA2303:AB2303"/>
    <mergeCell ref="Y2301:Z2301"/>
    <mergeCell ref="AA2301:AB2301"/>
    <mergeCell ref="AC2301:AD2301"/>
    <mergeCell ref="D2302:N2302"/>
    <mergeCell ref="O2302:P2302"/>
    <mergeCell ref="Q2302:R2302"/>
    <mergeCell ref="S2302:T2302"/>
    <mergeCell ref="U2302:V2302"/>
    <mergeCell ref="W2302:X2302"/>
    <mergeCell ref="Y2302:Z2302"/>
    <mergeCell ref="D2301:N2301"/>
    <mergeCell ref="O2301:P2301"/>
    <mergeCell ref="Q2301:R2301"/>
    <mergeCell ref="S2301:T2301"/>
    <mergeCell ref="U2301:V2301"/>
    <mergeCell ref="W2301:X2301"/>
    <mergeCell ref="AC2299:AD2299"/>
    <mergeCell ref="D2300:N2300"/>
    <mergeCell ref="O2300:P2300"/>
    <mergeCell ref="Q2300:R2300"/>
    <mergeCell ref="S2300:T2300"/>
    <mergeCell ref="U2300:V2300"/>
    <mergeCell ref="W2300:X2300"/>
    <mergeCell ref="Y2300:Z2300"/>
    <mergeCell ref="AA2300:AB2300"/>
    <mergeCell ref="AC2300:AD2300"/>
    <mergeCell ref="AA2298:AB2298"/>
    <mergeCell ref="AC2298:AD2298"/>
    <mergeCell ref="D2299:N2299"/>
    <mergeCell ref="O2299:P2299"/>
    <mergeCell ref="Q2299:R2299"/>
    <mergeCell ref="S2299:T2299"/>
    <mergeCell ref="U2299:V2299"/>
    <mergeCell ref="W2299:X2299"/>
    <mergeCell ref="Y2299:Z2299"/>
    <mergeCell ref="AA2299:AB2299"/>
    <mergeCell ref="Y2297:Z2297"/>
    <mergeCell ref="AA2297:AB2297"/>
    <mergeCell ref="AC2297:AD2297"/>
    <mergeCell ref="D2298:N2298"/>
    <mergeCell ref="O2298:P2298"/>
    <mergeCell ref="Q2298:R2298"/>
    <mergeCell ref="S2298:T2298"/>
    <mergeCell ref="U2298:V2298"/>
    <mergeCell ref="W2298:X2298"/>
    <mergeCell ref="Y2298:Z2298"/>
    <mergeCell ref="D2297:N2297"/>
    <mergeCell ref="O2297:P2297"/>
    <mergeCell ref="Q2297:R2297"/>
    <mergeCell ref="S2297:T2297"/>
    <mergeCell ref="U2297:V2297"/>
    <mergeCell ref="W2297:X2297"/>
    <mergeCell ref="AC2295:AD2295"/>
    <mergeCell ref="D2296:N2296"/>
    <mergeCell ref="O2296:P2296"/>
    <mergeCell ref="Q2296:R2296"/>
    <mergeCell ref="S2296:T2296"/>
    <mergeCell ref="U2296:V2296"/>
    <mergeCell ref="W2296:X2296"/>
    <mergeCell ref="Y2296:Z2296"/>
    <mergeCell ref="AA2296:AB2296"/>
    <mergeCell ref="AC2296:AD2296"/>
    <mergeCell ref="AA2294:AB2294"/>
    <mergeCell ref="AC2294:AD2294"/>
    <mergeCell ref="D2295:N2295"/>
    <mergeCell ref="O2295:P2295"/>
    <mergeCell ref="Q2295:R2295"/>
    <mergeCell ref="S2295:T2295"/>
    <mergeCell ref="U2295:V2295"/>
    <mergeCell ref="W2295:X2295"/>
    <mergeCell ref="Y2295:Z2295"/>
    <mergeCell ref="AA2295:AB2295"/>
    <mergeCell ref="Y2293:Z2293"/>
    <mergeCell ref="AA2293:AB2293"/>
    <mergeCell ref="AC2293:AD2293"/>
    <mergeCell ref="D2294:N2294"/>
    <mergeCell ref="O2294:P2294"/>
    <mergeCell ref="Q2294:R2294"/>
    <mergeCell ref="S2294:T2294"/>
    <mergeCell ref="U2294:V2294"/>
    <mergeCell ref="W2294:X2294"/>
    <mergeCell ref="Y2294:Z2294"/>
    <mergeCell ref="D2293:N2293"/>
    <mergeCell ref="O2293:P2293"/>
    <mergeCell ref="Q2293:R2293"/>
    <mergeCell ref="S2293:T2293"/>
    <mergeCell ref="U2293:V2293"/>
    <mergeCell ref="W2293:X2293"/>
    <mergeCell ref="AC2291:AD2291"/>
    <mergeCell ref="D2292:N2292"/>
    <mergeCell ref="O2292:P2292"/>
    <mergeCell ref="Q2292:R2292"/>
    <mergeCell ref="S2292:T2292"/>
    <mergeCell ref="U2292:V2292"/>
    <mergeCell ref="W2292:X2292"/>
    <mergeCell ref="Y2292:Z2292"/>
    <mergeCell ref="AA2292:AB2292"/>
    <mergeCell ref="AC2292:AD2292"/>
    <mergeCell ref="AA2290:AB2290"/>
    <mergeCell ref="AC2290:AD2290"/>
    <mergeCell ref="D2291:N2291"/>
    <mergeCell ref="O2291:P2291"/>
    <mergeCell ref="Q2291:R2291"/>
    <mergeCell ref="S2291:T2291"/>
    <mergeCell ref="U2291:V2291"/>
    <mergeCell ref="W2291:X2291"/>
    <mergeCell ref="Y2291:Z2291"/>
    <mergeCell ref="AA2291:AB2291"/>
    <mergeCell ref="Y2289:Z2289"/>
    <mergeCell ref="AA2289:AB2289"/>
    <mergeCell ref="AC2289:AD2289"/>
    <mergeCell ref="D2290:N2290"/>
    <mergeCell ref="O2290:P2290"/>
    <mergeCell ref="Q2290:R2290"/>
    <mergeCell ref="S2290:T2290"/>
    <mergeCell ref="U2290:V2290"/>
    <mergeCell ref="W2290:X2290"/>
    <mergeCell ref="Y2290:Z2290"/>
    <mergeCell ref="D2289:N2289"/>
    <mergeCell ref="O2289:P2289"/>
    <mergeCell ref="Q2289:R2289"/>
    <mergeCell ref="S2289:T2289"/>
    <mergeCell ref="U2289:V2289"/>
    <mergeCell ref="W2289:X2289"/>
    <mergeCell ref="AC2287:AD2287"/>
    <mergeCell ref="D2288:N2288"/>
    <mergeCell ref="O2288:P2288"/>
    <mergeCell ref="Q2288:R2288"/>
    <mergeCell ref="S2288:T2288"/>
    <mergeCell ref="U2288:V2288"/>
    <mergeCell ref="W2288:X2288"/>
    <mergeCell ref="Y2288:Z2288"/>
    <mergeCell ref="AA2288:AB2288"/>
    <mergeCell ref="AC2288:AD2288"/>
    <mergeCell ref="AA2286:AB2286"/>
    <mergeCell ref="AC2286:AD2286"/>
    <mergeCell ref="D2287:N2287"/>
    <mergeCell ref="O2287:P2287"/>
    <mergeCell ref="Q2287:R2287"/>
    <mergeCell ref="S2287:T2287"/>
    <mergeCell ref="U2287:V2287"/>
    <mergeCell ref="W2287:X2287"/>
    <mergeCell ref="Y2287:Z2287"/>
    <mergeCell ref="AA2287:AB2287"/>
    <mergeCell ref="Y2285:Z2285"/>
    <mergeCell ref="AA2285:AB2285"/>
    <mergeCell ref="AC2285:AD2285"/>
    <mergeCell ref="D2286:N2286"/>
    <mergeCell ref="O2286:P2286"/>
    <mergeCell ref="Q2286:R2286"/>
    <mergeCell ref="S2286:T2286"/>
    <mergeCell ref="U2286:V2286"/>
    <mergeCell ref="W2286:X2286"/>
    <mergeCell ref="Y2286:Z2286"/>
    <mergeCell ref="D2285:N2285"/>
    <mergeCell ref="O2285:P2285"/>
    <mergeCell ref="Q2285:R2285"/>
    <mergeCell ref="S2285:T2285"/>
    <mergeCell ref="U2285:V2285"/>
    <mergeCell ref="W2285:X2285"/>
    <mergeCell ref="AC2283:AD2283"/>
    <mergeCell ref="D2284:N2284"/>
    <mergeCell ref="O2284:P2284"/>
    <mergeCell ref="Q2284:R2284"/>
    <mergeCell ref="S2284:T2284"/>
    <mergeCell ref="U2284:V2284"/>
    <mergeCell ref="W2284:X2284"/>
    <mergeCell ref="Y2284:Z2284"/>
    <mergeCell ref="AA2284:AB2284"/>
    <mergeCell ref="AC2284:AD2284"/>
    <mergeCell ref="AA2282:AB2282"/>
    <mergeCell ref="AC2282:AD2282"/>
    <mergeCell ref="D2283:N2283"/>
    <mergeCell ref="O2283:P2283"/>
    <mergeCell ref="Q2283:R2283"/>
    <mergeCell ref="S2283:T2283"/>
    <mergeCell ref="U2283:V2283"/>
    <mergeCell ref="W2283:X2283"/>
    <mergeCell ref="Y2283:Z2283"/>
    <mergeCell ref="AA2283:AB2283"/>
    <mergeCell ref="Y2281:Z2281"/>
    <mergeCell ref="AA2281:AB2281"/>
    <mergeCell ref="AC2281:AD2281"/>
    <mergeCell ref="D2282:N2282"/>
    <mergeCell ref="O2282:P2282"/>
    <mergeCell ref="Q2282:R2282"/>
    <mergeCell ref="S2282:T2282"/>
    <mergeCell ref="U2282:V2282"/>
    <mergeCell ref="W2282:X2282"/>
    <mergeCell ref="Y2282:Z2282"/>
    <mergeCell ref="D2281:N2281"/>
    <mergeCell ref="O2281:P2281"/>
    <mergeCell ref="Q2281:R2281"/>
    <mergeCell ref="S2281:T2281"/>
    <mergeCell ref="U2281:V2281"/>
    <mergeCell ref="W2281:X2281"/>
    <mergeCell ref="AC2279:AD2279"/>
    <mergeCell ref="D2280:N2280"/>
    <mergeCell ref="O2280:P2280"/>
    <mergeCell ref="Q2280:R2280"/>
    <mergeCell ref="S2280:T2280"/>
    <mergeCell ref="U2280:V2280"/>
    <mergeCell ref="W2280:X2280"/>
    <mergeCell ref="Y2280:Z2280"/>
    <mergeCell ref="AA2280:AB2280"/>
    <mergeCell ref="AC2280:AD2280"/>
    <mergeCell ref="AA2278:AB2278"/>
    <mergeCell ref="AC2278:AD2278"/>
    <mergeCell ref="D2279:N2279"/>
    <mergeCell ref="O2279:P2279"/>
    <mergeCell ref="Q2279:R2279"/>
    <mergeCell ref="S2279:T2279"/>
    <mergeCell ref="U2279:V2279"/>
    <mergeCell ref="W2279:X2279"/>
    <mergeCell ref="Y2279:Z2279"/>
    <mergeCell ref="AA2279:AB2279"/>
    <mergeCell ref="Y2277:Z2277"/>
    <mergeCell ref="AA2277:AB2277"/>
    <mergeCell ref="AC2277:AD2277"/>
    <mergeCell ref="D2278:N2278"/>
    <mergeCell ref="O2278:P2278"/>
    <mergeCell ref="Q2278:R2278"/>
    <mergeCell ref="S2278:T2278"/>
    <mergeCell ref="U2278:V2278"/>
    <mergeCell ref="W2278:X2278"/>
    <mergeCell ref="Y2278:Z2278"/>
    <mergeCell ref="D2277:N2277"/>
    <mergeCell ref="O2277:P2277"/>
    <mergeCell ref="Q2277:R2277"/>
    <mergeCell ref="S2277:T2277"/>
    <mergeCell ref="U2277:V2277"/>
    <mergeCell ref="W2277:X2277"/>
    <mergeCell ref="AC2275:AD2275"/>
    <mergeCell ref="D2276:N2276"/>
    <mergeCell ref="O2276:P2276"/>
    <mergeCell ref="Q2276:R2276"/>
    <mergeCell ref="S2276:T2276"/>
    <mergeCell ref="U2276:V2276"/>
    <mergeCell ref="W2276:X2276"/>
    <mergeCell ref="Y2276:Z2276"/>
    <mergeCell ref="AA2276:AB2276"/>
    <mergeCell ref="AC2276:AD2276"/>
    <mergeCell ref="AA2274:AB2274"/>
    <mergeCell ref="AC2274:AD2274"/>
    <mergeCell ref="D2275:N2275"/>
    <mergeCell ref="O2275:P2275"/>
    <mergeCell ref="Q2275:R2275"/>
    <mergeCell ref="S2275:T2275"/>
    <mergeCell ref="U2275:V2275"/>
    <mergeCell ref="W2275:X2275"/>
    <mergeCell ref="Y2275:Z2275"/>
    <mergeCell ref="AA2275:AB2275"/>
    <mergeCell ref="Y2273:Z2273"/>
    <mergeCell ref="AA2273:AB2273"/>
    <mergeCell ref="AC2273:AD2273"/>
    <mergeCell ref="D2274:N2274"/>
    <mergeCell ref="O2274:P2274"/>
    <mergeCell ref="Q2274:R2274"/>
    <mergeCell ref="S2274:T2274"/>
    <mergeCell ref="U2274:V2274"/>
    <mergeCell ref="W2274:X2274"/>
    <mergeCell ref="Y2274:Z2274"/>
    <mergeCell ref="D2273:N2273"/>
    <mergeCell ref="O2273:P2273"/>
    <mergeCell ref="Q2273:R2273"/>
    <mergeCell ref="S2273:T2273"/>
    <mergeCell ref="U2273:V2273"/>
    <mergeCell ref="W2273:X2273"/>
    <mergeCell ref="AC2271:AD2271"/>
    <mergeCell ref="D2272:N2272"/>
    <mergeCell ref="O2272:P2272"/>
    <mergeCell ref="Q2272:R2272"/>
    <mergeCell ref="S2272:T2272"/>
    <mergeCell ref="U2272:V2272"/>
    <mergeCell ref="W2272:X2272"/>
    <mergeCell ref="Y2272:Z2272"/>
    <mergeCell ref="AA2272:AB2272"/>
    <mergeCell ref="AC2272:AD2272"/>
    <mergeCell ref="AA2270:AB2270"/>
    <mergeCell ref="AC2270:AD2270"/>
    <mergeCell ref="D2271:N2271"/>
    <mergeCell ref="O2271:P2271"/>
    <mergeCell ref="Q2271:R2271"/>
    <mergeCell ref="S2271:T2271"/>
    <mergeCell ref="U2271:V2271"/>
    <mergeCell ref="W2271:X2271"/>
    <mergeCell ref="Y2271:Z2271"/>
    <mergeCell ref="AA2271:AB2271"/>
    <mergeCell ref="Y2269:Z2269"/>
    <mergeCell ref="AA2269:AB2269"/>
    <mergeCell ref="AC2269:AD2269"/>
    <mergeCell ref="D2270:N2270"/>
    <mergeCell ref="O2270:P2270"/>
    <mergeCell ref="Q2270:R2270"/>
    <mergeCell ref="S2270:T2270"/>
    <mergeCell ref="U2270:V2270"/>
    <mergeCell ref="W2270:X2270"/>
    <mergeCell ref="Y2270:Z2270"/>
    <mergeCell ref="D2269:N2269"/>
    <mergeCell ref="O2269:P2269"/>
    <mergeCell ref="Q2269:R2269"/>
    <mergeCell ref="S2269:T2269"/>
    <mergeCell ref="U2269:V2269"/>
    <mergeCell ref="W2269:X2269"/>
    <mergeCell ref="AC2267:AD2267"/>
    <mergeCell ref="D2268:N2268"/>
    <mergeCell ref="O2268:P2268"/>
    <mergeCell ref="Q2268:R2268"/>
    <mergeCell ref="S2268:T2268"/>
    <mergeCell ref="U2268:V2268"/>
    <mergeCell ref="W2268:X2268"/>
    <mergeCell ref="Y2268:Z2268"/>
    <mergeCell ref="AA2268:AB2268"/>
    <mergeCell ref="AC2268:AD2268"/>
    <mergeCell ref="AA2266:AB2266"/>
    <mergeCell ref="AC2266:AD2266"/>
    <mergeCell ref="D2267:N2267"/>
    <mergeCell ref="O2267:P2267"/>
    <mergeCell ref="Q2267:R2267"/>
    <mergeCell ref="S2267:T2267"/>
    <mergeCell ref="U2267:V2267"/>
    <mergeCell ref="W2267:X2267"/>
    <mergeCell ref="Y2267:Z2267"/>
    <mergeCell ref="AA2267:AB2267"/>
    <mergeCell ref="Y2265:Z2265"/>
    <mergeCell ref="AA2265:AB2265"/>
    <mergeCell ref="AC2265:AD2265"/>
    <mergeCell ref="D2266:N2266"/>
    <mergeCell ref="O2266:P2266"/>
    <mergeCell ref="Q2266:R2266"/>
    <mergeCell ref="S2266:T2266"/>
    <mergeCell ref="U2266:V2266"/>
    <mergeCell ref="W2266:X2266"/>
    <mergeCell ref="Y2266:Z2266"/>
    <mergeCell ref="D2265:N2265"/>
    <mergeCell ref="O2265:P2265"/>
    <mergeCell ref="Q2265:R2265"/>
    <mergeCell ref="S2265:T2265"/>
    <mergeCell ref="U2265:V2265"/>
    <mergeCell ref="W2265:X2265"/>
    <mergeCell ref="AC2263:AD2263"/>
    <mergeCell ref="D2264:N2264"/>
    <mergeCell ref="O2264:P2264"/>
    <mergeCell ref="Q2264:R2264"/>
    <mergeCell ref="S2264:T2264"/>
    <mergeCell ref="U2264:V2264"/>
    <mergeCell ref="W2264:X2264"/>
    <mergeCell ref="Y2264:Z2264"/>
    <mergeCell ref="AA2264:AB2264"/>
    <mergeCell ref="AC2264:AD2264"/>
    <mergeCell ref="AA2262:AB2262"/>
    <mergeCell ref="AC2262:AD2262"/>
    <mergeCell ref="D2263:N2263"/>
    <mergeCell ref="O2263:P2263"/>
    <mergeCell ref="Q2263:R2263"/>
    <mergeCell ref="S2263:T2263"/>
    <mergeCell ref="U2263:V2263"/>
    <mergeCell ref="W2263:X2263"/>
    <mergeCell ref="Y2263:Z2263"/>
    <mergeCell ref="AA2263:AB2263"/>
    <mergeCell ref="Y2261:Z2261"/>
    <mergeCell ref="AA2261:AB2261"/>
    <mergeCell ref="AC2261:AD2261"/>
    <mergeCell ref="D2262:N2262"/>
    <mergeCell ref="O2262:P2262"/>
    <mergeCell ref="Q2262:R2262"/>
    <mergeCell ref="S2262:T2262"/>
    <mergeCell ref="U2262:V2262"/>
    <mergeCell ref="W2262:X2262"/>
    <mergeCell ref="Y2262:Z2262"/>
    <mergeCell ref="D2261:N2261"/>
    <mergeCell ref="O2261:P2261"/>
    <mergeCell ref="Q2261:R2261"/>
    <mergeCell ref="S2261:T2261"/>
    <mergeCell ref="U2261:V2261"/>
    <mergeCell ref="W2261:X2261"/>
    <mergeCell ref="AC2259:AD2259"/>
    <mergeCell ref="D2260:N2260"/>
    <mergeCell ref="O2260:P2260"/>
    <mergeCell ref="Q2260:R2260"/>
    <mergeCell ref="S2260:T2260"/>
    <mergeCell ref="U2260:V2260"/>
    <mergeCell ref="W2260:X2260"/>
    <mergeCell ref="Y2260:Z2260"/>
    <mergeCell ref="AA2260:AB2260"/>
    <mergeCell ref="AC2260:AD2260"/>
    <mergeCell ref="AA2258:AB2258"/>
    <mergeCell ref="AC2258:AD2258"/>
    <mergeCell ref="D2259:N2259"/>
    <mergeCell ref="O2259:P2259"/>
    <mergeCell ref="Q2259:R2259"/>
    <mergeCell ref="S2259:T2259"/>
    <mergeCell ref="U2259:V2259"/>
    <mergeCell ref="W2259:X2259"/>
    <mergeCell ref="Y2259:Z2259"/>
    <mergeCell ref="AA2259:AB2259"/>
    <mergeCell ref="Y2257:Z2257"/>
    <mergeCell ref="AA2257:AB2257"/>
    <mergeCell ref="AC2257:AD2257"/>
    <mergeCell ref="D2258:N2258"/>
    <mergeCell ref="O2258:P2258"/>
    <mergeCell ref="Q2258:R2258"/>
    <mergeCell ref="S2258:T2258"/>
    <mergeCell ref="U2258:V2258"/>
    <mergeCell ref="W2258:X2258"/>
    <mergeCell ref="Y2258:Z2258"/>
    <mergeCell ref="D2257:N2257"/>
    <mergeCell ref="O2257:P2257"/>
    <mergeCell ref="Q2257:R2257"/>
    <mergeCell ref="S2257:T2257"/>
    <mergeCell ref="U2257:V2257"/>
    <mergeCell ref="W2257:X2257"/>
    <mergeCell ref="AC2255:AD2255"/>
    <mergeCell ref="D2256:N2256"/>
    <mergeCell ref="O2256:P2256"/>
    <mergeCell ref="Q2256:R2256"/>
    <mergeCell ref="S2256:T2256"/>
    <mergeCell ref="U2256:V2256"/>
    <mergeCell ref="W2256:X2256"/>
    <mergeCell ref="Y2256:Z2256"/>
    <mergeCell ref="AA2256:AB2256"/>
    <mergeCell ref="AC2256:AD2256"/>
    <mergeCell ref="AA2254:AB2254"/>
    <mergeCell ref="AC2254:AD2254"/>
    <mergeCell ref="D2255:N2255"/>
    <mergeCell ref="O2255:P2255"/>
    <mergeCell ref="Q2255:R2255"/>
    <mergeCell ref="S2255:T2255"/>
    <mergeCell ref="U2255:V2255"/>
    <mergeCell ref="W2255:X2255"/>
    <mergeCell ref="Y2255:Z2255"/>
    <mergeCell ref="AA2255:AB2255"/>
    <mergeCell ref="Y2253:Z2253"/>
    <mergeCell ref="AA2253:AB2253"/>
    <mergeCell ref="AC2253:AD2253"/>
    <mergeCell ref="D2254:N2254"/>
    <mergeCell ref="O2254:P2254"/>
    <mergeCell ref="Q2254:R2254"/>
    <mergeCell ref="S2254:T2254"/>
    <mergeCell ref="U2254:V2254"/>
    <mergeCell ref="W2254:X2254"/>
    <mergeCell ref="Y2254:Z2254"/>
    <mergeCell ref="D2253:N2253"/>
    <mergeCell ref="O2253:P2253"/>
    <mergeCell ref="Q2253:R2253"/>
    <mergeCell ref="S2253:T2253"/>
    <mergeCell ref="U2253:V2253"/>
    <mergeCell ref="W2253:X2253"/>
    <mergeCell ref="AC2251:AD2251"/>
    <mergeCell ref="D2252:N2252"/>
    <mergeCell ref="O2252:P2252"/>
    <mergeCell ref="Q2252:R2252"/>
    <mergeCell ref="S2252:T2252"/>
    <mergeCell ref="U2252:V2252"/>
    <mergeCell ref="W2252:X2252"/>
    <mergeCell ref="Y2252:Z2252"/>
    <mergeCell ref="AA2252:AB2252"/>
    <mergeCell ref="AC2252:AD2252"/>
    <mergeCell ref="AA2250:AB2250"/>
    <mergeCell ref="AC2250:AD2250"/>
    <mergeCell ref="D2251:N2251"/>
    <mergeCell ref="O2251:P2251"/>
    <mergeCell ref="Q2251:R2251"/>
    <mergeCell ref="S2251:T2251"/>
    <mergeCell ref="U2251:V2251"/>
    <mergeCell ref="W2251:X2251"/>
    <mergeCell ref="Y2251:Z2251"/>
    <mergeCell ref="AA2251:AB2251"/>
    <mergeCell ref="Y2249:Z2249"/>
    <mergeCell ref="AA2249:AB2249"/>
    <mergeCell ref="AC2249:AD2249"/>
    <mergeCell ref="D2250:N2250"/>
    <mergeCell ref="O2250:P2250"/>
    <mergeCell ref="Q2250:R2250"/>
    <mergeCell ref="S2250:T2250"/>
    <mergeCell ref="U2250:V2250"/>
    <mergeCell ref="W2250:X2250"/>
    <mergeCell ref="Y2250:Z2250"/>
    <mergeCell ref="D2249:N2249"/>
    <mergeCell ref="O2249:P2249"/>
    <mergeCell ref="Q2249:R2249"/>
    <mergeCell ref="S2249:T2249"/>
    <mergeCell ref="U2249:V2249"/>
    <mergeCell ref="W2249:X2249"/>
    <mergeCell ref="AC2247:AD2247"/>
    <mergeCell ref="D2248:N2248"/>
    <mergeCell ref="O2248:P2248"/>
    <mergeCell ref="Q2248:R2248"/>
    <mergeCell ref="S2248:T2248"/>
    <mergeCell ref="U2248:V2248"/>
    <mergeCell ref="W2248:X2248"/>
    <mergeCell ref="Y2248:Z2248"/>
    <mergeCell ref="AA2248:AB2248"/>
    <mergeCell ref="AC2248:AD2248"/>
    <mergeCell ref="AA2246:AB2246"/>
    <mergeCell ref="AC2246:AD2246"/>
    <mergeCell ref="D2247:N2247"/>
    <mergeCell ref="O2247:P2247"/>
    <mergeCell ref="Q2247:R2247"/>
    <mergeCell ref="S2247:T2247"/>
    <mergeCell ref="U2247:V2247"/>
    <mergeCell ref="W2247:X2247"/>
    <mergeCell ref="Y2247:Z2247"/>
    <mergeCell ref="AA2247:AB2247"/>
    <mergeCell ref="Y2245:Z2245"/>
    <mergeCell ref="AA2245:AB2245"/>
    <mergeCell ref="AC2245:AD2245"/>
    <mergeCell ref="D2246:N2246"/>
    <mergeCell ref="O2246:P2246"/>
    <mergeCell ref="Q2246:R2246"/>
    <mergeCell ref="S2246:T2246"/>
    <mergeCell ref="U2246:V2246"/>
    <mergeCell ref="W2246:X2246"/>
    <mergeCell ref="Y2246:Z2246"/>
    <mergeCell ref="D2245:N2245"/>
    <mergeCell ref="O2245:P2245"/>
    <mergeCell ref="Q2245:R2245"/>
    <mergeCell ref="S2245:T2245"/>
    <mergeCell ref="U2245:V2245"/>
    <mergeCell ref="W2245:X2245"/>
    <mergeCell ref="AC2243:AD2243"/>
    <mergeCell ref="D2244:N2244"/>
    <mergeCell ref="O2244:P2244"/>
    <mergeCell ref="Q2244:R2244"/>
    <mergeCell ref="S2244:T2244"/>
    <mergeCell ref="U2244:V2244"/>
    <mergeCell ref="W2244:X2244"/>
    <mergeCell ref="Y2244:Z2244"/>
    <mergeCell ref="AA2244:AB2244"/>
    <mergeCell ref="AC2244:AD2244"/>
    <mergeCell ref="AA2242:AB2242"/>
    <mergeCell ref="AC2242:AD2242"/>
    <mergeCell ref="D2243:N2243"/>
    <mergeCell ref="O2243:P2243"/>
    <mergeCell ref="Q2243:R2243"/>
    <mergeCell ref="S2243:T2243"/>
    <mergeCell ref="U2243:V2243"/>
    <mergeCell ref="W2243:X2243"/>
    <mergeCell ref="Y2243:Z2243"/>
    <mergeCell ref="AA2243:AB2243"/>
    <mergeCell ref="Y2241:Z2241"/>
    <mergeCell ref="AA2241:AB2241"/>
    <mergeCell ref="AC2241:AD2241"/>
    <mergeCell ref="D2242:N2242"/>
    <mergeCell ref="O2242:P2242"/>
    <mergeCell ref="Q2242:R2242"/>
    <mergeCell ref="S2242:T2242"/>
    <mergeCell ref="U2242:V2242"/>
    <mergeCell ref="W2242:X2242"/>
    <mergeCell ref="Y2242:Z2242"/>
    <mergeCell ref="D2241:N2241"/>
    <mergeCell ref="O2241:P2241"/>
    <mergeCell ref="Q2241:R2241"/>
    <mergeCell ref="S2241:T2241"/>
    <mergeCell ref="U2241:V2241"/>
    <mergeCell ref="W2241:X2241"/>
    <mergeCell ref="AC2239:AD2239"/>
    <mergeCell ref="D2240:N2240"/>
    <mergeCell ref="O2240:P2240"/>
    <mergeCell ref="Q2240:R2240"/>
    <mergeCell ref="S2240:T2240"/>
    <mergeCell ref="U2240:V2240"/>
    <mergeCell ref="W2240:X2240"/>
    <mergeCell ref="Y2240:Z2240"/>
    <mergeCell ref="AA2240:AB2240"/>
    <mergeCell ref="AC2240:AD2240"/>
    <mergeCell ref="AA2238:AB2238"/>
    <mergeCell ref="AC2238:AD2238"/>
    <mergeCell ref="D2239:N2239"/>
    <mergeCell ref="O2239:P2239"/>
    <mergeCell ref="Q2239:R2239"/>
    <mergeCell ref="S2239:T2239"/>
    <mergeCell ref="U2239:V2239"/>
    <mergeCell ref="W2239:X2239"/>
    <mergeCell ref="Y2239:Z2239"/>
    <mergeCell ref="AA2239:AB2239"/>
    <mergeCell ref="Y2237:Z2237"/>
    <mergeCell ref="AA2237:AB2237"/>
    <mergeCell ref="AC2237:AD2237"/>
    <mergeCell ref="D2238:N2238"/>
    <mergeCell ref="O2238:P2238"/>
    <mergeCell ref="Q2238:R2238"/>
    <mergeCell ref="S2238:T2238"/>
    <mergeCell ref="U2238:V2238"/>
    <mergeCell ref="W2238:X2238"/>
    <mergeCell ref="Y2238:Z2238"/>
    <mergeCell ref="D2237:N2237"/>
    <mergeCell ref="O2237:P2237"/>
    <mergeCell ref="Q2237:R2237"/>
    <mergeCell ref="S2237:T2237"/>
    <mergeCell ref="U2237:V2237"/>
    <mergeCell ref="W2237:X2237"/>
    <mergeCell ref="Q2235:R2236"/>
    <mergeCell ref="S2235:T2236"/>
    <mergeCell ref="U2235:V2236"/>
    <mergeCell ref="W2235:X2236"/>
    <mergeCell ref="Y2235:Z2236"/>
    <mergeCell ref="AA2235:AB2236"/>
    <mergeCell ref="B2228:AD2228"/>
    <mergeCell ref="C2229:AD2229"/>
    <mergeCell ref="C2230:AD2230"/>
    <mergeCell ref="C2231:AD2231"/>
    <mergeCell ref="C2233:N2236"/>
    <mergeCell ref="O2233:AD2233"/>
    <mergeCell ref="O2234:P2236"/>
    <mergeCell ref="Q2234:AB2234"/>
    <mergeCell ref="AC2234:AD2236"/>
    <mergeCell ref="O2218:R2218"/>
    <mergeCell ref="S2218:V2218"/>
    <mergeCell ref="W2218:Z2218"/>
    <mergeCell ref="AA2218:AD2218"/>
    <mergeCell ref="C2220:AD2220"/>
    <mergeCell ref="C2221:AD2221"/>
    <mergeCell ref="B2223:AD2223"/>
    <mergeCell ref="B2224:AD2224"/>
    <mergeCell ref="D2216:N2216"/>
    <mergeCell ref="O2216:R2216"/>
    <mergeCell ref="S2216:V2216"/>
    <mergeCell ref="W2216:Z2216"/>
    <mergeCell ref="AA2216:AD2216"/>
    <mergeCell ref="D2217:N2217"/>
    <mergeCell ref="O2217:R2217"/>
    <mergeCell ref="S2217:V2217"/>
    <mergeCell ref="W2217:Z2217"/>
    <mergeCell ref="AA2217:AD2217"/>
    <mergeCell ref="D2214:N2214"/>
    <mergeCell ref="O2214:R2214"/>
    <mergeCell ref="S2214:V2214"/>
    <mergeCell ref="W2214:Z2214"/>
    <mergeCell ref="AA2214:AD2214"/>
    <mergeCell ref="D2215:N2215"/>
    <mergeCell ref="O2215:R2215"/>
    <mergeCell ref="S2215:V2215"/>
    <mergeCell ref="W2215:Z2215"/>
    <mergeCell ref="AA2215:AD2215"/>
    <mergeCell ref="D2212:N2212"/>
    <mergeCell ref="O2212:R2212"/>
    <mergeCell ref="S2212:V2212"/>
    <mergeCell ref="W2212:Z2212"/>
    <mergeCell ref="AA2212:AD2212"/>
    <mergeCell ref="D2213:N2213"/>
    <mergeCell ref="O2213:R2213"/>
    <mergeCell ref="S2213:V2213"/>
    <mergeCell ref="W2213:Z2213"/>
    <mergeCell ref="AA2213:AD2213"/>
    <mergeCell ref="D2210:N2210"/>
    <mergeCell ref="O2210:R2210"/>
    <mergeCell ref="S2210:V2210"/>
    <mergeCell ref="W2210:Z2210"/>
    <mergeCell ref="AA2210:AD2210"/>
    <mergeCell ref="D2211:N2211"/>
    <mergeCell ref="O2211:R2211"/>
    <mergeCell ref="S2211:V2211"/>
    <mergeCell ref="W2211:Z2211"/>
    <mergeCell ref="AA2211:AD2211"/>
    <mergeCell ref="D2208:N2208"/>
    <mergeCell ref="O2208:R2208"/>
    <mergeCell ref="S2208:V2208"/>
    <mergeCell ref="W2208:Z2208"/>
    <mergeCell ref="AA2208:AD2208"/>
    <mergeCell ref="D2209:N2209"/>
    <mergeCell ref="O2209:R2209"/>
    <mergeCell ref="S2209:V2209"/>
    <mergeCell ref="W2209:Z2209"/>
    <mergeCell ref="AA2209:AD2209"/>
    <mergeCell ref="D2206:N2206"/>
    <mergeCell ref="O2206:R2206"/>
    <mergeCell ref="S2206:V2206"/>
    <mergeCell ref="W2206:Z2206"/>
    <mergeCell ref="AA2206:AD2206"/>
    <mergeCell ref="D2207:N2207"/>
    <mergeCell ref="O2207:R2207"/>
    <mergeCell ref="S2207:V2207"/>
    <mergeCell ref="W2207:Z2207"/>
    <mergeCell ref="AA2207:AD2207"/>
    <mergeCell ref="D2204:N2204"/>
    <mergeCell ref="O2204:R2204"/>
    <mergeCell ref="S2204:V2204"/>
    <mergeCell ref="W2204:Z2204"/>
    <mergeCell ref="AA2204:AD2204"/>
    <mergeCell ref="D2205:N2205"/>
    <mergeCell ref="O2205:R2205"/>
    <mergeCell ref="S2205:V2205"/>
    <mergeCell ref="W2205:Z2205"/>
    <mergeCell ref="AA2205:AD2205"/>
    <mergeCell ref="D2202:N2202"/>
    <mergeCell ref="O2202:R2202"/>
    <mergeCell ref="S2202:V2202"/>
    <mergeCell ref="W2202:Z2202"/>
    <mergeCell ref="AA2202:AD2202"/>
    <mergeCell ref="D2203:N2203"/>
    <mergeCell ref="O2203:R2203"/>
    <mergeCell ref="S2203:V2203"/>
    <mergeCell ref="W2203:Z2203"/>
    <mergeCell ref="AA2203:AD2203"/>
    <mergeCell ref="D2200:N2200"/>
    <mergeCell ref="O2200:R2200"/>
    <mergeCell ref="S2200:V2200"/>
    <mergeCell ref="W2200:Z2200"/>
    <mergeCell ref="AA2200:AD2200"/>
    <mergeCell ref="D2201:N2201"/>
    <mergeCell ref="O2201:R2201"/>
    <mergeCell ref="S2201:V2201"/>
    <mergeCell ref="W2201:Z2201"/>
    <mergeCell ref="AA2201:AD2201"/>
    <mergeCell ref="D2198:N2198"/>
    <mergeCell ref="O2198:R2198"/>
    <mergeCell ref="S2198:V2198"/>
    <mergeCell ref="W2198:Z2198"/>
    <mergeCell ref="AA2198:AD2198"/>
    <mergeCell ref="D2199:N2199"/>
    <mergeCell ref="O2199:R2199"/>
    <mergeCell ref="S2199:V2199"/>
    <mergeCell ref="W2199:Z2199"/>
    <mergeCell ref="AA2199:AD2199"/>
    <mergeCell ref="D2196:N2196"/>
    <mergeCell ref="O2196:R2196"/>
    <mergeCell ref="S2196:V2196"/>
    <mergeCell ref="W2196:Z2196"/>
    <mergeCell ref="AA2196:AD2196"/>
    <mergeCell ref="D2197:N2197"/>
    <mergeCell ref="O2197:R2197"/>
    <mergeCell ref="S2197:V2197"/>
    <mergeCell ref="W2197:Z2197"/>
    <mergeCell ref="AA2197:AD2197"/>
    <mergeCell ref="D2194:N2194"/>
    <mergeCell ref="O2194:R2194"/>
    <mergeCell ref="S2194:V2194"/>
    <mergeCell ref="W2194:Z2194"/>
    <mergeCell ref="AA2194:AD2194"/>
    <mergeCell ref="D2195:N2195"/>
    <mergeCell ref="O2195:R2195"/>
    <mergeCell ref="S2195:V2195"/>
    <mergeCell ref="W2195:Z2195"/>
    <mergeCell ref="AA2195:AD2195"/>
    <mergeCell ref="D2192:N2192"/>
    <mergeCell ref="O2192:R2192"/>
    <mergeCell ref="S2192:V2192"/>
    <mergeCell ref="W2192:Z2192"/>
    <mergeCell ref="AA2192:AD2192"/>
    <mergeCell ref="D2193:N2193"/>
    <mergeCell ref="O2193:R2193"/>
    <mergeCell ref="S2193:V2193"/>
    <mergeCell ref="W2193:Z2193"/>
    <mergeCell ref="AA2193:AD2193"/>
    <mergeCell ref="D2190:N2190"/>
    <mergeCell ref="O2190:R2190"/>
    <mergeCell ref="S2190:V2190"/>
    <mergeCell ref="W2190:Z2190"/>
    <mergeCell ref="AA2190:AD2190"/>
    <mergeCell ref="D2191:N2191"/>
    <mergeCell ref="O2191:R2191"/>
    <mergeCell ref="S2191:V2191"/>
    <mergeCell ref="W2191:Z2191"/>
    <mergeCell ref="AA2191:AD2191"/>
    <mergeCell ref="D2188:N2188"/>
    <mergeCell ref="O2188:R2188"/>
    <mergeCell ref="S2188:V2188"/>
    <mergeCell ref="W2188:Z2188"/>
    <mergeCell ref="AA2188:AD2188"/>
    <mergeCell ref="D2189:N2189"/>
    <mergeCell ref="O2189:R2189"/>
    <mergeCell ref="S2189:V2189"/>
    <mergeCell ref="W2189:Z2189"/>
    <mergeCell ref="AA2189:AD2189"/>
    <mergeCell ref="D2186:N2186"/>
    <mergeCell ref="O2186:R2186"/>
    <mergeCell ref="S2186:V2186"/>
    <mergeCell ref="W2186:Z2186"/>
    <mergeCell ref="AA2186:AD2186"/>
    <mergeCell ref="D2187:N2187"/>
    <mergeCell ref="O2187:R2187"/>
    <mergeCell ref="S2187:V2187"/>
    <mergeCell ref="W2187:Z2187"/>
    <mergeCell ref="AA2187:AD2187"/>
    <mergeCell ref="D2184:N2184"/>
    <mergeCell ref="O2184:R2184"/>
    <mergeCell ref="S2184:V2184"/>
    <mergeCell ref="W2184:Z2184"/>
    <mergeCell ref="AA2184:AD2184"/>
    <mergeCell ref="D2185:N2185"/>
    <mergeCell ref="O2185:R2185"/>
    <mergeCell ref="S2185:V2185"/>
    <mergeCell ref="W2185:Z2185"/>
    <mergeCell ref="AA2185:AD2185"/>
    <mergeCell ref="D2182:N2182"/>
    <mergeCell ref="O2182:R2182"/>
    <mergeCell ref="S2182:V2182"/>
    <mergeCell ref="W2182:Z2182"/>
    <mergeCell ref="AA2182:AD2182"/>
    <mergeCell ref="D2183:N2183"/>
    <mergeCell ref="O2183:R2183"/>
    <mergeCell ref="S2183:V2183"/>
    <mergeCell ref="W2183:Z2183"/>
    <mergeCell ref="AA2183:AD2183"/>
    <mergeCell ref="D2180:N2180"/>
    <mergeCell ref="O2180:R2180"/>
    <mergeCell ref="S2180:V2180"/>
    <mergeCell ref="W2180:Z2180"/>
    <mergeCell ref="AA2180:AD2180"/>
    <mergeCell ref="D2181:N2181"/>
    <mergeCell ref="O2181:R2181"/>
    <mergeCell ref="S2181:V2181"/>
    <mergeCell ref="W2181:Z2181"/>
    <mergeCell ref="AA2181:AD2181"/>
    <mergeCell ref="D2178:N2178"/>
    <mergeCell ref="O2178:R2178"/>
    <mergeCell ref="S2178:V2178"/>
    <mergeCell ref="W2178:Z2178"/>
    <mergeCell ref="AA2178:AD2178"/>
    <mergeCell ref="D2179:N2179"/>
    <mergeCell ref="O2179:R2179"/>
    <mergeCell ref="S2179:V2179"/>
    <mergeCell ref="W2179:Z2179"/>
    <mergeCell ref="AA2179:AD2179"/>
    <mergeCell ref="D2176:N2176"/>
    <mergeCell ref="O2176:R2176"/>
    <mergeCell ref="S2176:V2176"/>
    <mergeCell ref="W2176:Z2176"/>
    <mergeCell ref="AA2176:AD2176"/>
    <mergeCell ref="D2177:N2177"/>
    <mergeCell ref="O2177:R2177"/>
    <mergeCell ref="S2177:V2177"/>
    <mergeCell ref="W2177:Z2177"/>
    <mergeCell ref="AA2177:AD2177"/>
    <mergeCell ref="D2174:N2174"/>
    <mergeCell ref="O2174:R2174"/>
    <mergeCell ref="S2174:V2174"/>
    <mergeCell ref="W2174:Z2174"/>
    <mergeCell ref="AA2174:AD2174"/>
    <mergeCell ref="D2175:N2175"/>
    <mergeCell ref="O2175:R2175"/>
    <mergeCell ref="S2175:V2175"/>
    <mergeCell ref="W2175:Z2175"/>
    <mergeCell ref="AA2175:AD2175"/>
    <mergeCell ref="D2172:N2172"/>
    <mergeCell ref="O2172:R2172"/>
    <mergeCell ref="S2172:V2172"/>
    <mergeCell ref="W2172:Z2172"/>
    <mergeCell ref="AA2172:AD2172"/>
    <mergeCell ref="D2173:N2173"/>
    <mergeCell ref="O2173:R2173"/>
    <mergeCell ref="S2173:V2173"/>
    <mergeCell ref="W2173:Z2173"/>
    <mergeCell ref="AA2173:AD2173"/>
    <mergeCell ref="D2170:N2170"/>
    <mergeCell ref="O2170:R2170"/>
    <mergeCell ref="S2170:V2170"/>
    <mergeCell ref="W2170:Z2170"/>
    <mergeCell ref="AA2170:AD2170"/>
    <mergeCell ref="D2171:N2171"/>
    <mergeCell ref="O2171:R2171"/>
    <mergeCell ref="S2171:V2171"/>
    <mergeCell ref="W2171:Z2171"/>
    <mergeCell ref="AA2171:AD2171"/>
    <mergeCell ref="D2168:N2168"/>
    <mergeCell ref="O2168:R2168"/>
    <mergeCell ref="S2168:V2168"/>
    <mergeCell ref="W2168:Z2168"/>
    <mergeCell ref="AA2168:AD2168"/>
    <mergeCell ref="D2169:N2169"/>
    <mergeCell ref="O2169:R2169"/>
    <mergeCell ref="S2169:V2169"/>
    <mergeCell ref="W2169:Z2169"/>
    <mergeCell ref="AA2169:AD2169"/>
    <mergeCell ref="D2166:N2166"/>
    <mergeCell ref="O2166:R2166"/>
    <mergeCell ref="S2166:V2166"/>
    <mergeCell ref="W2166:Z2166"/>
    <mergeCell ref="AA2166:AD2166"/>
    <mergeCell ref="D2167:N2167"/>
    <mergeCell ref="O2167:R2167"/>
    <mergeCell ref="S2167:V2167"/>
    <mergeCell ref="W2167:Z2167"/>
    <mergeCell ref="AA2167:AD2167"/>
    <mergeCell ref="D2164:N2164"/>
    <mergeCell ref="O2164:R2164"/>
    <mergeCell ref="S2164:V2164"/>
    <mergeCell ref="W2164:Z2164"/>
    <mergeCell ref="AA2164:AD2164"/>
    <mergeCell ref="D2165:N2165"/>
    <mergeCell ref="O2165:R2165"/>
    <mergeCell ref="S2165:V2165"/>
    <mergeCell ref="W2165:Z2165"/>
    <mergeCell ref="AA2165:AD2165"/>
    <mergeCell ref="D2162:N2162"/>
    <mergeCell ref="O2162:R2162"/>
    <mergeCell ref="S2162:V2162"/>
    <mergeCell ref="W2162:Z2162"/>
    <mergeCell ref="AA2162:AD2162"/>
    <mergeCell ref="D2163:N2163"/>
    <mergeCell ref="O2163:R2163"/>
    <mergeCell ref="S2163:V2163"/>
    <mergeCell ref="W2163:Z2163"/>
    <mergeCell ref="AA2163:AD2163"/>
    <mergeCell ref="D2160:N2160"/>
    <mergeCell ref="O2160:R2160"/>
    <mergeCell ref="S2160:V2160"/>
    <mergeCell ref="W2160:Z2160"/>
    <mergeCell ref="AA2160:AD2160"/>
    <mergeCell ref="D2161:N2161"/>
    <mergeCell ref="O2161:R2161"/>
    <mergeCell ref="S2161:V2161"/>
    <mergeCell ref="W2161:Z2161"/>
    <mergeCell ref="AA2161:AD2161"/>
    <mergeCell ref="D2158:N2158"/>
    <mergeCell ref="O2158:R2158"/>
    <mergeCell ref="S2158:V2158"/>
    <mergeCell ref="W2158:Z2158"/>
    <mergeCell ref="AA2158:AD2158"/>
    <mergeCell ref="D2159:N2159"/>
    <mergeCell ref="O2159:R2159"/>
    <mergeCell ref="S2159:V2159"/>
    <mergeCell ref="W2159:Z2159"/>
    <mergeCell ref="AA2159:AD2159"/>
    <mergeCell ref="D2156:N2156"/>
    <mergeCell ref="O2156:R2156"/>
    <mergeCell ref="S2156:V2156"/>
    <mergeCell ref="W2156:Z2156"/>
    <mergeCell ref="AA2156:AD2156"/>
    <mergeCell ref="D2157:N2157"/>
    <mergeCell ref="O2157:R2157"/>
    <mergeCell ref="S2157:V2157"/>
    <mergeCell ref="W2157:Z2157"/>
    <mergeCell ref="AA2157:AD2157"/>
    <mergeCell ref="D2154:N2154"/>
    <mergeCell ref="O2154:R2154"/>
    <mergeCell ref="S2154:V2154"/>
    <mergeCell ref="W2154:Z2154"/>
    <mergeCell ref="AA2154:AD2154"/>
    <mergeCell ref="D2155:N2155"/>
    <mergeCell ref="O2155:R2155"/>
    <mergeCell ref="S2155:V2155"/>
    <mergeCell ref="W2155:Z2155"/>
    <mergeCell ref="AA2155:AD2155"/>
    <mergeCell ref="D2152:N2152"/>
    <mergeCell ref="O2152:R2152"/>
    <mergeCell ref="S2152:V2152"/>
    <mergeCell ref="W2152:Z2152"/>
    <mergeCell ref="AA2152:AD2152"/>
    <mergeCell ref="D2153:N2153"/>
    <mergeCell ref="O2153:R2153"/>
    <mergeCell ref="S2153:V2153"/>
    <mergeCell ref="W2153:Z2153"/>
    <mergeCell ref="AA2153:AD2153"/>
    <mergeCell ref="D2150:N2150"/>
    <mergeCell ref="O2150:R2150"/>
    <mergeCell ref="S2150:V2150"/>
    <mergeCell ref="W2150:Z2150"/>
    <mergeCell ref="AA2150:AD2150"/>
    <mergeCell ref="D2151:N2151"/>
    <mergeCell ref="O2151:R2151"/>
    <mergeCell ref="S2151:V2151"/>
    <mergeCell ref="W2151:Z2151"/>
    <mergeCell ref="AA2151:AD2151"/>
    <mergeCell ref="D2148:N2148"/>
    <mergeCell ref="O2148:R2148"/>
    <mergeCell ref="S2148:V2148"/>
    <mergeCell ref="W2148:Z2148"/>
    <mergeCell ref="AA2148:AD2148"/>
    <mergeCell ref="D2149:N2149"/>
    <mergeCell ref="O2149:R2149"/>
    <mergeCell ref="S2149:V2149"/>
    <mergeCell ref="W2149:Z2149"/>
    <mergeCell ref="AA2149:AD2149"/>
    <mergeCell ref="D2146:N2146"/>
    <mergeCell ref="O2146:R2146"/>
    <mergeCell ref="S2146:V2146"/>
    <mergeCell ref="W2146:Z2146"/>
    <mergeCell ref="AA2146:AD2146"/>
    <mergeCell ref="D2147:N2147"/>
    <mergeCell ref="O2147:R2147"/>
    <mergeCell ref="S2147:V2147"/>
    <mergeCell ref="W2147:Z2147"/>
    <mergeCell ref="AA2147:AD2147"/>
    <mergeCell ref="D2144:N2144"/>
    <mergeCell ref="O2144:R2144"/>
    <mergeCell ref="S2144:V2144"/>
    <mergeCell ref="W2144:Z2144"/>
    <mergeCell ref="AA2144:AD2144"/>
    <mergeCell ref="D2145:N2145"/>
    <mergeCell ref="O2145:R2145"/>
    <mergeCell ref="S2145:V2145"/>
    <mergeCell ref="W2145:Z2145"/>
    <mergeCell ref="AA2145:AD2145"/>
    <mergeCell ref="D2142:N2142"/>
    <mergeCell ref="O2142:R2142"/>
    <mergeCell ref="S2142:V2142"/>
    <mergeCell ref="W2142:Z2142"/>
    <mergeCell ref="AA2142:AD2142"/>
    <mergeCell ref="D2143:N2143"/>
    <mergeCell ref="O2143:R2143"/>
    <mergeCell ref="S2143:V2143"/>
    <mergeCell ref="W2143:Z2143"/>
    <mergeCell ref="AA2143:AD2143"/>
    <mergeCell ref="D2140:N2140"/>
    <mergeCell ref="O2140:R2140"/>
    <mergeCell ref="S2140:V2140"/>
    <mergeCell ref="W2140:Z2140"/>
    <mergeCell ref="AA2140:AD2140"/>
    <mergeCell ref="D2141:N2141"/>
    <mergeCell ref="O2141:R2141"/>
    <mergeCell ref="S2141:V2141"/>
    <mergeCell ref="W2141:Z2141"/>
    <mergeCell ref="AA2141:AD2141"/>
    <mergeCell ref="D2138:N2138"/>
    <mergeCell ref="O2138:R2138"/>
    <mergeCell ref="S2138:V2138"/>
    <mergeCell ref="W2138:Z2138"/>
    <mergeCell ref="AA2138:AD2138"/>
    <mergeCell ref="D2139:N2139"/>
    <mergeCell ref="O2139:R2139"/>
    <mergeCell ref="S2139:V2139"/>
    <mergeCell ref="W2139:Z2139"/>
    <mergeCell ref="AA2139:AD2139"/>
    <mergeCell ref="D2136:N2136"/>
    <mergeCell ref="O2136:R2136"/>
    <mergeCell ref="S2136:V2136"/>
    <mergeCell ref="W2136:Z2136"/>
    <mergeCell ref="AA2136:AD2136"/>
    <mergeCell ref="D2137:N2137"/>
    <mergeCell ref="O2137:R2137"/>
    <mergeCell ref="S2137:V2137"/>
    <mergeCell ref="W2137:Z2137"/>
    <mergeCell ref="AA2137:AD2137"/>
    <mergeCell ref="D2134:N2134"/>
    <mergeCell ref="O2134:R2134"/>
    <mergeCell ref="S2134:V2134"/>
    <mergeCell ref="W2134:Z2134"/>
    <mergeCell ref="AA2134:AD2134"/>
    <mergeCell ref="D2135:N2135"/>
    <mergeCell ref="O2135:R2135"/>
    <mergeCell ref="S2135:V2135"/>
    <mergeCell ref="W2135:Z2135"/>
    <mergeCell ref="AA2135:AD2135"/>
    <mergeCell ref="D2132:N2132"/>
    <mergeCell ref="O2132:R2132"/>
    <mergeCell ref="S2132:V2132"/>
    <mergeCell ref="W2132:Z2132"/>
    <mergeCell ref="AA2132:AD2132"/>
    <mergeCell ref="D2133:N2133"/>
    <mergeCell ref="O2133:R2133"/>
    <mergeCell ref="S2133:V2133"/>
    <mergeCell ref="W2133:Z2133"/>
    <mergeCell ref="AA2133:AD2133"/>
    <mergeCell ref="D2130:N2130"/>
    <mergeCell ref="O2130:R2130"/>
    <mergeCell ref="S2130:V2130"/>
    <mergeCell ref="W2130:Z2130"/>
    <mergeCell ref="AA2130:AD2130"/>
    <mergeCell ref="D2131:N2131"/>
    <mergeCell ref="O2131:R2131"/>
    <mergeCell ref="S2131:V2131"/>
    <mergeCell ref="W2131:Z2131"/>
    <mergeCell ref="AA2131:AD2131"/>
    <mergeCell ref="D2128:N2128"/>
    <mergeCell ref="O2128:R2128"/>
    <mergeCell ref="S2128:V2128"/>
    <mergeCell ref="W2128:Z2128"/>
    <mergeCell ref="AA2128:AD2128"/>
    <mergeCell ref="D2129:N2129"/>
    <mergeCell ref="O2129:R2129"/>
    <mergeCell ref="S2129:V2129"/>
    <mergeCell ref="W2129:Z2129"/>
    <mergeCell ref="AA2129:AD2129"/>
    <mergeCell ref="D2126:N2126"/>
    <mergeCell ref="O2126:R2126"/>
    <mergeCell ref="S2126:V2126"/>
    <mergeCell ref="W2126:Z2126"/>
    <mergeCell ref="AA2126:AD2126"/>
    <mergeCell ref="D2127:N2127"/>
    <mergeCell ref="O2127:R2127"/>
    <mergeCell ref="S2127:V2127"/>
    <mergeCell ref="W2127:Z2127"/>
    <mergeCell ref="AA2127:AD2127"/>
    <mergeCell ref="D2124:N2124"/>
    <mergeCell ref="O2124:R2124"/>
    <mergeCell ref="S2124:V2124"/>
    <mergeCell ref="W2124:Z2124"/>
    <mergeCell ref="AA2124:AD2124"/>
    <mergeCell ref="D2125:N2125"/>
    <mergeCell ref="O2125:R2125"/>
    <mergeCell ref="S2125:V2125"/>
    <mergeCell ref="W2125:Z2125"/>
    <mergeCell ref="AA2125:AD2125"/>
    <mergeCell ref="D2122:N2122"/>
    <mergeCell ref="O2122:R2122"/>
    <mergeCell ref="S2122:V2122"/>
    <mergeCell ref="W2122:Z2122"/>
    <mergeCell ref="AA2122:AD2122"/>
    <mergeCell ref="D2123:N2123"/>
    <mergeCell ref="O2123:R2123"/>
    <mergeCell ref="S2123:V2123"/>
    <mergeCell ref="W2123:Z2123"/>
    <mergeCell ref="AA2123:AD2123"/>
    <mergeCell ref="D2120:N2120"/>
    <mergeCell ref="O2120:R2120"/>
    <mergeCell ref="S2120:V2120"/>
    <mergeCell ref="W2120:Z2120"/>
    <mergeCell ref="AA2120:AD2120"/>
    <mergeCell ref="D2121:N2121"/>
    <mergeCell ref="O2121:R2121"/>
    <mergeCell ref="S2121:V2121"/>
    <mergeCell ref="W2121:Z2121"/>
    <mergeCell ref="AA2121:AD2121"/>
    <mergeCell ref="D2118:N2118"/>
    <mergeCell ref="O2118:R2118"/>
    <mergeCell ref="S2118:V2118"/>
    <mergeCell ref="W2118:Z2118"/>
    <mergeCell ref="AA2118:AD2118"/>
    <mergeCell ref="D2119:N2119"/>
    <mergeCell ref="O2119:R2119"/>
    <mergeCell ref="S2119:V2119"/>
    <mergeCell ref="W2119:Z2119"/>
    <mergeCell ref="AA2119:AD2119"/>
    <mergeCell ref="D2116:N2116"/>
    <mergeCell ref="O2116:R2116"/>
    <mergeCell ref="S2116:V2116"/>
    <mergeCell ref="W2116:Z2116"/>
    <mergeCell ref="AA2116:AD2116"/>
    <mergeCell ref="D2117:N2117"/>
    <mergeCell ref="O2117:R2117"/>
    <mergeCell ref="S2117:V2117"/>
    <mergeCell ref="W2117:Z2117"/>
    <mergeCell ref="AA2117:AD2117"/>
    <mergeCell ref="D2114:N2114"/>
    <mergeCell ref="O2114:R2114"/>
    <mergeCell ref="S2114:V2114"/>
    <mergeCell ref="W2114:Z2114"/>
    <mergeCell ref="AA2114:AD2114"/>
    <mergeCell ref="D2115:N2115"/>
    <mergeCell ref="O2115:R2115"/>
    <mergeCell ref="S2115:V2115"/>
    <mergeCell ref="W2115:Z2115"/>
    <mergeCell ref="AA2115:AD2115"/>
    <mergeCell ref="D2112:N2112"/>
    <mergeCell ref="O2112:R2112"/>
    <mergeCell ref="S2112:V2112"/>
    <mergeCell ref="W2112:Z2112"/>
    <mergeCell ref="AA2112:AD2112"/>
    <mergeCell ref="D2113:N2113"/>
    <mergeCell ref="O2113:R2113"/>
    <mergeCell ref="S2113:V2113"/>
    <mergeCell ref="W2113:Z2113"/>
    <mergeCell ref="AA2113:AD2113"/>
    <mergeCell ref="D2110:N2110"/>
    <mergeCell ref="O2110:R2110"/>
    <mergeCell ref="S2110:V2110"/>
    <mergeCell ref="W2110:Z2110"/>
    <mergeCell ref="AA2110:AD2110"/>
    <mergeCell ref="D2111:N2111"/>
    <mergeCell ref="O2111:R2111"/>
    <mergeCell ref="S2111:V2111"/>
    <mergeCell ref="W2111:Z2111"/>
    <mergeCell ref="AA2111:AD2111"/>
    <mergeCell ref="D2108:N2108"/>
    <mergeCell ref="O2108:R2108"/>
    <mergeCell ref="S2108:V2108"/>
    <mergeCell ref="W2108:Z2108"/>
    <mergeCell ref="AA2108:AD2108"/>
    <mergeCell ref="D2109:N2109"/>
    <mergeCell ref="O2109:R2109"/>
    <mergeCell ref="S2109:V2109"/>
    <mergeCell ref="W2109:Z2109"/>
    <mergeCell ref="AA2109:AD2109"/>
    <mergeCell ref="D2106:N2106"/>
    <mergeCell ref="O2106:R2106"/>
    <mergeCell ref="S2106:V2106"/>
    <mergeCell ref="W2106:Z2106"/>
    <mergeCell ref="AA2106:AD2106"/>
    <mergeCell ref="D2107:N2107"/>
    <mergeCell ref="O2107:R2107"/>
    <mergeCell ref="S2107:V2107"/>
    <mergeCell ref="W2107:Z2107"/>
    <mergeCell ref="AA2107:AD2107"/>
    <mergeCell ref="D2105:N2105"/>
    <mergeCell ref="O2105:R2105"/>
    <mergeCell ref="S2105:V2105"/>
    <mergeCell ref="W2105:Z2105"/>
    <mergeCell ref="AA2105:AD2105"/>
    <mergeCell ref="D2102:N2102"/>
    <mergeCell ref="O2102:R2102"/>
    <mergeCell ref="S2102:V2102"/>
    <mergeCell ref="W2102:Z2102"/>
    <mergeCell ref="AA2102:AD2102"/>
    <mergeCell ref="D2103:N2103"/>
    <mergeCell ref="O2103:R2103"/>
    <mergeCell ref="S2103:V2103"/>
    <mergeCell ref="W2103:Z2103"/>
    <mergeCell ref="AA2103:AD2103"/>
    <mergeCell ref="D2100:N2100"/>
    <mergeCell ref="O2100:R2100"/>
    <mergeCell ref="S2100:V2100"/>
    <mergeCell ref="W2100:Z2100"/>
    <mergeCell ref="AA2100:AD2100"/>
    <mergeCell ref="D2101:N2101"/>
    <mergeCell ref="O2101:R2101"/>
    <mergeCell ref="S2101:V2101"/>
    <mergeCell ref="W2101:Z2101"/>
    <mergeCell ref="AA2101:AD2101"/>
    <mergeCell ref="D2098:N2098"/>
    <mergeCell ref="O2098:R2098"/>
    <mergeCell ref="S2098:V2098"/>
    <mergeCell ref="W2098:Z2098"/>
    <mergeCell ref="AA2098:AD2098"/>
    <mergeCell ref="D2099:N2099"/>
    <mergeCell ref="O2099:R2099"/>
    <mergeCell ref="S2099:V2099"/>
    <mergeCell ref="W2099:Z2099"/>
    <mergeCell ref="AA2099:AD2099"/>
    <mergeCell ref="C2094:AD2094"/>
    <mergeCell ref="C2096:N2097"/>
    <mergeCell ref="O2096:AD2096"/>
    <mergeCell ref="O2097:R2097"/>
    <mergeCell ref="S2097:V2097"/>
    <mergeCell ref="W2097:Z2097"/>
    <mergeCell ref="AA2097:AD2097"/>
    <mergeCell ref="C2083:E2083"/>
    <mergeCell ref="F2083:AD2083"/>
    <mergeCell ref="C2085:AD2085"/>
    <mergeCell ref="C2086:AD2086"/>
    <mergeCell ref="B2093:AD2093"/>
    <mergeCell ref="D2104:N2104"/>
    <mergeCell ref="O2104:R2104"/>
    <mergeCell ref="S2104:V2104"/>
    <mergeCell ref="W2104:Z2104"/>
    <mergeCell ref="AA2104:AD2104"/>
    <mergeCell ref="D2077:I2077"/>
    <mergeCell ref="J2077:L2077"/>
    <mergeCell ref="M2077:O2077"/>
    <mergeCell ref="P2077:R2077"/>
    <mergeCell ref="S2077:U2077"/>
    <mergeCell ref="V2077:X2077"/>
    <mergeCell ref="Y2077:AA2077"/>
    <mergeCell ref="AB2077:AD2077"/>
    <mergeCell ref="D2078:I2078"/>
    <mergeCell ref="J2078:L2078"/>
    <mergeCell ref="M2078:O2078"/>
    <mergeCell ref="P2078:R2078"/>
    <mergeCell ref="S2078:U2078"/>
    <mergeCell ref="V2078:X2078"/>
    <mergeCell ref="Y2078:AA2078"/>
    <mergeCell ref="AB2078:AD2078"/>
    <mergeCell ref="D2079:I2079"/>
    <mergeCell ref="J2079:L2079"/>
    <mergeCell ref="M2079:O2079"/>
    <mergeCell ref="P2079:R2079"/>
    <mergeCell ref="S2079:U2079"/>
    <mergeCell ref="V2079:X2079"/>
    <mergeCell ref="Y2079:AA2079"/>
    <mergeCell ref="AB2079:AD2079"/>
    <mergeCell ref="D2080:I2080"/>
    <mergeCell ref="J2080:L2080"/>
    <mergeCell ref="M2080:O2080"/>
    <mergeCell ref="P2080:R2080"/>
    <mergeCell ref="S2080:U2080"/>
    <mergeCell ref="V2080:X2080"/>
    <mergeCell ref="Y2080:AA2080"/>
    <mergeCell ref="AB2080:AD2080"/>
    <mergeCell ref="J2081:L2081"/>
    <mergeCell ref="M2081:O2081"/>
    <mergeCell ref="P2081:R2081"/>
    <mergeCell ref="S2081:U2081"/>
    <mergeCell ref="V2081:X2081"/>
    <mergeCell ref="Y2081:AA2081"/>
    <mergeCell ref="AB2081:AD2081"/>
    <mergeCell ref="B2088:AD2088"/>
    <mergeCell ref="B2089:AD2089"/>
    <mergeCell ref="B2090:AD2090"/>
    <mergeCell ref="D2068:I2068"/>
    <mergeCell ref="J2068:L2068"/>
    <mergeCell ref="M2068:O2068"/>
    <mergeCell ref="P2068:R2068"/>
    <mergeCell ref="S2068:U2068"/>
    <mergeCell ref="V2068:X2068"/>
    <mergeCell ref="Y2068:AA2068"/>
    <mergeCell ref="AB2068:AD2068"/>
    <mergeCell ref="D2069:I2069"/>
    <mergeCell ref="J2069:L2069"/>
    <mergeCell ref="M2069:O2069"/>
    <mergeCell ref="P2069:R2069"/>
    <mergeCell ref="S2069:U2069"/>
    <mergeCell ref="V2069:X2069"/>
    <mergeCell ref="Y2069:AA2069"/>
    <mergeCell ref="AB2069:AD2069"/>
    <mergeCell ref="D2066:I2066"/>
    <mergeCell ref="J2066:L2066"/>
    <mergeCell ref="M2066:O2066"/>
    <mergeCell ref="P2066:R2066"/>
    <mergeCell ref="S2066:U2066"/>
    <mergeCell ref="V2066:X2066"/>
    <mergeCell ref="Y2066:AA2066"/>
    <mergeCell ref="AB2066:AD2066"/>
    <mergeCell ref="D2067:I2067"/>
    <mergeCell ref="J2067:L2067"/>
    <mergeCell ref="M2067:O2067"/>
    <mergeCell ref="P2067:R2067"/>
    <mergeCell ref="S2067:U2067"/>
    <mergeCell ref="V2067:X2067"/>
    <mergeCell ref="Y2067:AA2067"/>
    <mergeCell ref="AB2067:AD2067"/>
    <mergeCell ref="D2075:I2075"/>
    <mergeCell ref="J2075:L2075"/>
    <mergeCell ref="M2075:O2075"/>
    <mergeCell ref="P2075:R2075"/>
    <mergeCell ref="S2075:U2075"/>
    <mergeCell ref="V2075:X2075"/>
    <mergeCell ref="Y2075:AA2075"/>
    <mergeCell ref="AB2075:AD2075"/>
    <mergeCell ref="D2070:I2070"/>
    <mergeCell ref="J2070:L2070"/>
    <mergeCell ref="M2070:O2070"/>
    <mergeCell ref="P2070:R2070"/>
    <mergeCell ref="S2070:U2070"/>
    <mergeCell ref="V2070:X2070"/>
    <mergeCell ref="Y2070:AA2070"/>
    <mergeCell ref="AB2070:AD2070"/>
    <mergeCell ref="D2071:I2071"/>
    <mergeCell ref="J2071:L2071"/>
    <mergeCell ref="M2071:O2071"/>
    <mergeCell ref="P2071:R2071"/>
    <mergeCell ref="S2071:U2071"/>
    <mergeCell ref="V2071:X2071"/>
    <mergeCell ref="Y2071:AA2071"/>
    <mergeCell ref="AB2071:AD2071"/>
    <mergeCell ref="D2072:I2072"/>
    <mergeCell ref="J2072:L2072"/>
    <mergeCell ref="M2072:O2072"/>
    <mergeCell ref="P2072:R2072"/>
    <mergeCell ref="S2072:U2072"/>
    <mergeCell ref="V2072:X2072"/>
    <mergeCell ref="Y2072:AA2072"/>
    <mergeCell ref="AB2072:AD2072"/>
    <mergeCell ref="D2045:I2045"/>
    <mergeCell ref="J2045:L2045"/>
    <mergeCell ref="M2045:O2045"/>
    <mergeCell ref="P2045:R2045"/>
    <mergeCell ref="S2045:U2045"/>
    <mergeCell ref="V2045:X2045"/>
    <mergeCell ref="Y2045:AA2045"/>
    <mergeCell ref="AB2045:AD2045"/>
    <mergeCell ref="D2046:I2046"/>
    <mergeCell ref="J2046:L2046"/>
    <mergeCell ref="M2046:O2046"/>
    <mergeCell ref="P2046:R2046"/>
    <mergeCell ref="S2046:U2046"/>
    <mergeCell ref="V2046:X2046"/>
    <mergeCell ref="Y2046:AA2046"/>
    <mergeCell ref="AB2046:AD2046"/>
    <mergeCell ref="D2052:I2052"/>
    <mergeCell ref="J2052:L2052"/>
    <mergeCell ref="M2052:O2052"/>
    <mergeCell ref="P2052:R2052"/>
    <mergeCell ref="S2052:U2052"/>
    <mergeCell ref="V2052:X2052"/>
    <mergeCell ref="Y2052:AA2052"/>
    <mergeCell ref="AB2052:AD2052"/>
    <mergeCell ref="D2053:I2053"/>
    <mergeCell ref="J2053:L2053"/>
    <mergeCell ref="M2053:O2053"/>
    <mergeCell ref="P2053:R2053"/>
    <mergeCell ref="S2053:U2053"/>
    <mergeCell ref="V2053:X2053"/>
    <mergeCell ref="Y2053:AA2053"/>
    <mergeCell ref="AB2053:AD2053"/>
    <mergeCell ref="D2059:I2059"/>
    <mergeCell ref="J2059:L2059"/>
    <mergeCell ref="M2059:O2059"/>
    <mergeCell ref="P2059:R2059"/>
    <mergeCell ref="S2059:U2059"/>
    <mergeCell ref="V2059:X2059"/>
    <mergeCell ref="Y2059:AA2059"/>
    <mergeCell ref="AB2059:AD2059"/>
    <mergeCell ref="D2047:I2047"/>
    <mergeCell ref="J2047:L2047"/>
    <mergeCell ref="M2047:O2047"/>
    <mergeCell ref="P2047:R2047"/>
    <mergeCell ref="S2047:U2047"/>
    <mergeCell ref="V2047:X2047"/>
    <mergeCell ref="Y2047:AA2047"/>
    <mergeCell ref="AB2047:AD2047"/>
    <mergeCell ref="D2048:I2048"/>
    <mergeCell ref="J2048:L2048"/>
    <mergeCell ref="M2048:O2048"/>
    <mergeCell ref="P2048:R2048"/>
    <mergeCell ref="S2048:U2048"/>
    <mergeCell ref="V2048:X2048"/>
    <mergeCell ref="Y2048:AA2048"/>
    <mergeCell ref="AB2048:AD2048"/>
    <mergeCell ref="D2049:I2049"/>
    <mergeCell ref="J2049:L2049"/>
    <mergeCell ref="M2049:O2049"/>
    <mergeCell ref="P2049:R2049"/>
    <mergeCell ref="S2049:U2049"/>
    <mergeCell ref="V2049:X2049"/>
    <mergeCell ref="Y2049:AA2049"/>
    <mergeCell ref="AB2049:AD2049"/>
    <mergeCell ref="D2038:I2038"/>
    <mergeCell ref="J2038:L2038"/>
    <mergeCell ref="M2038:O2038"/>
    <mergeCell ref="P2038:R2038"/>
    <mergeCell ref="S2038:U2038"/>
    <mergeCell ref="V2038:X2038"/>
    <mergeCell ref="Y2038:AA2038"/>
    <mergeCell ref="AB2038:AD2038"/>
    <mergeCell ref="D2039:I2039"/>
    <mergeCell ref="J2039:L2039"/>
    <mergeCell ref="M2039:O2039"/>
    <mergeCell ref="P2039:R2039"/>
    <mergeCell ref="S2039:U2039"/>
    <mergeCell ref="V2039:X2039"/>
    <mergeCell ref="Y2039:AA2039"/>
    <mergeCell ref="AB2039:AD2039"/>
    <mergeCell ref="D2035:I2035"/>
    <mergeCell ref="J2035:L2035"/>
    <mergeCell ref="M2035:O2035"/>
    <mergeCell ref="P2035:R2035"/>
    <mergeCell ref="S2035:U2035"/>
    <mergeCell ref="V2035:X2035"/>
    <mergeCell ref="Y2035:AA2035"/>
    <mergeCell ref="AB2035:AD2035"/>
    <mergeCell ref="D2036:I2036"/>
    <mergeCell ref="J2036:L2036"/>
    <mergeCell ref="M2036:O2036"/>
    <mergeCell ref="P2036:R2036"/>
    <mergeCell ref="S2036:U2036"/>
    <mergeCell ref="V2036:X2036"/>
    <mergeCell ref="Y2036:AA2036"/>
    <mergeCell ref="AB2036:AD2036"/>
    <mergeCell ref="D2037:I2037"/>
    <mergeCell ref="J2037:L2037"/>
    <mergeCell ref="M2037:O2037"/>
    <mergeCell ref="P2037:R2037"/>
    <mergeCell ref="S2037:U2037"/>
    <mergeCell ref="V2037:X2037"/>
    <mergeCell ref="Y2037:AA2037"/>
    <mergeCell ref="AB2037:AD2037"/>
    <mergeCell ref="D2029:I2029"/>
    <mergeCell ref="J2029:L2029"/>
    <mergeCell ref="M2029:O2029"/>
    <mergeCell ref="P2029:R2029"/>
    <mergeCell ref="S2029:U2029"/>
    <mergeCell ref="V2029:X2029"/>
    <mergeCell ref="Y2029:AA2029"/>
    <mergeCell ref="AB2029:AD2029"/>
    <mergeCell ref="D2021:I2021"/>
    <mergeCell ref="J2021:L2021"/>
    <mergeCell ref="M2021:O2021"/>
    <mergeCell ref="P2021:R2021"/>
    <mergeCell ref="S2021:U2021"/>
    <mergeCell ref="V2021:X2021"/>
    <mergeCell ref="Y2021:AA2021"/>
    <mergeCell ref="AB2021:AD2021"/>
    <mergeCell ref="D2024:I2024"/>
    <mergeCell ref="J2024:L2024"/>
    <mergeCell ref="M2024:O2024"/>
    <mergeCell ref="P2024:R2024"/>
    <mergeCell ref="S2024:U2024"/>
    <mergeCell ref="V2024:X2024"/>
    <mergeCell ref="Y2024:AA2024"/>
    <mergeCell ref="AB2024:AD2024"/>
    <mergeCell ref="D2025:I2025"/>
    <mergeCell ref="J2025:L2025"/>
    <mergeCell ref="M2025:O2025"/>
    <mergeCell ref="P2025:R2025"/>
    <mergeCell ref="S2025:U2025"/>
    <mergeCell ref="V2025:X2025"/>
    <mergeCell ref="Y2025:AA2025"/>
    <mergeCell ref="AB2025:AD2025"/>
    <mergeCell ref="D2027:I2027"/>
    <mergeCell ref="J2027:L2027"/>
    <mergeCell ref="M2027:O2027"/>
    <mergeCell ref="P2027:R2027"/>
    <mergeCell ref="S2027:U2027"/>
    <mergeCell ref="V2027:X2027"/>
    <mergeCell ref="Y2027:AA2027"/>
    <mergeCell ref="AB2027:AD2027"/>
    <mergeCell ref="D2028:I2028"/>
    <mergeCell ref="J2028:L2028"/>
    <mergeCell ref="M2028:O2028"/>
    <mergeCell ref="P2028:R2028"/>
    <mergeCell ref="S2028:U2028"/>
    <mergeCell ref="V2028:X2028"/>
    <mergeCell ref="Y2028:AA2028"/>
    <mergeCell ref="AB2028:AD2028"/>
    <mergeCell ref="D2004:I2004"/>
    <mergeCell ref="J2004:L2004"/>
    <mergeCell ref="M2004:O2004"/>
    <mergeCell ref="P2004:R2004"/>
    <mergeCell ref="S2004:U2004"/>
    <mergeCell ref="V2004:X2004"/>
    <mergeCell ref="Y2004:AA2004"/>
    <mergeCell ref="AB2004:AD2004"/>
    <mergeCell ref="D2005:I2005"/>
    <mergeCell ref="J2005:L2005"/>
    <mergeCell ref="M2005:O2005"/>
    <mergeCell ref="P2005:R2005"/>
    <mergeCell ref="S2005:U2005"/>
    <mergeCell ref="V2005:X2005"/>
    <mergeCell ref="Y2005:AA2005"/>
    <mergeCell ref="AB2005:AD2005"/>
    <mergeCell ref="D2006:I2006"/>
    <mergeCell ref="J2006:L2006"/>
    <mergeCell ref="M2006:O2006"/>
    <mergeCell ref="P2006:R2006"/>
    <mergeCell ref="S2006:U2006"/>
    <mergeCell ref="V2006:X2006"/>
    <mergeCell ref="Y2006:AA2006"/>
    <mergeCell ref="AB2006:AD2006"/>
    <mergeCell ref="D2015:I2015"/>
    <mergeCell ref="J2015:L2015"/>
    <mergeCell ref="M2015:O2015"/>
    <mergeCell ref="P2015:R2015"/>
    <mergeCell ref="S2015:U2015"/>
    <mergeCell ref="V2015:X2015"/>
    <mergeCell ref="Y2015:AA2015"/>
    <mergeCell ref="AB2015:AD2015"/>
    <mergeCell ref="D2016:I2016"/>
    <mergeCell ref="J2016:L2016"/>
    <mergeCell ref="M2016:O2016"/>
    <mergeCell ref="P2016:R2016"/>
    <mergeCell ref="S2016:U2016"/>
    <mergeCell ref="V2016:X2016"/>
    <mergeCell ref="Y2016:AA2016"/>
    <mergeCell ref="AB2016:AD2016"/>
    <mergeCell ref="D2007:I2007"/>
    <mergeCell ref="J2007:L2007"/>
    <mergeCell ref="M2007:O2007"/>
    <mergeCell ref="P2007:R2007"/>
    <mergeCell ref="S2007:U2007"/>
    <mergeCell ref="V2007:X2007"/>
    <mergeCell ref="Y2007:AA2007"/>
    <mergeCell ref="AB2007:AD2007"/>
    <mergeCell ref="D2010:I2010"/>
    <mergeCell ref="J2010:L2010"/>
    <mergeCell ref="M2010:O2010"/>
    <mergeCell ref="P2010:R2010"/>
    <mergeCell ref="S2010:U2010"/>
    <mergeCell ref="V2010:X2010"/>
    <mergeCell ref="Y2010:AA2010"/>
    <mergeCell ref="AB2010:AD2010"/>
    <mergeCell ref="D2011:I2011"/>
    <mergeCell ref="J2011:L2011"/>
    <mergeCell ref="M2011:O2011"/>
    <mergeCell ref="P2011:R2011"/>
    <mergeCell ref="S2011:U2011"/>
    <mergeCell ref="V2011:X2011"/>
    <mergeCell ref="Y2011:AA2011"/>
    <mergeCell ref="AB2011:AD2011"/>
    <mergeCell ref="D1992:I1992"/>
    <mergeCell ref="J1992:L1992"/>
    <mergeCell ref="M1992:O1992"/>
    <mergeCell ref="P1992:R1992"/>
    <mergeCell ref="S1992:U1992"/>
    <mergeCell ref="V1992:X1992"/>
    <mergeCell ref="Y1992:AA1992"/>
    <mergeCell ref="AB1992:AD1992"/>
    <mergeCell ref="D1993:I1993"/>
    <mergeCell ref="J1993:L1993"/>
    <mergeCell ref="M1993:O1993"/>
    <mergeCell ref="P1993:R1993"/>
    <mergeCell ref="S1993:U1993"/>
    <mergeCell ref="V1993:X1993"/>
    <mergeCell ref="Y1993:AA1993"/>
    <mergeCell ref="AB1993:AD1993"/>
    <mergeCell ref="D1999:I1999"/>
    <mergeCell ref="J1999:L1999"/>
    <mergeCell ref="M1999:O1999"/>
    <mergeCell ref="P1999:R1999"/>
    <mergeCell ref="S1999:U1999"/>
    <mergeCell ref="V1999:X1999"/>
    <mergeCell ref="Y1999:AA1999"/>
    <mergeCell ref="AB1999:AD1999"/>
    <mergeCell ref="D1990:I1990"/>
    <mergeCell ref="J1990:L1990"/>
    <mergeCell ref="M1990:O1990"/>
    <mergeCell ref="P1990:R1990"/>
    <mergeCell ref="S1990:U1990"/>
    <mergeCell ref="V1990:X1990"/>
    <mergeCell ref="Y1990:AA1990"/>
    <mergeCell ref="AB1990:AD1990"/>
    <mergeCell ref="D1991:I1991"/>
    <mergeCell ref="J1991:L1991"/>
    <mergeCell ref="M1991:O1991"/>
    <mergeCell ref="P1991:R1991"/>
    <mergeCell ref="S1991:U1991"/>
    <mergeCell ref="V1991:X1991"/>
    <mergeCell ref="Y1991:AA1991"/>
    <mergeCell ref="AB1991:AD1991"/>
    <mergeCell ref="D1994:I1994"/>
    <mergeCell ref="J1994:L1994"/>
    <mergeCell ref="M1994:O1994"/>
    <mergeCell ref="P1994:R1994"/>
    <mergeCell ref="S1994:U1994"/>
    <mergeCell ref="V1994:X1994"/>
    <mergeCell ref="Y1994:AA1994"/>
    <mergeCell ref="AB1994:AD1994"/>
    <mergeCell ref="D1995:I1995"/>
    <mergeCell ref="J1995:L1995"/>
    <mergeCell ref="M1995:O1995"/>
    <mergeCell ref="P1995:R1995"/>
    <mergeCell ref="S1995:U1995"/>
    <mergeCell ref="V1995:X1995"/>
    <mergeCell ref="Y1995:AA1995"/>
    <mergeCell ref="AB1995:AD1995"/>
    <mergeCell ref="D1996:I1996"/>
    <mergeCell ref="J1996:L1996"/>
    <mergeCell ref="M1996:O1996"/>
    <mergeCell ref="P1996:R1996"/>
    <mergeCell ref="S1996:U1996"/>
    <mergeCell ref="V1996:X1996"/>
    <mergeCell ref="Y1996:AA1996"/>
    <mergeCell ref="AB1996:AD1996"/>
    <mergeCell ref="D1970:I1970"/>
    <mergeCell ref="J1970:L1970"/>
    <mergeCell ref="M1970:O1970"/>
    <mergeCell ref="P1970:R1970"/>
    <mergeCell ref="S1970:U1970"/>
    <mergeCell ref="V1970:X1970"/>
    <mergeCell ref="Y1970:AA1970"/>
    <mergeCell ref="AB1970:AD1970"/>
    <mergeCell ref="D1971:I1971"/>
    <mergeCell ref="J1971:L1971"/>
    <mergeCell ref="M1971:O1971"/>
    <mergeCell ref="P1971:R1971"/>
    <mergeCell ref="S1971:U1971"/>
    <mergeCell ref="V1971:X1971"/>
    <mergeCell ref="Y1971:AA1971"/>
    <mergeCell ref="AB1971:AD1971"/>
    <mergeCell ref="D1972:I1972"/>
    <mergeCell ref="J1972:L1972"/>
    <mergeCell ref="M1972:O1972"/>
    <mergeCell ref="P1972:R1972"/>
    <mergeCell ref="S1972:U1972"/>
    <mergeCell ref="V1972:X1972"/>
    <mergeCell ref="Y1972:AA1972"/>
    <mergeCell ref="AB1972:AD1972"/>
    <mergeCell ref="D1978:I1978"/>
    <mergeCell ref="J1978:L1978"/>
    <mergeCell ref="M1978:O1978"/>
    <mergeCell ref="P1978:R1978"/>
    <mergeCell ref="S1978:U1978"/>
    <mergeCell ref="V1978:X1978"/>
    <mergeCell ref="Y1978:AA1978"/>
    <mergeCell ref="AB1978:AD1978"/>
    <mergeCell ref="D1979:I1979"/>
    <mergeCell ref="J1979:L1979"/>
    <mergeCell ref="M1979:O1979"/>
    <mergeCell ref="P1979:R1979"/>
    <mergeCell ref="S1979:U1979"/>
    <mergeCell ref="V1979:X1979"/>
    <mergeCell ref="Y1979:AA1979"/>
    <mergeCell ref="AB1979:AD1979"/>
    <mergeCell ref="D1973:I1973"/>
    <mergeCell ref="J1973:L1973"/>
    <mergeCell ref="M1973:O1973"/>
    <mergeCell ref="P1973:R1973"/>
    <mergeCell ref="S1973:U1973"/>
    <mergeCell ref="V1973:X1973"/>
    <mergeCell ref="Y1973:AA1973"/>
    <mergeCell ref="AB1973:AD1973"/>
    <mergeCell ref="D1974:I1974"/>
    <mergeCell ref="J1974:L1974"/>
    <mergeCell ref="M1974:O1974"/>
    <mergeCell ref="P1974:R1974"/>
    <mergeCell ref="S1974:U1974"/>
    <mergeCell ref="V1974:X1974"/>
    <mergeCell ref="Y1974:AA1974"/>
    <mergeCell ref="AB1974:AD1974"/>
    <mergeCell ref="D1975:I1975"/>
    <mergeCell ref="J1975:L1975"/>
    <mergeCell ref="M1975:O1975"/>
    <mergeCell ref="P1975:R1975"/>
    <mergeCell ref="S1975:U1975"/>
    <mergeCell ref="V1975:X1975"/>
    <mergeCell ref="Y1975:AA1975"/>
    <mergeCell ref="AB1975:AD1975"/>
    <mergeCell ref="D1961:I1961"/>
    <mergeCell ref="J1961:L1961"/>
    <mergeCell ref="M1961:O1961"/>
    <mergeCell ref="P1961:R1961"/>
    <mergeCell ref="S1961:U1961"/>
    <mergeCell ref="V1961:X1961"/>
    <mergeCell ref="Y1961:AA1961"/>
    <mergeCell ref="AB1961:AD1961"/>
    <mergeCell ref="D1962:I1962"/>
    <mergeCell ref="J1962:L1962"/>
    <mergeCell ref="M1962:O1962"/>
    <mergeCell ref="P1962:R1962"/>
    <mergeCell ref="S1962:U1962"/>
    <mergeCell ref="V1962:X1962"/>
    <mergeCell ref="Y1962:AA1962"/>
    <mergeCell ref="AB1962:AD1962"/>
    <mergeCell ref="D1963:I1963"/>
    <mergeCell ref="J1963:L1963"/>
    <mergeCell ref="M1963:O1963"/>
    <mergeCell ref="P1963:R1963"/>
    <mergeCell ref="S1963:U1963"/>
    <mergeCell ref="V1963:X1963"/>
    <mergeCell ref="Y1963:AA1963"/>
    <mergeCell ref="AB1963:AD1963"/>
    <mergeCell ref="D1964:I1964"/>
    <mergeCell ref="J1964:L1964"/>
    <mergeCell ref="M1964:O1964"/>
    <mergeCell ref="P1964:R1964"/>
    <mergeCell ref="D1969:I1969"/>
    <mergeCell ref="J1969:L1969"/>
    <mergeCell ref="M1969:O1969"/>
    <mergeCell ref="P1969:R1969"/>
    <mergeCell ref="S1969:U1969"/>
    <mergeCell ref="V1969:X1969"/>
    <mergeCell ref="Y1969:AA1969"/>
    <mergeCell ref="AB1969:AD1969"/>
    <mergeCell ref="D1967:I1967"/>
    <mergeCell ref="J1967:L1967"/>
    <mergeCell ref="M1967:O1967"/>
    <mergeCell ref="P1967:R1967"/>
    <mergeCell ref="S1967:U1967"/>
    <mergeCell ref="V1967:X1967"/>
    <mergeCell ref="Y1967:AA1967"/>
    <mergeCell ref="AB1967:AD1967"/>
    <mergeCell ref="D1968:I1968"/>
    <mergeCell ref="J1968:L1968"/>
    <mergeCell ref="M1968:O1968"/>
    <mergeCell ref="P1968:R1968"/>
    <mergeCell ref="S1968:U1968"/>
    <mergeCell ref="V1968:X1968"/>
    <mergeCell ref="Y1968:AA1968"/>
    <mergeCell ref="AB1968:AD1968"/>
    <mergeCell ref="C1948:AD1948"/>
    <mergeCell ref="B1955:AD1955"/>
    <mergeCell ref="C1956:AD1956"/>
    <mergeCell ref="C1957:AD1957"/>
    <mergeCell ref="D1944:R1944"/>
    <mergeCell ref="S1944:X1944"/>
    <mergeCell ref="Y1944:AD1944"/>
    <mergeCell ref="S1945:X1945"/>
    <mergeCell ref="Y1945:AD1945"/>
    <mergeCell ref="C1947:AD1947"/>
    <mergeCell ref="D1942:R1942"/>
    <mergeCell ref="S1942:X1942"/>
    <mergeCell ref="Y1942:AD1942"/>
    <mergeCell ref="D1943:R1943"/>
    <mergeCell ref="S1943:X1943"/>
    <mergeCell ref="Y1943:AD1943"/>
    <mergeCell ref="D1940:R1940"/>
    <mergeCell ref="S1940:X1940"/>
    <mergeCell ref="Y1940:AD1940"/>
    <mergeCell ref="D1941:R1941"/>
    <mergeCell ref="S1941:X1941"/>
    <mergeCell ref="Y1941:AD1941"/>
    <mergeCell ref="D1938:R1938"/>
    <mergeCell ref="S1938:X1938"/>
    <mergeCell ref="Y1938:AD1938"/>
    <mergeCell ref="D1939:R1939"/>
    <mergeCell ref="S1939:X1939"/>
    <mergeCell ref="Y1939:AD1939"/>
    <mergeCell ref="C1959:I1960"/>
    <mergeCell ref="J1959:AD1959"/>
    <mergeCell ref="J1960:L1960"/>
    <mergeCell ref="M1960:O1960"/>
    <mergeCell ref="P1960:R1960"/>
    <mergeCell ref="S1960:U1960"/>
    <mergeCell ref="V1960:X1960"/>
    <mergeCell ref="Y1960:AA1960"/>
    <mergeCell ref="AB1960:AD1960"/>
    <mergeCell ref="D1936:R1936"/>
    <mergeCell ref="S1936:X1936"/>
    <mergeCell ref="Y1936:AD1936"/>
    <mergeCell ref="D1937:R1937"/>
    <mergeCell ref="S1937:X1937"/>
    <mergeCell ref="Y1937:AD1937"/>
    <mergeCell ref="D1934:R1934"/>
    <mergeCell ref="S1934:X1934"/>
    <mergeCell ref="Y1934:AD1934"/>
    <mergeCell ref="D1935:R1935"/>
    <mergeCell ref="S1935:X1935"/>
    <mergeCell ref="Y1935:AD1935"/>
    <mergeCell ref="D1932:R1932"/>
    <mergeCell ref="S1932:X1932"/>
    <mergeCell ref="Y1932:AD1932"/>
    <mergeCell ref="D1933:R1933"/>
    <mergeCell ref="S1933:X1933"/>
    <mergeCell ref="Y1933:AD1933"/>
    <mergeCell ref="D1930:R1930"/>
    <mergeCell ref="S1930:X1930"/>
    <mergeCell ref="Y1930:AD1930"/>
    <mergeCell ref="D1931:R1931"/>
    <mergeCell ref="S1931:X1931"/>
    <mergeCell ref="Y1931:AD1931"/>
    <mergeCell ref="D1928:R1928"/>
    <mergeCell ref="S1928:X1928"/>
    <mergeCell ref="Y1928:AD1928"/>
    <mergeCell ref="D1929:R1929"/>
    <mergeCell ref="S1929:X1929"/>
    <mergeCell ref="Y1929:AD1929"/>
    <mergeCell ref="D1926:R1926"/>
    <mergeCell ref="S1926:X1926"/>
    <mergeCell ref="Y1926:AD1926"/>
    <mergeCell ref="D1927:R1927"/>
    <mergeCell ref="S1927:X1927"/>
    <mergeCell ref="Y1927:AD1927"/>
    <mergeCell ref="D1924:R1924"/>
    <mergeCell ref="S1924:X1924"/>
    <mergeCell ref="Y1924:AD1924"/>
    <mergeCell ref="D1925:R1925"/>
    <mergeCell ref="S1925:X1925"/>
    <mergeCell ref="Y1925:AD1925"/>
    <mergeCell ref="D1922:R1922"/>
    <mergeCell ref="S1922:X1922"/>
    <mergeCell ref="Y1922:AD1922"/>
    <mergeCell ref="D1923:R1923"/>
    <mergeCell ref="S1923:X1923"/>
    <mergeCell ref="Y1923:AD1923"/>
    <mergeCell ref="D1920:R1920"/>
    <mergeCell ref="S1920:X1920"/>
    <mergeCell ref="Y1920:AD1920"/>
    <mergeCell ref="D1921:R1921"/>
    <mergeCell ref="S1921:X1921"/>
    <mergeCell ref="Y1921:AD1921"/>
    <mergeCell ref="D1918:R1918"/>
    <mergeCell ref="S1918:X1918"/>
    <mergeCell ref="Y1918:AD1918"/>
    <mergeCell ref="D1919:R1919"/>
    <mergeCell ref="S1919:X1919"/>
    <mergeCell ref="Y1919:AD1919"/>
    <mergeCell ref="D1916:R1916"/>
    <mergeCell ref="S1916:X1916"/>
    <mergeCell ref="Y1916:AD1916"/>
    <mergeCell ref="D1917:R1917"/>
    <mergeCell ref="S1917:X1917"/>
    <mergeCell ref="Y1917:AD1917"/>
    <mergeCell ref="D1914:R1914"/>
    <mergeCell ref="S1914:X1914"/>
    <mergeCell ref="Y1914:AD1914"/>
    <mergeCell ref="D1915:R1915"/>
    <mergeCell ref="S1915:X1915"/>
    <mergeCell ref="Y1915:AD1915"/>
    <mergeCell ref="D1912:R1912"/>
    <mergeCell ref="S1912:X1912"/>
    <mergeCell ref="Y1912:AD1912"/>
    <mergeCell ref="D1913:R1913"/>
    <mergeCell ref="S1913:X1913"/>
    <mergeCell ref="Y1913:AD1913"/>
    <mergeCell ref="D1910:R1910"/>
    <mergeCell ref="S1910:X1910"/>
    <mergeCell ref="Y1910:AD1910"/>
    <mergeCell ref="D1911:R1911"/>
    <mergeCell ref="S1911:X1911"/>
    <mergeCell ref="Y1911:AD1911"/>
    <mergeCell ref="D1908:R1908"/>
    <mergeCell ref="S1908:X1908"/>
    <mergeCell ref="Y1908:AD1908"/>
    <mergeCell ref="D1909:R1909"/>
    <mergeCell ref="S1909:X1909"/>
    <mergeCell ref="Y1909:AD1909"/>
    <mergeCell ref="D1906:R1906"/>
    <mergeCell ref="S1906:X1906"/>
    <mergeCell ref="Y1906:AD1906"/>
    <mergeCell ref="D1907:R1907"/>
    <mergeCell ref="S1907:X1907"/>
    <mergeCell ref="Y1907:AD1907"/>
    <mergeCell ref="D1904:R1904"/>
    <mergeCell ref="S1904:X1904"/>
    <mergeCell ref="Y1904:AD1904"/>
    <mergeCell ref="D1905:R1905"/>
    <mergeCell ref="S1905:X1905"/>
    <mergeCell ref="Y1905:AD1905"/>
    <mergeCell ref="D1902:R1902"/>
    <mergeCell ref="S1902:X1902"/>
    <mergeCell ref="Y1902:AD1902"/>
    <mergeCell ref="D1903:R1903"/>
    <mergeCell ref="S1903:X1903"/>
    <mergeCell ref="Y1903:AD1903"/>
    <mergeCell ref="D1900:R1900"/>
    <mergeCell ref="S1900:X1900"/>
    <mergeCell ref="Y1900:AD1900"/>
    <mergeCell ref="D1901:R1901"/>
    <mergeCell ref="S1901:X1901"/>
    <mergeCell ref="Y1901:AD1901"/>
    <mergeCell ref="D1898:R1898"/>
    <mergeCell ref="S1898:X1898"/>
    <mergeCell ref="Y1898:AD1898"/>
    <mergeCell ref="D1899:R1899"/>
    <mergeCell ref="S1899:X1899"/>
    <mergeCell ref="Y1899:AD1899"/>
    <mergeCell ref="D1896:R1896"/>
    <mergeCell ref="S1896:X1896"/>
    <mergeCell ref="Y1896:AD1896"/>
    <mergeCell ref="D1897:R1897"/>
    <mergeCell ref="S1897:X1897"/>
    <mergeCell ref="Y1897:AD1897"/>
    <mergeCell ref="D1894:R1894"/>
    <mergeCell ref="S1894:X1894"/>
    <mergeCell ref="Y1894:AD1894"/>
    <mergeCell ref="D1895:R1895"/>
    <mergeCell ref="S1895:X1895"/>
    <mergeCell ref="Y1895:AD1895"/>
    <mergeCell ref="D1892:R1892"/>
    <mergeCell ref="S1892:X1892"/>
    <mergeCell ref="Y1892:AD1892"/>
    <mergeCell ref="D1893:R1893"/>
    <mergeCell ref="S1893:X1893"/>
    <mergeCell ref="Y1893:AD1893"/>
    <mergeCell ref="D1890:R1890"/>
    <mergeCell ref="S1890:X1890"/>
    <mergeCell ref="Y1890:AD1890"/>
    <mergeCell ref="D1891:R1891"/>
    <mergeCell ref="S1891:X1891"/>
    <mergeCell ref="Y1891:AD1891"/>
    <mergeCell ref="D1888:R1888"/>
    <mergeCell ref="S1888:X1888"/>
    <mergeCell ref="Y1888:AD1888"/>
    <mergeCell ref="D1889:R1889"/>
    <mergeCell ref="S1889:X1889"/>
    <mergeCell ref="Y1889:AD1889"/>
    <mergeCell ref="D1886:R1886"/>
    <mergeCell ref="S1886:X1886"/>
    <mergeCell ref="Y1886:AD1886"/>
    <mergeCell ref="D1887:R1887"/>
    <mergeCell ref="S1887:X1887"/>
    <mergeCell ref="Y1887:AD1887"/>
    <mergeCell ref="D1884:R1884"/>
    <mergeCell ref="S1884:X1884"/>
    <mergeCell ref="Y1884:AD1884"/>
    <mergeCell ref="D1885:R1885"/>
    <mergeCell ref="S1885:X1885"/>
    <mergeCell ref="Y1885:AD1885"/>
    <mergeCell ref="D1882:R1882"/>
    <mergeCell ref="S1882:X1882"/>
    <mergeCell ref="Y1882:AD1882"/>
    <mergeCell ref="D1883:R1883"/>
    <mergeCell ref="S1883:X1883"/>
    <mergeCell ref="Y1883:AD1883"/>
    <mergeCell ref="D1880:R1880"/>
    <mergeCell ref="S1880:X1880"/>
    <mergeCell ref="Y1880:AD1880"/>
    <mergeCell ref="D1881:R1881"/>
    <mergeCell ref="S1881:X1881"/>
    <mergeCell ref="Y1881:AD1881"/>
    <mergeCell ref="D1878:R1878"/>
    <mergeCell ref="S1878:X1878"/>
    <mergeCell ref="Y1878:AD1878"/>
    <mergeCell ref="D1879:R1879"/>
    <mergeCell ref="S1879:X1879"/>
    <mergeCell ref="Y1879:AD1879"/>
    <mergeCell ref="D1876:R1876"/>
    <mergeCell ref="S1876:X1876"/>
    <mergeCell ref="Y1876:AD1876"/>
    <mergeCell ref="D1877:R1877"/>
    <mergeCell ref="S1877:X1877"/>
    <mergeCell ref="Y1877:AD1877"/>
    <mergeCell ref="D1874:R1874"/>
    <mergeCell ref="S1874:X1874"/>
    <mergeCell ref="Y1874:AD1874"/>
    <mergeCell ref="D1875:R1875"/>
    <mergeCell ref="S1875:X1875"/>
    <mergeCell ref="Y1875:AD1875"/>
    <mergeCell ref="D1872:R1872"/>
    <mergeCell ref="S1872:X1872"/>
    <mergeCell ref="Y1872:AD1872"/>
    <mergeCell ref="D1873:R1873"/>
    <mergeCell ref="S1873:X1873"/>
    <mergeCell ref="Y1873:AD1873"/>
    <mergeCell ref="D1870:R1870"/>
    <mergeCell ref="S1870:X1870"/>
    <mergeCell ref="Y1870:AD1870"/>
    <mergeCell ref="D1871:R1871"/>
    <mergeCell ref="S1871:X1871"/>
    <mergeCell ref="Y1871:AD1871"/>
    <mergeCell ref="D1868:R1868"/>
    <mergeCell ref="S1868:X1868"/>
    <mergeCell ref="Y1868:AD1868"/>
    <mergeCell ref="D1869:R1869"/>
    <mergeCell ref="S1869:X1869"/>
    <mergeCell ref="Y1869:AD1869"/>
    <mergeCell ref="D1866:R1866"/>
    <mergeCell ref="S1866:X1866"/>
    <mergeCell ref="Y1866:AD1866"/>
    <mergeCell ref="D1867:R1867"/>
    <mergeCell ref="S1867:X1867"/>
    <mergeCell ref="Y1867:AD1867"/>
    <mergeCell ref="D1864:R1864"/>
    <mergeCell ref="S1864:X1864"/>
    <mergeCell ref="Y1864:AD1864"/>
    <mergeCell ref="D1865:R1865"/>
    <mergeCell ref="S1865:X1865"/>
    <mergeCell ref="Y1865:AD1865"/>
    <mergeCell ref="D1862:R1862"/>
    <mergeCell ref="S1862:X1862"/>
    <mergeCell ref="Y1862:AD1862"/>
    <mergeCell ref="D1863:R1863"/>
    <mergeCell ref="S1863:X1863"/>
    <mergeCell ref="Y1863:AD1863"/>
    <mergeCell ref="D1860:R1860"/>
    <mergeCell ref="S1860:X1860"/>
    <mergeCell ref="Y1860:AD1860"/>
    <mergeCell ref="D1861:R1861"/>
    <mergeCell ref="S1861:X1861"/>
    <mergeCell ref="Y1861:AD1861"/>
    <mergeCell ref="D1858:R1858"/>
    <mergeCell ref="S1858:X1858"/>
    <mergeCell ref="Y1858:AD1858"/>
    <mergeCell ref="D1859:R1859"/>
    <mergeCell ref="S1859:X1859"/>
    <mergeCell ref="Y1859:AD1859"/>
    <mergeCell ref="D1856:R1856"/>
    <mergeCell ref="S1856:X1856"/>
    <mergeCell ref="Y1856:AD1856"/>
    <mergeCell ref="D1857:R1857"/>
    <mergeCell ref="S1857:X1857"/>
    <mergeCell ref="Y1857:AD1857"/>
    <mergeCell ref="D1854:R1854"/>
    <mergeCell ref="S1854:X1854"/>
    <mergeCell ref="Y1854:AD1854"/>
    <mergeCell ref="D1855:R1855"/>
    <mergeCell ref="S1855:X1855"/>
    <mergeCell ref="Y1855:AD1855"/>
    <mergeCell ref="S1852:X1852"/>
    <mergeCell ref="Y1852:AD1852"/>
    <mergeCell ref="D1853:R1853"/>
    <mergeCell ref="S1853:X1853"/>
    <mergeCell ref="Y1853:AD1853"/>
    <mergeCell ref="D1850:R1850"/>
    <mergeCell ref="S1850:X1850"/>
    <mergeCell ref="Y1850:AD1850"/>
    <mergeCell ref="D1851:R1851"/>
    <mergeCell ref="S1851:X1851"/>
    <mergeCell ref="Y1851:AD1851"/>
    <mergeCell ref="D1848:R1848"/>
    <mergeCell ref="S1848:X1848"/>
    <mergeCell ref="Y1848:AD1848"/>
    <mergeCell ref="D1849:R1849"/>
    <mergeCell ref="S1849:X1849"/>
    <mergeCell ref="Y1849:AD1849"/>
    <mergeCell ref="D1846:R1846"/>
    <mergeCell ref="S1846:X1846"/>
    <mergeCell ref="Y1846:AD1846"/>
    <mergeCell ref="D1847:R1847"/>
    <mergeCell ref="S1847:X1847"/>
    <mergeCell ref="Y1847:AD1847"/>
    <mergeCell ref="D1844:R1844"/>
    <mergeCell ref="S1844:X1844"/>
    <mergeCell ref="Y1844:AD1844"/>
    <mergeCell ref="D1845:R1845"/>
    <mergeCell ref="S1845:X1845"/>
    <mergeCell ref="Y1845:AD1845"/>
    <mergeCell ref="D1842:R1842"/>
    <mergeCell ref="S1842:X1842"/>
    <mergeCell ref="Y1842:AD1842"/>
    <mergeCell ref="D1843:R1843"/>
    <mergeCell ref="S1843:X1843"/>
    <mergeCell ref="Y1843:AD1843"/>
    <mergeCell ref="D1804:I1804"/>
    <mergeCell ref="J1804:L1804"/>
    <mergeCell ref="M1804:O1804"/>
    <mergeCell ref="P1804:R1804"/>
    <mergeCell ref="S1804:U1804"/>
    <mergeCell ref="V1804:X1804"/>
    <mergeCell ref="Y1804:AA1804"/>
    <mergeCell ref="AB1804:AD1804"/>
    <mergeCell ref="D1805:I1805"/>
    <mergeCell ref="J1805:L1805"/>
    <mergeCell ref="M1805:O1805"/>
    <mergeCell ref="P1805:R1805"/>
    <mergeCell ref="S1805:U1805"/>
    <mergeCell ref="V1805:X1805"/>
    <mergeCell ref="Y1805:AA1805"/>
    <mergeCell ref="AB1805:AD1805"/>
    <mergeCell ref="D1806:I1806"/>
    <mergeCell ref="J1806:L1806"/>
    <mergeCell ref="M1806:O1806"/>
    <mergeCell ref="P1806:R1806"/>
    <mergeCell ref="S1806:U1806"/>
    <mergeCell ref="V1806:X1806"/>
    <mergeCell ref="Y1806:AA1806"/>
    <mergeCell ref="AB1806:AD1806"/>
    <mergeCell ref="D1807:I1807"/>
    <mergeCell ref="D1840:R1840"/>
    <mergeCell ref="S1840:X1840"/>
    <mergeCell ref="Y1840:AD1840"/>
    <mergeCell ref="D1841:R1841"/>
    <mergeCell ref="S1841:X1841"/>
    <mergeCell ref="Y1841:AD1841"/>
    <mergeCell ref="D1838:R1838"/>
    <mergeCell ref="S1838:X1838"/>
    <mergeCell ref="Y1838:AD1838"/>
    <mergeCell ref="D1839:R1839"/>
    <mergeCell ref="S1839:X1839"/>
    <mergeCell ref="Y1839:AD1839"/>
    <mergeCell ref="D1836:R1836"/>
    <mergeCell ref="S1836:X1836"/>
    <mergeCell ref="Y1836:AD1836"/>
    <mergeCell ref="D1837:R1837"/>
    <mergeCell ref="S1837:X1837"/>
    <mergeCell ref="Y1837:AD1837"/>
    <mergeCell ref="D1834:R1834"/>
    <mergeCell ref="S1834:X1834"/>
    <mergeCell ref="Y1834:AD1834"/>
    <mergeCell ref="D1835:R1835"/>
    <mergeCell ref="S1835:X1835"/>
    <mergeCell ref="Y1835:AD1835"/>
    <mergeCell ref="D1832:R1832"/>
    <mergeCell ref="S1832:X1832"/>
    <mergeCell ref="Y1832:AD1832"/>
    <mergeCell ref="D1833:R1833"/>
    <mergeCell ref="S1833:X1833"/>
    <mergeCell ref="Y1833:AD1833"/>
    <mergeCell ref="D1830:R1830"/>
    <mergeCell ref="S1830:X1830"/>
    <mergeCell ref="Y1830:AD1830"/>
    <mergeCell ref="D1831:R1831"/>
    <mergeCell ref="S1831:X1831"/>
    <mergeCell ref="Y1831:AD1831"/>
    <mergeCell ref="J1807:L1807"/>
    <mergeCell ref="M1807:O1807"/>
    <mergeCell ref="P1807:R1807"/>
    <mergeCell ref="D1796:I1796"/>
    <mergeCell ref="J1796:L1796"/>
    <mergeCell ref="M1796:O1796"/>
    <mergeCell ref="P1796:R1796"/>
    <mergeCell ref="S1796:U1796"/>
    <mergeCell ref="V1796:X1796"/>
    <mergeCell ref="Y1796:AA1796"/>
    <mergeCell ref="AB1796:AD1796"/>
    <mergeCell ref="D1802:I1802"/>
    <mergeCell ref="J1802:L1802"/>
    <mergeCell ref="M1802:O1802"/>
    <mergeCell ref="P1802:R1802"/>
    <mergeCell ref="S1802:U1802"/>
    <mergeCell ref="V1802:X1802"/>
    <mergeCell ref="Y1802:AA1802"/>
    <mergeCell ref="AB1802:AD1802"/>
    <mergeCell ref="D1800:I1800"/>
    <mergeCell ref="J1800:L1800"/>
    <mergeCell ref="M1800:O1800"/>
    <mergeCell ref="P1800:R1800"/>
    <mergeCell ref="S1800:U1800"/>
    <mergeCell ref="V1800:X1800"/>
    <mergeCell ref="Y1800:AA1800"/>
    <mergeCell ref="AB1800:AD1800"/>
    <mergeCell ref="D1801:I1801"/>
    <mergeCell ref="J1801:L1801"/>
    <mergeCell ref="M1801:O1801"/>
    <mergeCell ref="P1801:R1801"/>
    <mergeCell ref="S1801:U1801"/>
    <mergeCell ref="V1801:X1801"/>
    <mergeCell ref="Y1801:AA1801"/>
    <mergeCell ref="AB1801:AD1801"/>
    <mergeCell ref="D1803:I1803"/>
    <mergeCell ref="J1803:L1803"/>
    <mergeCell ref="M1803:O1803"/>
    <mergeCell ref="P1803:R1803"/>
    <mergeCell ref="S1803:U1803"/>
    <mergeCell ref="V1803:X1803"/>
    <mergeCell ref="Y1803:AA1803"/>
    <mergeCell ref="AB1803:AD1803"/>
    <mergeCell ref="D1772:I1772"/>
    <mergeCell ref="J1772:L1772"/>
    <mergeCell ref="M1772:O1772"/>
    <mergeCell ref="P1772:R1772"/>
    <mergeCell ref="S1772:U1772"/>
    <mergeCell ref="V1772:X1772"/>
    <mergeCell ref="Y1772:AA1772"/>
    <mergeCell ref="AB1772:AD1772"/>
    <mergeCell ref="D1770:I1770"/>
    <mergeCell ref="J1770:L1770"/>
    <mergeCell ref="M1770:O1770"/>
    <mergeCell ref="P1770:R1770"/>
    <mergeCell ref="S1770:U1770"/>
    <mergeCell ref="V1770:X1770"/>
    <mergeCell ref="Y1770:AA1770"/>
    <mergeCell ref="AB1770:AD1770"/>
    <mergeCell ref="D1771:I1771"/>
    <mergeCell ref="J1771:L1771"/>
    <mergeCell ref="M1771:O1771"/>
    <mergeCell ref="P1771:R1771"/>
    <mergeCell ref="S1771:U1771"/>
    <mergeCell ref="V1771:X1771"/>
    <mergeCell ref="Y1771:AA1771"/>
    <mergeCell ref="AB1771:AD1771"/>
    <mergeCell ref="D1773:I1773"/>
    <mergeCell ref="J1773:L1773"/>
    <mergeCell ref="M1773:O1773"/>
    <mergeCell ref="P1773:R1773"/>
    <mergeCell ref="S1773:U1773"/>
    <mergeCell ref="V1773:X1773"/>
    <mergeCell ref="Y1773:AA1773"/>
    <mergeCell ref="AB1773:AD1773"/>
    <mergeCell ref="D1779:I1779"/>
    <mergeCell ref="J1779:L1779"/>
    <mergeCell ref="M1779:O1779"/>
    <mergeCell ref="P1779:R1779"/>
    <mergeCell ref="S1779:U1779"/>
    <mergeCell ref="V1779:X1779"/>
    <mergeCell ref="Y1779:AA1779"/>
    <mergeCell ref="AB1779:AD1779"/>
    <mergeCell ref="D1774:I1774"/>
    <mergeCell ref="J1774:L1774"/>
    <mergeCell ref="M1774:O1774"/>
    <mergeCell ref="P1774:R1774"/>
    <mergeCell ref="S1774:U1774"/>
    <mergeCell ref="V1774:X1774"/>
    <mergeCell ref="Y1774:AA1774"/>
    <mergeCell ref="AB1774:AD1774"/>
    <mergeCell ref="D1775:I1775"/>
    <mergeCell ref="J1775:L1775"/>
    <mergeCell ref="M1775:O1775"/>
    <mergeCell ref="P1775:R1775"/>
    <mergeCell ref="S1775:U1775"/>
    <mergeCell ref="V1775:X1775"/>
    <mergeCell ref="Y1775:AA1775"/>
    <mergeCell ref="AB1775:AD1775"/>
    <mergeCell ref="D1776:I1776"/>
    <mergeCell ref="J1776:L1776"/>
    <mergeCell ref="M1776:O1776"/>
    <mergeCell ref="P1776:R1776"/>
    <mergeCell ref="S1776:U1776"/>
    <mergeCell ref="V1776:X1776"/>
    <mergeCell ref="Y1776:AA1776"/>
    <mergeCell ref="AB1776:AD1776"/>
    <mergeCell ref="D1744:I1744"/>
    <mergeCell ref="J1744:L1744"/>
    <mergeCell ref="M1744:O1744"/>
    <mergeCell ref="P1744:R1744"/>
    <mergeCell ref="S1744:U1744"/>
    <mergeCell ref="V1744:X1744"/>
    <mergeCell ref="Y1744:AA1744"/>
    <mergeCell ref="AB1744:AD1744"/>
    <mergeCell ref="D1745:I1745"/>
    <mergeCell ref="J1745:L1745"/>
    <mergeCell ref="M1745:O1745"/>
    <mergeCell ref="P1745:R1745"/>
    <mergeCell ref="S1745:U1745"/>
    <mergeCell ref="V1745:X1745"/>
    <mergeCell ref="Y1745:AA1745"/>
    <mergeCell ref="AB1745:AD1745"/>
    <mergeCell ref="D1746:I1746"/>
    <mergeCell ref="J1746:L1746"/>
    <mergeCell ref="M1746:O1746"/>
    <mergeCell ref="P1746:R1746"/>
    <mergeCell ref="S1746:U1746"/>
    <mergeCell ref="V1746:X1746"/>
    <mergeCell ref="Y1746:AA1746"/>
    <mergeCell ref="AB1746:AD1746"/>
    <mergeCell ref="D1763:I1763"/>
    <mergeCell ref="J1763:L1763"/>
    <mergeCell ref="M1763:O1763"/>
    <mergeCell ref="P1763:R1763"/>
    <mergeCell ref="S1763:U1763"/>
    <mergeCell ref="V1763:X1763"/>
    <mergeCell ref="Y1763:AA1763"/>
    <mergeCell ref="AB1763:AD1763"/>
    <mergeCell ref="D1764:I1764"/>
    <mergeCell ref="J1764:L1764"/>
    <mergeCell ref="M1764:O1764"/>
    <mergeCell ref="P1764:R1764"/>
    <mergeCell ref="S1764:U1764"/>
    <mergeCell ref="V1764:X1764"/>
    <mergeCell ref="Y1764:AA1764"/>
    <mergeCell ref="AB1764:AD1764"/>
    <mergeCell ref="D1747:I1747"/>
    <mergeCell ref="J1747:L1747"/>
    <mergeCell ref="M1747:O1747"/>
    <mergeCell ref="P1747:R1747"/>
    <mergeCell ref="S1747:U1747"/>
    <mergeCell ref="V1747:X1747"/>
    <mergeCell ref="Y1747:AA1747"/>
    <mergeCell ref="AB1747:AD1747"/>
    <mergeCell ref="D1748:I1748"/>
    <mergeCell ref="J1748:L1748"/>
    <mergeCell ref="M1748:O1748"/>
    <mergeCell ref="P1748:R1748"/>
    <mergeCell ref="S1748:U1748"/>
    <mergeCell ref="V1748:X1748"/>
    <mergeCell ref="Y1748:AA1748"/>
    <mergeCell ref="AB1748:AD1748"/>
    <mergeCell ref="D1751:I1751"/>
    <mergeCell ref="J1751:L1751"/>
    <mergeCell ref="M1751:O1751"/>
    <mergeCell ref="P1751:R1751"/>
    <mergeCell ref="S1751:U1751"/>
    <mergeCell ref="V1751:X1751"/>
    <mergeCell ref="Y1751:AA1751"/>
    <mergeCell ref="AB1751:AD1751"/>
    <mergeCell ref="D1736:I1736"/>
    <mergeCell ref="J1736:L1736"/>
    <mergeCell ref="M1736:O1736"/>
    <mergeCell ref="P1736:R1736"/>
    <mergeCell ref="S1736:U1736"/>
    <mergeCell ref="V1736:X1736"/>
    <mergeCell ref="Y1736:AA1736"/>
    <mergeCell ref="AB1736:AD1736"/>
    <mergeCell ref="D1742:I1742"/>
    <mergeCell ref="J1742:L1742"/>
    <mergeCell ref="M1742:O1742"/>
    <mergeCell ref="P1742:R1742"/>
    <mergeCell ref="S1742:U1742"/>
    <mergeCell ref="V1742:X1742"/>
    <mergeCell ref="Y1742:AA1742"/>
    <mergeCell ref="AB1742:AD1742"/>
    <mergeCell ref="D1740:I1740"/>
    <mergeCell ref="J1740:L1740"/>
    <mergeCell ref="M1740:O1740"/>
    <mergeCell ref="P1740:R1740"/>
    <mergeCell ref="S1740:U1740"/>
    <mergeCell ref="V1740:X1740"/>
    <mergeCell ref="Y1740:AA1740"/>
    <mergeCell ref="AB1740:AD1740"/>
    <mergeCell ref="D1741:I1741"/>
    <mergeCell ref="J1741:L1741"/>
    <mergeCell ref="M1741:O1741"/>
    <mergeCell ref="P1741:R1741"/>
    <mergeCell ref="S1741:U1741"/>
    <mergeCell ref="V1741:X1741"/>
    <mergeCell ref="Y1741:AA1741"/>
    <mergeCell ref="AB1741:AD1741"/>
    <mergeCell ref="D1743:I1743"/>
    <mergeCell ref="J1743:L1743"/>
    <mergeCell ref="M1743:O1743"/>
    <mergeCell ref="P1743:R1743"/>
    <mergeCell ref="S1743:U1743"/>
    <mergeCell ref="V1743:X1743"/>
    <mergeCell ref="Y1743:AA1743"/>
    <mergeCell ref="AB1743:AD1743"/>
    <mergeCell ref="D1712:I1712"/>
    <mergeCell ref="J1712:L1712"/>
    <mergeCell ref="M1712:O1712"/>
    <mergeCell ref="P1712:R1712"/>
    <mergeCell ref="S1712:U1712"/>
    <mergeCell ref="V1712:X1712"/>
    <mergeCell ref="Y1712:AA1712"/>
    <mergeCell ref="AB1712:AD1712"/>
    <mergeCell ref="D1711:I1711"/>
    <mergeCell ref="J1711:L1711"/>
    <mergeCell ref="M1711:O1711"/>
    <mergeCell ref="P1711:R1711"/>
    <mergeCell ref="S1711:U1711"/>
    <mergeCell ref="V1711:X1711"/>
    <mergeCell ref="Y1711:AA1711"/>
    <mergeCell ref="AB1711:AD1711"/>
    <mergeCell ref="D1713:I1713"/>
    <mergeCell ref="J1713:L1713"/>
    <mergeCell ref="M1713:O1713"/>
    <mergeCell ref="P1713:R1713"/>
    <mergeCell ref="S1713:U1713"/>
    <mergeCell ref="V1713:X1713"/>
    <mergeCell ref="Y1713:AA1713"/>
    <mergeCell ref="AB1713:AD1713"/>
    <mergeCell ref="D1719:I1719"/>
    <mergeCell ref="J1719:L1719"/>
    <mergeCell ref="M1719:O1719"/>
    <mergeCell ref="P1719:R1719"/>
    <mergeCell ref="S1719:U1719"/>
    <mergeCell ref="V1719:X1719"/>
    <mergeCell ref="Y1719:AA1719"/>
    <mergeCell ref="AB1719:AD1719"/>
    <mergeCell ref="D1714:I1714"/>
    <mergeCell ref="J1714:L1714"/>
    <mergeCell ref="M1714:O1714"/>
    <mergeCell ref="P1714:R1714"/>
    <mergeCell ref="S1714:U1714"/>
    <mergeCell ref="V1714:X1714"/>
    <mergeCell ref="Y1714:AA1714"/>
    <mergeCell ref="AB1714:AD1714"/>
    <mergeCell ref="D1715:I1715"/>
    <mergeCell ref="J1715:L1715"/>
    <mergeCell ref="M1715:O1715"/>
    <mergeCell ref="P1715:R1715"/>
    <mergeCell ref="S1715:U1715"/>
    <mergeCell ref="V1715:X1715"/>
    <mergeCell ref="Y1715:AA1715"/>
    <mergeCell ref="AB1715:AD1715"/>
    <mergeCell ref="D1716:I1716"/>
    <mergeCell ref="J1716:L1716"/>
    <mergeCell ref="M1716:O1716"/>
    <mergeCell ref="P1716:R1716"/>
    <mergeCell ref="S1716:U1716"/>
    <mergeCell ref="V1716:X1716"/>
    <mergeCell ref="Y1716:AA1716"/>
    <mergeCell ref="AB1716:AD1716"/>
    <mergeCell ref="D1717:I1717"/>
    <mergeCell ref="J1717:L1717"/>
    <mergeCell ref="M1717:O1717"/>
    <mergeCell ref="P1717:R1717"/>
    <mergeCell ref="S1717:U1717"/>
    <mergeCell ref="V1717:X1717"/>
    <mergeCell ref="Y1717:AA1717"/>
    <mergeCell ref="AB1717:AD1717"/>
    <mergeCell ref="D1689:I1689"/>
    <mergeCell ref="J1689:L1689"/>
    <mergeCell ref="M1689:O1689"/>
    <mergeCell ref="P1689:R1689"/>
    <mergeCell ref="S1689:U1689"/>
    <mergeCell ref="V1689:X1689"/>
    <mergeCell ref="Y1689:AA1689"/>
    <mergeCell ref="AB1689:AD1689"/>
    <mergeCell ref="D1690:I1690"/>
    <mergeCell ref="J1690:L1690"/>
    <mergeCell ref="M1690:O1690"/>
    <mergeCell ref="P1690:R1690"/>
    <mergeCell ref="S1690:U1690"/>
    <mergeCell ref="V1690:X1690"/>
    <mergeCell ref="Y1690:AA1690"/>
    <mergeCell ref="AB1690:AD1690"/>
    <mergeCell ref="D1691:I1691"/>
    <mergeCell ref="J1691:L1691"/>
    <mergeCell ref="M1691:O1691"/>
    <mergeCell ref="P1691:R1691"/>
    <mergeCell ref="S1691:U1691"/>
    <mergeCell ref="V1691:X1691"/>
    <mergeCell ref="Y1691:AA1691"/>
    <mergeCell ref="D1696:I1696"/>
    <mergeCell ref="J1696:L1696"/>
    <mergeCell ref="M1696:O1696"/>
    <mergeCell ref="P1696:R1696"/>
    <mergeCell ref="S1696:U1696"/>
    <mergeCell ref="V1696:X1696"/>
    <mergeCell ref="Y1696:AA1696"/>
    <mergeCell ref="AB1696:AD1696"/>
    <mergeCell ref="D1697:I1697"/>
    <mergeCell ref="J1697:L1697"/>
    <mergeCell ref="M1697:O1697"/>
    <mergeCell ref="P1697:R1697"/>
    <mergeCell ref="S1697:U1697"/>
    <mergeCell ref="V1697:X1697"/>
    <mergeCell ref="Y1697:AA1697"/>
    <mergeCell ref="AB1697:AD1697"/>
    <mergeCell ref="AB1691:AD1691"/>
    <mergeCell ref="D1692:I1692"/>
    <mergeCell ref="J1692:L1692"/>
    <mergeCell ref="M1692:O1692"/>
    <mergeCell ref="P1692:R1692"/>
    <mergeCell ref="S1692:U1692"/>
    <mergeCell ref="V1692:X1692"/>
    <mergeCell ref="Y1692:AA1692"/>
    <mergeCell ref="AB1692:AD1692"/>
    <mergeCell ref="D1693:I1693"/>
    <mergeCell ref="J1693:L1693"/>
    <mergeCell ref="M1693:O1693"/>
    <mergeCell ref="P1693:R1693"/>
    <mergeCell ref="S1693:U1693"/>
    <mergeCell ref="V1693:X1693"/>
    <mergeCell ref="Y1693:AA1693"/>
    <mergeCell ref="AB1693:AD1693"/>
    <mergeCell ref="D1694:I1694"/>
    <mergeCell ref="J1694:L1694"/>
    <mergeCell ref="M1694:O1694"/>
    <mergeCell ref="P1694:R1694"/>
    <mergeCell ref="S1694:U1694"/>
    <mergeCell ref="V1694:X1694"/>
    <mergeCell ref="Y1694:AA1694"/>
    <mergeCell ref="AB1694:AD1694"/>
    <mergeCell ref="C1675:AD1675"/>
    <mergeCell ref="C1676:AD1676"/>
    <mergeCell ref="B1683:AD1683"/>
    <mergeCell ref="C1684:AD1684"/>
    <mergeCell ref="C1685:AD1685"/>
    <mergeCell ref="O1671:R1671"/>
    <mergeCell ref="S1671:V1671"/>
    <mergeCell ref="W1671:Z1671"/>
    <mergeCell ref="AA1671:AD1671"/>
    <mergeCell ref="C1673:E1673"/>
    <mergeCell ref="F1673:AD1673"/>
    <mergeCell ref="D1669:N1669"/>
    <mergeCell ref="O1669:R1669"/>
    <mergeCell ref="S1669:V1669"/>
    <mergeCell ref="W1669:Z1669"/>
    <mergeCell ref="AA1669:AD1669"/>
    <mergeCell ref="D1670:N1670"/>
    <mergeCell ref="O1670:R1670"/>
    <mergeCell ref="S1670:V1670"/>
    <mergeCell ref="W1670:Z1670"/>
    <mergeCell ref="AA1670:AD1670"/>
    <mergeCell ref="D1667:N1667"/>
    <mergeCell ref="O1667:R1667"/>
    <mergeCell ref="S1667:V1667"/>
    <mergeCell ref="W1667:Z1667"/>
    <mergeCell ref="AA1667:AD1667"/>
    <mergeCell ref="D1668:N1668"/>
    <mergeCell ref="O1668:R1668"/>
    <mergeCell ref="S1668:V1668"/>
    <mergeCell ref="W1668:Z1668"/>
    <mergeCell ref="AA1668:AD1668"/>
    <mergeCell ref="D1665:N1665"/>
    <mergeCell ref="O1665:R1665"/>
    <mergeCell ref="S1665:V1665"/>
    <mergeCell ref="W1665:Z1665"/>
    <mergeCell ref="AA1665:AD1665"/>
    <mergeCell ref="D1666:N1666"/>
    <mergeCell ref="O1666:R1666"/>
    <mergeCell ref="S1666:V1666"/>
    <mergeCell ref="W1666:Z1666"/>
    <mergeCell ref="AA1666:AD1666"/>
    <mergeCell ref="D1663:N1663"/>
    <mergeCell ref="O1663:R1663"/>
    <mergeCell ref="S1663:V1663"/>
    <mergeCell ref="W1663:Z1663"/>
    <mergeCell ref="AA1663:AD1663"/>
    <mergeCell ref="D1664:N1664"/>
    <mergeCell ref="O1664:R1664"/>
    <mergeCell ref="S1664:V1664"/>
    <mergeCell ref="W1664:Z1664"/>
    <mergeCell ref="AA1664:AD1664"/>
    <mergeCell ref="D1661:N1661"/>
    <mergeCell ref="O1661:R1661"/>
    <mergeCell ref="S1661:V1661"/>
    <mergeCell ref="W1661:Z1661"/>
    <mergeCell ref="AA1661:AD1661"/>
    <mergeCell ref="D1662:N1662"/>
    <mergeCell ref="O1662:R1662"/>
    <mergeCell ref="S1662:V1662"/>
    <mergeCell ref="W1662:Z1662"/>
    <mergeCell ref="AA1662:AD1662"/>
    <mergeCell ref="D1659:N1659"/>
    <mergeCell ref="O1659:R1659"/>
    <mergeCell ref="S1659:V1659"/>
    <mergeCell ref="W1659:Z1659"/>
    <mergeCell ref="AA1659:AD1659"/>
    <mergeCell ref="D1660:N1660"/>
    <mergeCell ref="O1660:R1660"/>
    <mergeCell ref="S1660:V1660"/>
    <mergeCell ref="W1660:Z1660"/>
    <mergeCell ref="AA1660:AD1660"/>
    <mergeCell ref="D1657:N1657"/>
    <mergeCell ref="O1657:R1657"/>
    <mergeCell ref="S1657:V1657"/>
    <mergeCell ref="W1657:Z1657"/>
    <mergeCell ref="AA1657:AD1657"/>
    <mergeCell ref="D1658:N1658"/>
    <mergeCell ref="O1658:R1658"/>
    <mergeCell ref="S1658:V1658"/>
    <mergeCell ref="W1658:Z1658"/>
    <mergeCell ref="AA1658:AD1658"/>
    <mergeCell ref="D1655:N1655"/>
    <mergeCell ref="O1655:R1655"/>
    <mergeCell ref="S1655:V1655"/>
    <mergeCell ref="W1655:Z1655"/>
    <mergeCell ref="AA1655:AD1655"/>
    <mergeCell ref="D1656:N1656"/>
    <mergeCell ref="O1656:R1656"/>
    <mergeCell ref="S1656:V1656"/>
    <mergeCell ref="W1656:Z1656"/>
    <mergeCell ref="AA1656:AD1656"/>
    <mergeCell ref="D1653:N1653"/>
    <mergeCell ref="O1653:R1653"/>
    <mergeCell ref="S1653:V1653"/>
    <mergeCell ref="W1653:Z1653"/>
    <mergeCell ref="AA1653:AD1653"/>
    <mergeCell ref="D1654:N1654"/>
    <mergeCell ref="O1654:R1654"/>
    <mergeCell ref="S1654:V1654"/>
    <mergeCell ref="W1654:Z1654"/>
    <mergeCell ref="AA1654:AD1654"/>
    <mergeCell ref="D1651:N1651"/>
    <mergeCell ref="O1651:R1651"/>
    <mergeCell ref="S1651:V1651"/>
    <mergeCell ref="W1651:Z1651"/>
    <mergeCell ref="AA1651:AD1651"/>
    <mergeCell ref="D1652:N1652"/>
    <mergeCell ref="O1652:R1652"/>
    <mergeCell ref="S1652:V1652"/>
    <mergeCell ref="W1652:Z1652"/>
    <mergeCell ref="AA1652:AD1652"/>
    <mergeCell ref="D1649:N1649"/>
    <mergeCell ref="O1649:R1649"/>
    <mergeCell ref="S1649:V1649"/>
    <mergeCell ref="W1649:Z1649"/>
    <mergeCell ref="AA1649:AD1649"/>
    <mergeCell ref="D1650:N1650"/>
    <mergeCell ref="O1650:R1650"/>
    <mergeCell ref="S1650:V1650"/>
    <mergeCell ref="W1650:Z1650"/>
    <mergeCell ref="AA1650:AD1650"/>
    <mergeCell ref="D1647:N1647"/>
    <mergeCell ref="O1647:R1647"/>
    <mergeCell ref="S1647:V1647"/>
    <mergeCell ref="W1647:Z1647"/>
    <mergeCell ref="AA1647:AD1647"/>
    <mergeCell ref="D1648:N1648"/>
    <mergeCell ref="O1648:R1648"/>
    <mergeCell ref="S1648:V1648"/>
    <mergeCell ref="W1648:Z1648"/>
    <mergeCell ref="AA1648:AD1648"/>
    <mergeCell ref="D1645:N1645"/>
    <mergeCell ref="O1645:R1645"/>
    <mergeCell ref="S1645:V1645"/>
    <mergeCell ref="W1645:Z1645"/>
    <mergeCell ref="AA1645:AD1645"/>
    <mergeCell ref="D1646:N1646"/>
    <mergeCell ref="O1646:R1646"/>
    <mergeCell ref="S1646:V1646"/>
    <mergeCell ref="W1646:Z1646"/>
    <mergeCell ref="AA1646:AD1646"/>
    <mergeCell ref="D1643:N1643"/>
    <mergeCell ref="O1643:R1643"/>
    <mergeCell ref="S1643:V1643"/>
    <mergeCell ref="W1643:Z1643"/>
    <mergeCell ref="AA1643:AD1643"/>
    <mergeCell ref="D1644:N1644"/>
    <mergeCell ref="O1644:R1644"/>
    <mergeCell ref="S1644:V1644"/>
    <mergeCell ref="W1644:Z1644"/>
    <mergeCell ref="AA1644:AD1644"/>
    <mergeCell ref="D1641:N1641"/>
    <mergeCell ref="O1641:R1641"/>
    <mergeCell ref="S1641:V1641"/>
    <mergeCell ref="W1641:Z1641"/>
    <mergeCell ref="AA1641:AD1641"/>
    <mergeCell ref="D1642:N1642"/>
    <mergeCell ref="O1642:R1642"/>
    <mergeCell ref="S1642:V1642"/>
    <mergeCell ref="W1642:Z1642"/>
    <mergeCell ref="AA1642:AD1642"/>
    <mergeCell ref="D1639:N1639"/>
    <mergeCell ref="O1639:R1639"/>
    <mergeCell ref="S1639:V1639"/>
    <mergeCell ref="W1639:Z1639"/>
    <mergeCell ref="AA1639:AD1639"/>
    <mergeCell ref="D1640:N1640"/>
    <mergeCell ref="O1640:R1640"/>
    <mergeCell ref="S1640:V1640"/>
    <mergeCell ref="W1640:Z1640"/>
    <mergeCell ref="AA1640:AD1640"/>
    <mergeCell ref="D1637:N1637"/>
    <mergeCell ref="O1637:R1637"/>
    <mergeCell ref="S1637:V1637"/>
    <mergeCell ref="W1637:Z1637"/>
    <mergeCell ref="AA1637:AD1637"/>
    <mergeCell ref="D1638:N1638"/>
    <mergeCell ref="O1638:R1638"/>
    <mergeCell ref="S1638:V1638"/>
    <mergeCell ref="W1638:Z1638"/>
    <mergeCell ref="AA1638:AD1638"/>
    <mergeCell ref="D1635:N1635"/>
    <mergeCell ref="O1635:R1635"/>
    <mergeCell ref="S1635:V1635"/>
    <mergeCell ref="W1635:Z1635"/>
    <mergeCell ref="AA1635:AD1635"/>
    <mergeCell ref="D1636:N1636"/>
    <mergeCell ref="O1636:R1636"/>
    <mergeCell ref="S1636:V1636"/>
    <mergeCell ref="W1636:Z1636"/>
    <mergeCell ref="AA1636:AD1636"/>
    <mergeCell ref="D1633:N1633"/>
    <mergeCell ref="O1633:R1633"/>
    <mergeCell ref="S1633:V1633"/>
    <mergeCell ref="W1633:Z1633"/>
    <mergeCell ref="AA1633:AD1633"/>
    <mergeCell ref="D1634:N1634"/>
    <mergeCell ref="O1634:R1634"/>
    <mergeCell ref="S1634:V1634"/>
    <mergeCell ref="W1634:Z1634"/>
    <mergeCell ref="AA1634:AD1634"/>
    <mergeCell ref="D1631:N1631"/>
    <mergeCell ref="O1631:R1631"/>
    <mergeCell ref="S1631:V1631"/>
    <mergeCell ref="W1631:Z1631"/>
    <mergeCell ref="AA1631:AD1631"/>
    <mergeCell ref="D1632:N1632"/>
    <mergeCell ref="O1632:R1632"/>
    <mergeCell ref="S1632:V1632"/>
    <mergeCell ref="W1632:Z1632"/>
    <mergeCell ref="AA1632:AD1632"/>
    <mergeCell ref="D1629:N1629"/>
    <mergeCell ref="O1629:R1629"/>
    <mergeCell ref="S1629:V1629"/>
    <mergeCell ref="W1629:Z1629"/>
    <mergeCell ref="AA1629:AD1629"/>
    <mergeCell ref="D1630:N1630"/>
    <mergeCell ref="O1630:R1630"/>
    <mergeCell ref="S1630:V1630"/>
    <mergeCell ref="W1630:Z1630"/>
    <mergeCell ref="AA1630:AD1630"/>
    <mergeCell ref="D1627:N1627"/>
    <mergeCell ref="O1627:R1627"/>
    <mergeCell ref="S1627:V1627"/>
    <mergeCell ref="W1627:Z1627"/>
    <mergeCell ref="AA1627:AD1627"/>
    <mergeCell ref="D1628:N1628"/>
    <mergeCell ref="O1628:R1628"/>
    <mergeCell ref="S1628:V1628"/>
    <mergeCell ref="W1628:Z1628"/>
    <mergeCell ref="AA1628:AD1628"/>
    <mergeCell ref="D1625:N1625"/>
    <mergeCell ref="O1625:R1625"/>
    <mergeCell ref="S1625:V1625"/>
    <mergeCell ref="W1625:Z1625"/>
    <mergeCell ref="AA1625:AD1625"/>
    <mergeCell ref="D1626:N1626"/>
    <mergeCell ref="O1626:R1626"/>
    <mergeCell ref="S1626:V1626"/>
    <mergeCell ref="W1626:Z1626"/>
    <mergeCell ref="AA1626:AD1626"/>
    <mergeCell ref="D1623:N1623"/>
    <mergeCell ref="O1623:R1623"/>
    <mergeCell ref="S1623:V1623"/>
    <mergeCell ref="W1623:Z1623"/>
    <mergeCell ref="AA1623:AD1623"/>
    <mergeCell ref="D1624:N1624"/>
    <mergeCell ref="O1624:R1624"/>
    <mergeCell ref="S1624:V1624"/>
    <mergeCell ref="W1624:Z1624"/>
    <mergeCell ref="AA1624:AD1624"/>
    <mergeCell ref="D1621:N1621"/>
    <mergeCell ref="O1621:R1621"/>
    <mergeCell ref="S1621:V1621"/>
    <mergeCell ref="W1621:Z1621"/>
    <mergeCell ref="AA1621:AD1621"/>
    <mergeCell ref="D1622:N1622"/>
    <mergeCell ref="O1622:R1622"/>
    <mergeCell ref="S1622:V1622"/>
    <mergeCell ref="W1622:Z1622"/>
    <mergeCell ref="AA1622:AD1622"/>
    <mergeCell ref="D1619:N1619"/>
    <mergeCell ref="O1619:R1619"/>
    <mergeCell ref="S1619:V1619"/>
    <mergeCell ref="W1619:Z1619"/>
    <mergeCell ref="AA1619:AD1619"/>
    <mergeCell ref="D1620:N1620"/>
    <mergeCell ref="O1620:R1620"/>
    <mergeCell ref="S1620:V1620"/>
    <mergeCell ref="W1620:Z1620"/>
    <mergeCell ref="AA1620:AD1620"/>
    <mergeCell ref="D1617:N1617"/>
    <mergeCell ref="O1617:R1617"/>
    <mergeCell ref="S1617:V1617"/>
    <mergeCell ref="W1617:Z1617"/>
    <mergeCell ref="AA1617:AD1617"/>
    <mergeCell ref="D1618:N1618"/>
    <mergeCell ref="O1618:R1618"/>
    <mergeCell ref="S1618:V1618"/>
    <mergeCell ref="W1618:Z1618"/>
    <mergeCell ref="AA1618:AD1618"/>
    <mergeCell ref="D1615:N1615"/>
    <mergeCell ref="O1615:R1615"/>
    <mergeCell ref="S1615:V1615"/>
    <mergeCell ref="W1615:Z1615"/>
    <mergeCell ref="AA1615:AD1615"/>
    <mergeCell ref="D1616:N1616"/>
    <mergeCell ref="O1616:R1616"/>
    <mergeCell ref="S1616:V1616"/>
    <mergeCell ref="W1616:Z1616"/>
    <mergeCell ref="AA1616:AD1616"/>
    <mergeCell ref="D1613:N1613"/>
    <mergeCell ref="O1613:R1613"/>
    <mergeCell ref="S1613:V1613"/>
    <mergeCell ref="W1613:Z1613"/>
    <mergeCell ref="AA1613:AD1613"/>
    <mergeCell ref="D1614:N1614"/>
    <mergeCell ref="O1614:R1614"/>
    <mergeCell ref="S1614:V1614"/>
    <mergeCell ref="W1614:Z1614"/>
    <mergeCell ref="AA1614:AD1614"/>
    <mergeCell ref="D1611:N1611"/>
    <mergeCell ref="O1611:R1611"/>
    <mergeCell ref="S1611:V1611"/>
    <mergeCell ref="W1611:Z1611"/>
    <mergeCell ref="AA1611:AD1611"/>
    <mergeCell ref="D1612:N1612"/>
    <mergeCell ref="O1612:R1612"/>
    <mergeCell ref="S1612:V1612"/>
    <mergeCell ref="W1612:Z1612"/>
    <mergeCell ref="AA1612:AD1612"/>
    <mergeCell ref="D1609:N1609"/>
    <mergeCell ref="O1609:R1609"/>
    <mergeCell ref="S1609:V1609"/>
    <mergeCell ref="W1609:Z1609"/>
    <mergeCell ref="AA1609:AD1609"/>
    <mergeCell ref="D1610:N1610"/>
    <mergeCell ref="O1610:R1610"/>
    <mergeCell ref="S1610:V1610"/>
    <mergeCell ref="W1610:Z1610"/>
    <mergeCell ref="AA1610:AD1610"/>
    <mergeCell ref="D1607:N1607"/>
    <mergeCell ref="O1607:R1607"/>
    <mergeCell ref="S1607:V1607"/>
    <mergeCell ref="W1607:Z1607"/>
    <mergeCell ref="AA1607:AD1607"/>
    <mergeCell ref="D1608:N1608"/>
    <mergeCell ref="O1608:R1608"/>
    <mergeCell ref="S1608:V1608"/>
    <mergeCell ref="W1608:Z1608"/>
    <mergeCell ref="AA1608:AD1608"/>
    <mergeCell ref="D1605:N1605"/>
    <mergeCell ref="O1605:R1605"/>
    <mergeCell ref="S1605:V1605"/>
    <mergeCell ref="W1605:Z1605"/>
    <mergeCell ref="AA1605:AD1605"/>
    <mergeCell ref="D1606:N1606"/>
    <mergeCell ref="O1606:R1606"/>
    <mergeCell ref="S1606:V1606"/>
    <mergeCell ref="W1606:Z1606"/>
    <mergeCell ref="AA1606:AD1606"/>
    <mergeCell ref="D1603:N1603"/>
    <mergeCell ref="O1603:R1603"/>
    <mergeCell ref="S1603:V1603"/>
    <mergeCell ref="W1603:Z1603"/>
    <mergeCell ref="AA1603:AD1603"/>
    <mergeCell ref="D1604:N1604"/>
    <mergeCell ref="O1604:R1604"/>
    <mergeCell ref="S1604:V1604"/>
    <mergeCell ref="W1604:Z1604"/>
    <mergeCell ref="AA1604:AD1604"/>
    <mergeCell ref="D1601:N1601"/>
    <mergeCell ref="O1601:R1601"/>
    <mergeCell ref="S1601:V1601"/>
    <mergeCell ref="W1601:Z1601"/>
    <mergeCell ref="AA1601:AD1601"/>
    <mergeCell ref="D1602:N1602"/>
    <mergeCell ref="O1602:R1602"/>
    <mergeCell ref="S1602:V1602"/>
    <mergeCell ref="W1602:Z1602"/>
    <mergeCell ref="AA1602:AD1602"/>
    <mergeCell ref="D1599:N1599"/>
    <mergeCell ref="O1599:R1599"/>
    <mergeCell ref="S1599:V1599"/>
    <mergeCell ref="W1599:Z1599"/>
    <mergeCell ref="AA1599:AD1599"/>
    <mergeCell ref="D1600:N1600"/>
    <mergeCell ref="O1600:R1600"/>
    <mergeCell ref="S1600:V1600"/>
    <mergeCell ref="W1600:Z1600"/>
    <mergeCell ref="AA1600:AD1600"/>
    <mergeCell ref="D1597:N1597"/>
    <mergeCell ref="O1597:R1597"/>
    <mergeCell ref="S1597:V1597"/>
    <mergeCell ref="W1597:Z1597"/>
    <mergeCell ref="AA1597:AD1597"/>
    <mergeCell ref="D1598:N1598"/>
    <mergeCell ref="O1598:R1598"/>
    <mergeCell ref="S1598:V1598"/>
    <mergeCell ref="W1598:Z1598"/>
    <mergeCell ref="AA1598:AD1598"/>
    <mergeCell ref="D1595:N1595"/>
    <mergeCell ref="O1595:R1595"/>
    <mergeCell ref="S1595:V1595"/>
    <mergeCell ref="W1595:Z1595"/>
    <mergeCell ref="AA1595:AD1595"/>
    <mergeCell ref="D1596:N1596"/>
    <mergeCell ref="O1596:R1596"/>
    <mergeCell ref="S1596:V1596"/>
    <mergeCell ref="W1596:Z1596"/>
    <mergeCell ref="AA1596:AD1596"/>
    <mergeCell ref="D1593:N1593"/>
    <mergeCell ref="O1593:R1593"/>
    <mergeCell ref="S1593:V1593"/>
    <mergeCell ref="W1593:Z1593"/>
    <mergeCell ref="AA1593:AD1593"/>
    <mergeCell ref="D1594:N1594"/>
    <mergeCell ref="O1594:R1594"/>
    <mergeCell ref="S1594:V1594"/>
    <mergeCell ref="W1594:Z1594"/>
    <mergeCell ref="AA1594:AD1594"/>
    <mergeCell ref="W1575:Z1575"/>
    <mergeCell ref="AA1575:AD1575"/>
    <mergeCell ref="D1576:N1576"/>
    <mergeCell ref="O1576:R1576"/>
    <mergeCell ref="S1576:V1576"/>
    <mergeCell ref="W1576:Z1576"/>
    <mergeCell ref="AA1576:AD1576"/>
    <mergeCell ref="D1573:N1573"/>
    <mergeCell ref="O1573:R1573"/>
    <mergeCell ref="S1573:V1573"/>
    <mergeCell ref="W1573:Z1573"/>
    <mergeCell ref="AA1573:AD1573"/>
    <mergeCell ref="D1574:N1574"/>
    <mergeCell ref="O1574:R1574"/>
    <mergeCell ref="S1574:V1574"/>
    <mergeCell ref="W1574:Z1574"/>
    <mergeCell ref="AA1574:AD1574"/>
    <mergeCell ref="D1571:N1571"/>
    <mergeCell ref="D1591:N1591"/>
    <mergeCell ref="O1591:R1591"/>
    <mergeCell ref="S1591:V1591"/>
    <mergeCell ref="W1591:Z1591"/>
    <mergeCell ref="AA1591:AD1591"/>
    <mergeCell ref="D1592:N1592"/>
    <mergeCell ref="O1592:R1592"/>
    <mergeCell ref="S1592:V1592"/>
    <mergeCell ref="W1592:Z1592"/>
    <mergeCell ref="AA1592:AD1592"/>
    <mergeCell ref="D1589:N1589"/>
    <mergeCell ref="O1589:R1589"/>
    <mergeCell ref="S1589:V1589"/>
    <mergeCell ref="W1589:Z1589"/>
    <mergeCell ref="AA1589:AD1589"/>
    <mergeCell ref="D1590:N1590"/>
    <mergeCell ref="O1590:R1590"/>
    <mergeCell ref="S1590:V1590"/>
    <mergeCell ref="W1590:Z1590"/>
    <mergeCell ref="AA1590:AD1590"/>
    <mergeCell ref="D1587:N1587"/>
    <mergeCell ref="O1587:R1587"/>
    <mergeCell ref="S1587:V1587"/>
    <mergeCell ref="W1587:Z1587"/>
    <mergeCell ref="AA1587:AD1587"/>
    <mergeCell ref="D1588:N1588"/>
    <mergeCell ref="O1588:R1588"/>
    <mergeCell ref="S1588:V1588"/>
    <mergeCell ref="W1588:Z1588"/>
    <mergeCell ref="AA1588:AD1588"/>
    <mergeCell ref="D1585:N1585"/>
    <mergeCell ref="O1585:R1585"/>
    <mergeCell ref="S1585:V1585"/>
    <mergeCell ref="W1585:Z1585"/>
    <mergeCell ref="AA1585:AD1585"/>
    <mergeCell ref="D1586:N1586"/>
    <mergeCell ref="O1586:R1586"/>
    <mergeCell ref="S1586:V1586"/>
    <mergeCell ref="W1586:Z1586"/>
    <mergeCell ref="AA1586:AD1586"/>
    <mergeCell ref="D1519:I1519"/>
    <mergeCell ref="J1519:L1519"/>
    <mergeCell ref="M1519:O1519"/>
    <mergeCell ref="P1519:R1519"/>
    <mergeCell ref="S1519:U1519"/>
    <mergeCell ref="V1519:X1519"/>
    <mergeCell ref="Y1519:AA1519"/>
    <mergeCell ref="AB1519:AD1519"/>
    <mergeCell ref="D1520:I1520"/>
    <mergeCell ref="J1520:L1520"/>
    <mergeCell ref="M1520:O1520"/>
    <mergeCell ref="P1520:R1520"/>
    <mergeCell ref="S1520:U1520"/>
    <mergeCell ref="V1520:X1520"/>
    <mergeCell ref="Y1520:AA1520"/>
    <mergeCell ref="AB1520:AD1520"/>
    <mergeCell ref="D1521:I1521"/>
    <mergeCell ref="J1521:L1521"/>
    <mergeCell ref="AA1568:AD1568"/>
    <mergeCell ref="O1565:R1565"/>
    <mergeCell ref="W1565:Z1565"/>
    <mergeCell ref="D1566:N1566"/>
    <mergeCell ref="S1566:V1566"/>
    <mergeCell ref="D1583:N1583"/>
    <mergeCell ref="O1583:R1583"/>
    <mergeCell ref="S1583:V1583"/>
    <mergeCell ref="W1583:Z1583"/>
    <mergeCell ref="AA1583:AD1583"/>
    <mergeCell ref="D1584:N1584"/>
    <mergeCell ref="O1584:R1584"/>
    <mergeCell ref="S1584:V1584"/>
    <mergeCell ref="W1584:Z1584"/>
    <mergeCell ref="AA1584:AD1584"/>
    <mergeCell ref="D1581:N1581"/>
    <mergeCell ref="O1581:R1581"/>
    <mergeCell ref="S1581:V1581"/>
    <mergeCell ref="W1581:Z1581"/>
    <mergeCell ref="AA1581:AD1581"/>
    <mergeCell ref="D1582:N1582"/>
    <mergeCell ref="O1582:R1582"/>
    <mergeCell ref="S1582:V1582"/>
    <mergeCell ref="W1582:Z1582"/>
    <mergeCell ref="AA1582:AD1582"/>
    <mergeCell ref="D1579:N1579"/>
    <mergeCell ref="O1579:R1579"/>
    <mergeCell ref="S1579:V1579"/>
    <mergeCell ref="W1579:Z1579"/>
    <mergeCell ref="AA1579:AD1579"/>
    <mergeCell ref="D1580:N1580"/>
    <mergeCell ref="O1580:R1580"/>
    <mergeCell ref="S1580:V1580"/>
    <mergeCell ref="W1580:Z1580"/>
    <mergeCell ref="AA1580:AD1580"/>
    <mergeCell ref="D1577:N1577"/>
    <mergeCell ref="O1577:R1577"/>
    <mergeCell ref="S1577:V1577"/>
    <mergeCell ref="W1577:Z1577"/>
    <mergeCell ref="AA1577:AD1577"/>
    <mergeCell ref="D1578:N1578"/>
    <mergeCell ref="O1578:R1578"/>
    <mergeCell ref="S1578:V1578"/>
    <mergeCell ref="W1578:Z1578"/>
    <mergeCell ref="AA1578:AD1578"/>
    <mergeCell ref="S1575:V1575"/>
    <mergeCell ref="D1511:I1511"/>
    <mergeCell ref="J1511:L1511"/>
    <mergeCell ref="M1511:O1511"/>
    <mergeCell ref="P1511:R1511"/>
    <mergeCell ref="S1511:U1511"/>
    <mergeCell ref="V1511:X1511"/>
    <mergeCell ref="Y1511:AA1511"/>
    <mergeCell ref="AB1511:AD1511"/>
    <mergeCell ref="D1506:I1506"/>
    <mergeCell ref="J1506:L1506"/>
    <mergeCell ref="M1506:O1506"/>
    <mergeCell ref="P1506:R1506"/>
    <mergeCell ref="S1506:U1506"/>
    <mergeCell ref="V1506:X1506"/>
    <mergeCell ref="Y1506:AA1506"/>
    <mergeCell ref="AB1506:AD1506"/>
    <mergeCell ref="D1507:I1507"/>
    <mergeCell ref="J1507:L1507"/>
    <mergeCell ref="O1571:R1571"/>
    <mergeCell ref="S1571:V1571"/>
    <mergeCell ref="W1571:Z1571"/>
    <mergeCell ref="AA1571:AD1571"/>
    <mergeCell ref="D1572:N1572"/>
    <mergeCell ref="O1572:R1572"/>
    <mergeCell ref="S1572:V1572"/>
    <mergeCell ref="W1572:Z1572"/>
    <mergeCell ref="AA1572:AD1572"/>
    <mergeCell ref="D1569:N1569"/>
    <mergeCell ref="O1569:R1569"/>
    <mergeCell ref="S1569:V1569"/>
    <mergeCell ref="W1569:Z1569"/>
    <mergeCell ref="AA1569:AD1569"/>
    <mergeCell ref="D1570:N1570"/>
    <mergeCell ref="O1570:R1570"/>
    <mergeCell ref="S1570:V1570"/>
    <mergeCell ref="W1570:Z1570"/>
    <mergeCell ref="AA1570:AD1570"/>
    <mergeCell ref="V1523:X1523"/>
    <mergeCell ref="Y1523:AA1523"/>
    <mergeCell ref="AB1523:AD1523"/>
    <mergeCell ref="D1529:I1529"/>
    <mergeCell ref="J1529:L1529"/>
    <mergeCell ref="M1529:O1529"/>
    <mergeCell ref="P1529:R1529"/>
    <mergeCell ref="S1529:U1529"/>
    <mergeCell ref="V1529:X1529"/>
    <mergeCell ref="Y1529:AA1529"/>
    <mergeCell ref="AB1529:AD1529"/>
    <mergeCell ref="D1517:I1517"/>
    <mergeCell ref="J1517:L1517"/>
    <mergeCell ref="M1517:O1517"/>
    <mergeCell ref="P1517:R1517"/>
    <mergeCell ref="S1517:U1517"/>
    <mergeCell ref="V1517:X1517"/>
    <mergeCell ref="Y1517:AA1517"/>
    <mergeCell ref="AB1517:AD1517"/>
    <mergeCell ref="D1518:I1518"/>
    <mergeCell ref="J1518:L1518"/>
    <mergeCell ref="M1518:O1518"/>
    <mergeCell ref="P1518:R1518"/>
    <mergeCell ref="S1518:U1518"/>
    <mergeCell ref="V1518:X1518"/>
    <mergeCell ref="Y1518:AA1518"/>
    <mergeCell ref="AB1518:AD1518"/>
    <mergeCell ref="D1495:I1495"/>
    <mergeCell ref="J1495:L1495"/>
    <mergeCell ref="M1495:O1495"/>
    <mergeCell ref="P1495:R1495"/>
    <mergeCell ref="S1495:U1495"/>
    <mergeCell ref="V1495:X1495"/>
    <mergeCell ref="Y1495:AA1495"/>
    <mergeCell ref="AB1495:AD1495"/>
    <mergeCell ref="D1496:I1496"/>
    <mergeCell ref="J1496:L1496"/>
    <mergeCell ref="M1496:O1496"/>
    <mergeCell ref="P1496:R1496"/>
    <mergeCell ref="S1496:U1496"/>
    <mergeCell ref="V1496:X1496"/>
    <mergeCell ref="Y1496:AA1496"/>
    <mergeCell ref="AB1496:AD1496"/>
    <mergeCell ref="D1497:I1497"/>
    <mergeCell ref="J1497:L1497"/>
    <mergeCell ref="M1521:O1521"/>
    <mergeCell ref="P1521:R1521"/>
    <mergeCell ref="S1521:U1521"/>
    <mergeCell ref="V1521:X1521"/>
    <mergeCell ref="Y1521:AA1521"/>
    <mergeCell ref="AB1521:AD1521"/>
    <mergeCell ref="D1504:I1504"/>
    <mergeCell ref="J1504:L1504"/>
    <mergeCell ref="M1504:O1504"/>
    <mergeCell ref="P1504:R1504"/>
    <mergeCell ref="S1504:U1504"/>
    <mergeCell ref="V1504:X1504"/>
    <mergeCell ref="Y1504:AA1504"/>
    <mergeCell ref="AB1504:AD1504"/>
    <mergeCell ref="D1505:I1505"/>
    <mergeCell ref="J1505:L1505"/>
    <mergeCell ref="M1505:O1505"/>
    <mergeCell ref="P1505:R1505"/>
    <mergeCell ref="S1505:U1505"/>
    <mergeCell ref="V1505:X1505"/>
    <mergeCell ref="Y1505:AA1505"/>
    <mergeCell ref="AB1505:AD1505"/>
    <mergeCell ref="D1515:I1515"/>
    <mergeCell ref="J1515:L1515"/>
    <mergeCell ref="M1515:O1515"/>
    <mergeCell ref="P1515:R1515"/>
    <mergeCell ref="S1515:U1515"/>
    <mergeCell ref="V1515:X1515"/>
    <mergeCell ref="Y1515:AA1515"/>
    <mergeCell ref="AB1515:AD1515"/>
    <mergeCell ref="D1516:I1516"/>
    <mergeCell ref="J1516:L1516"/>
    <mergeCell ref="M1516:O1516"/>
    <mergeCell ref="P1516:R1516"/>
    <mergeCell ref="S1516:U1516"/>
    <mergeCell ref="V1516:X1516"/>
    <mergeCell ref="Y1516:AA1516"/>
    <mergeCell ref="AB1516:AD1516"/>
    <mergeCell ref="D1510:I1510"/>
    <mergeCell ref="J1510:L1510"/>
    <mergeCell ref="M1510:O1510"/>
    <mergeCell ref="P1510:R1510"/>
    <mergeCell ref="S1510:U1510"/>
    <mergeCell ref="V1510:X1510"/>
    <mergeCell ref="Y1510:AA1510"/>
    <mergeCell ref="AB1510:AD1510"/>
    <mergeCell ref="D1474:I1474"/>
    <mergeCell ref="J1474:L1474"/>
    <mergeCell ref="M1474:O1474"/>
    <mergeCell ref="P1474:R1474"/>
    <mergeCell ref="S1474:U1474"/>
    <mergeCell ref="V1474:X1474"/>
    <mergeCell ref="Y1474:AA1474"/>
    <mergeCell ref="AB1474:AD1474"/>
    <mergeCell ref="D1475:I1475"/>
    <mergeCell ref="J1475:L1475"/>
    <mergeCell ref="M1475:O1475"/>
    <mergeCell ref="P1475:R1475"/>
    <mergeCell ref="S1475:U1475"/>
    <mergeCell ref="V1475:X1475"/>
    <mergeCell ref="Y1475:AA1475"/>
    <mergeCell ref="AB1475:AD1475"/>
    <mergeCell ref="D1466:I1466"/>
    <mergeCell ref="J1466:L1466"/>
    <mergeCell ref="M1507:O1507"/>
    <mergeCell ref="P1507:R1507"/>
    <mergeCell ref="S1507:U1507"/>
    <mergeCell ref="V1507:X1507"/>
    <mergeCell ref="Y1507:AA1507"/>
    <mergeCell ref="AB1507:AD1507"/>
    <mergeCell ref="D1493:I1493"/>
    <mergeCell ref="J1493:L1493"/>
    <mergeCell ref="M1493:O1493"/>
    <mergeCell ref="P1493:R1493"/>
    <mergeCell ref="S1493:U1493"/>
    <mergeCell ref="V1493:X1493"/>
    <mergeCell ref="Y1493:AA1493"/>
    <mergeCell ref="AB1493:AD1493"/>
    <mergeCell ref="D1499:I1499"/>
    <mergeCell ref="J1499:L1499"/>
    <mergeCell ref="M1499:O1499"/>
    <mergeCell ref="P1499:R1499"/>
    <mergeCell ref="S1499:U1499"/>
    <mergeCell ref="V1499:X1499"/>
    <mergeCell ref="Y1499:AA1499"/>
    <mergeCell ref="AB1499:AD1499"/>
    <mergeCell ref="D1487:I1487"/>
    <mergeCell ref="J1487:L1487"/>
    <mergeCell ref="M1487:O1487"/>
    <mergeCell ref="P1487:R1487"/>
    <mergeCell ref="S1487:U1487"/>
    <mergeCell ref="V1487:X1487"/>
    <mergeCell ref="Y1487:AA1487"/>
    <mergeCell ref="AB1487:AD1487"/>
    <mergeCell ref="D1488:I1488"/>
    <mergeCell ref="J1488:L1488"/>
    <mergeCell ref="M1488:O1488"/>
    <mergeCell ref="P1488:R1488"/>
    <mergeCell ref="S1488:U1488"/>
    <mergeCell ref="V1488:X1488"/>
    <mergeCell ref="Y1488:AA1488"/>
    <mergeCell ref="AB1488:AD1488"/>
    <mergeCell ref="D1489:I1489"/>
    <mergeCell ref="J1489:L1489"/>
    <mergeCell ref="M1489:O1489"/>
    <mergeCell ref="P1489:R1489"/>
    <mergeCell ref="S1489:U1489"/>
    <mergeCell ref="V1489:X1489"/>
    <mergeCell ref="Y1489:AA1489"/>
    <mergeCell ref="AB1489:AD1489"/>
    <mergeCell ref="D1450:I1450"/>
    <mergeCell ref="J1450:L1450"/>
    <mergeCell ref="M1450:O1450"/>
    <mergeCell ref="P1450:R1450"/>
    <mergeCell ref="S1450:U1450"/>
    <mergeCell ref="V1450:X1450"/>
    <mergeCell ref="Y1450:AA1450"/>
    <mergeCell ref="AB1450:AD1450"/>
    <mergeCell ref="D1451:I1451"/>
    <mergeCell ref="J1451:L1451"/>
    <mergeCell ref="M1451:O1451"/>
    <mergeCell ref="P1451:R1451"/>
    <mergeCell ref="S1451:U1451"/>
    <mergeCell ref="V1451:X1451"/>
    <mergeCell ref="Y1451:AA1451"/>
    <mergeCell ref="AB1451:AD1451"/>
    <mergeCell ref="D1452:I1452"/>
    <mergeCell ref="J1452:L1452"/>
    <mergeCell ref="M1497:O1497"/>
    <mergeCell ref="P1497:R1497"/>
    <mergeCell ref="S1497:U1497"/>
    <mergeCell ref="V1497:X1497"/>
    <mergeCell ref="Y1497:AA1497"/>
    <mergeCell ref="AB1497:AD1497"/>
    <mergeCell ref="D1457:I1457"/>
    <mergeCell ref="J1457:L1457"/>
    <mergeCell ref="M1457:O1457"/>
    <mergeCell ref="P1457:R1457"/>
    <mergeCell ref="S1457:U1457"/>
    <mergeCell ref="V1457:X1457"/>
    <mergeCell ref="Y1457:AA1457"/>
    <mergeCell ref="AB1457:AD1457"/>
    <mergeCell ref="D1458:I1458"/>
    <mergeCell ref="J1458:L1458"/>
    <mergeCell ref="M1458:O1458"/>
    <mergeCell ref="P1458:R1458"/>
    <mergeCell ref="S1458:U1458"/>
    <mergeCell ref="V1458:X1458"/>
    <mergeCell ref="Y1458:AA1458"/>
    <mergeCell ref="AB1458:AD1458"/>
    <mergeCell ref="D1459:I1459"/>
    <mergeCell ref="J1459:L1459"/>
    <mergeCell ref="M1459:O1459"/>
    <mergeCell ref="P1459:R1459"/>
    <mergeCell ref="S1459:U1459"/>
    <mergeCell ref="V1459:X1459"/>
    <mergeCell ref="Y1459:AA1459"/>
    <mergeCell ref="AB1459:AD1459"/>
    <mergeCell ref="D1465:I1465"/>
    <mergeCell ref="J1465:L1465"/>
    <mergeCell ref="M1465:O1465"/>
    <mergeCell ref="P1465:R1465"/>
    <mergeCell ref="S1465:U1465"/>
    <mergeCell ref="V1465:X1465"/>
    <mergeCell ref="Y1465:AA1465"/>
    <mergeCell ref="AB1465:AD1465"/>
    <mergeCell ref="D1476:I1476"/>
    <mergeCell ref="J1476:L1476"/>
    <mergeCell ref="M1476:O1476"/>
    <mergeCell ref="P1476:R1476"/>
    <mergeCell ref="S1476:U1476"/>
    <mergeCell ref="V1476:X1476"/>
    <mergeCell ref="Y1476:AA1476"/>
    <mergeCell ref="AB1476:AD1476"/>
    <mergeCell ref="D1431:I1431"/>
    <mergeCell ref="J1431:L1431"/>
    <mergeCell ref="M1431:O1431"/>
    <mergeCell ref="P1431:R1431"/>
    <mergeCell ref="S1431:U1431"/>
    <mergeCell ref="V1431:X1431"/>
    <mergeCell ref="Y1431:AA1431"/>
    <mergeCell ref="AB1431:AD1431"/>
    <mergeCell ref="D1434:I1434"/>
    <mergeCell ref="J1434:L1434"/>
    <mergeCell ref="M1434:O1434"/>
    <mergeCell ref="P1434:R1434"/>
    <mergeCell ref="S1434:U1434"/>
    <mergeCell ref="V1434:X1434"/>
    <mergeCell ref="Y1434:AA1434"/>
    <mergeCell ref="AB1434:AD1434"/>
    <mergeCell ref="D1435:I1435"/>
    <mergeCell ref="J1435:L1435"/>
    <mergeCell ref="M1466:O1466"/>
    <mergeCell ref="P1466:R1466"/>
    <mergeCell ref="S1466:U1466"/>
    <mergeCell ref="V1466:X1466"/>
    <mergeCell ref="Y1466:AA1466"/>
    <mergeCell ref="AB1466:AD1466"/>
    <mergeCell ref="D1447:I1447"/>
    <mergeCell ref="J1447:L1447"/>
    <mergeCell ref="M1447:O1447"/>
    <mergeCell ref="P1447:R1447"/>
    <mergeCell ref="S1447:U1447"/>
    <mergeCell ref="V1447:X1447"/>
    <mergeCell ref="Y1447:AA1447"/>
    <mergeCell ref="AB1447:AD1447"/>
    <mergeCell ref="D1448:I1448"/>
    <mergeCell ref="J1448:L1448"/>
    <mergeCell ref="M1448:O1448"/>
    <mergeCell ref="P1448:R1448"/>
    <mergeCell ref="S1448:U1448"/>
    <mergeCell ref="V1448:X1448"/>
    <mergeCell ref="Y1448:AA1448"/>
    <mergeCell ref="AB1448:AD1448"/>
    <mergeCell ref="D1449:I1449"/>
    <mergeCell ref="J1449:L1449"/>
    <mergeCell ref="M1449:O1449"/>
    <mergeCell ref="P1449:R1449"/>
    <mergeCell ref="S1449:U1449"/>
    <mergeCell ref="V1449:X1449"/>
    <mergeCell ref="Y1449:AA1449"/>
    <mergeCell ref="AB1449:AD1449"/>
    <mergeCell ref="D1445:I1445"/>
    <mergeCell ref="J1445:L1445"/>
    <mergeCell ref="M1445:O1445"/>
    <mergeCell ref="P1445:R1445"/>
    <mergeCell ref="S1445:U1445"/>
    <mergeCell ref="V1445:X1445"/>
    <mergeCell ref="Y1445:AA1445"/>
    <mergeCell ref="AB1445:AD1445"/>
    <mergeCell ref="D1455:I1455"/>
    <mergeCell ref="J1455:L1455"/>
    <mergeCell ref="M1455:O1455"/>
    <mergeCell ref="P1455:R1455"/>
    <mergeCell ref="S1455:U1455"/>
    <mergeCell ref="V1455:X1455"/>
    <mergeCell ref="Y1455:AA1455"/>
    <mergeCell ref="AB1455:AD1455"/>
    <mergeCell ref="D1421:I1421"/>
    <mergeCell ref="J1421:L1421"/>
    <mergeCell ref="M1421:O1421"/>
    <mergeCell ref="P1421:R1421"/>
    <mergeCell ref="S1421:U1421"/>
    <mergeCell ref="V1421:X1421"/>
    <mergeCell ref="Y1421:AA1421"/>
    <mergeCell ref="AB1421:AD1421"/>
    <mergeCell ref="D1422:I1422"/>
    <mergeCell ref="J1422:L1422"/>
    <mergeCell ref="M1422:O1422"/>
    <mergeCell ref="P1422:R1422"/>
    <mergeCell ref="S1422:U1422"/>
    <mergeCell ref="V1422:X1422"/>
    <mergeCell ref="Y1422:AA1422"/>
    <mergeCell ref="AB1422:AD1422"/>
    <mergeCell ref="D1423:I1423"/>
    <mergeCell ref="J1423:L1423"/>
    <mergeCell ref="M1452:O1452"/>
    <mergeCell ref="P1452:R1452"/>
    <mergeCell ref="S1452:U1452"/>
    <mergeCell ref="V1452:X1452"/>
    <mergeCell ref="Y1452:AA1452"/>
    <mergeCell ref="AB1452:AD1452"/>
    <mergeCell ref="D1428:I1428"/>
    <mergeCell ref="J1428:L1428"/>
    <mergeCell ref="M1428:O1428"/>
    <mergeCell ref="P1428:R1428"/>
    <mergeCell ref="S1428:U1428"/>
    <mergeCell ref="V1428:X1428"/>
    <mergeCell ref="Y1428:AA1428"/>
    <mergeCell ref="AB1428:AD1428"/>
    <mergeCell ref="D1429:I1429"/>
    <mergeCell ref="J1429:L1429"/>
    <mergeCell ref="M1429:O1429"/>
    <mergeCell ref="P1429:R1429"/>
    <mergeCell ref="S1429:U1429"/>
    <mergeCell ref="V1429:X1429"/>
    <mergeCell ref="Y1429:AA1429"/>
    <mergeCell ref="AB1429:AD1429"/>
    <mergeCell ref="D1430:I1430"/>
    <mergeCell ref="J1430:L1430"/>
    <mergeCell ref="M1430:O1430"/>
    <mergeCell ref="P1430:R1430"/>
    <mergeCell ref="S1430:U1430"/>
    <mergeCell ref="V1430:X1430"/>
    <mergeCell ref="Y1430:AA1430"/>
    <mergeCell ref="AB1430:AD1430"/>
    <mergeCell ref="D1440:I1440"/>
    <mergeCell ref="J1440:L1440"/>
    <mergeCell ref="M1440:O1440"/>
    <mergeCell ref="P1440:R1440"/>
    <mergeCell ref="S1440:U1440"/>
    <mergeCell ref="V1440:X1440"/>
    <mergeCell ref="Y1440:AA1440"/>
    <mergeCell ref="AB1440:AD1440"/>
    <mergeCell ref="D1446:I1446"/>
    <mergeCell ref="J1446:L1446"/>
    <mergeCell ref="M1446:O1446"/>
    <mergeCell ref="P1446:R1446"/>
    <mergeCell ref="S1446:U1446"/>
    <mergeCell ref="V1446:X1446"/>
    <mergeCell ref="Y1446:AA1446"/>
    <mergeCell ref="AB1446:AD1446"/>
    <mergeCell ref="D1416:I1416"/>
    <mergeCell ref="J1416:L1416"/>
    <mergeCell ref="M1416:O1416"/>
    <mergeCell ref="P1416:R1416"/>
    <mergeCell ref="S1416:U1416"/>
    <mergeCell ref="V1416:X1416"/>
    <mergeCell ref="Y1416:AA1416"/>
    <mergeCell ref="AB1416:AD1416"/>
    <mergeCell ref="D1417:I1417"/>
    <mergeCell ref="J1417:L1417"/>
    <mergeCell ref="M1417:O1417"/>
    <mergeCell ref="P1417:R1417"/>
    <mergeCell ref="S1417:U1417"/>
    <mergeCell ref="V1417:X1417"/>
    <mergeCell ref="Y1417:AA1417"/>
    <mergeCell ref="AB1417:AD1417"/>
    <mergeCell ref="D1418:I1418"/>
    <mergeCell ref="J1418:L1418"/>
    <mergeCell ref="M1418:O1418"/>
    <mergeCell ref="P1418:R1418"/>
    <mergeCell ref="S1418:U1418"/>
    <mergeCell ref="V1418:X1418"/>
    <mergeCell ref="Y1418:AA1418"/>
    <mergeCell ref="AB1418:AD1418"/>
    <mergeCell ref="D1419:I1419"/>
    <mergeCell ref="J1419:L1419"/>
    <mergeCell ref="M1419:O1419"/>
    <mergeCell ref="P1419:R1419"/>
    <mergeCell ref="S1419:U1419"/>
    <mergeCell ref="V1419:X1419"/>
    <mergeCell ref="Y1419:AA1419"/>
    <mergeCell ref="AB1419:AD1419"/>
    <mergeCell ref="D1420:I1420"/>
    <mergeCell ref="J1420:L1420"/>
    <mergeCell ref="M1420:O1420"/>
    <mergeCell ref="P1420:R1420"/>
    <mergeCell ref="S1420:U1420"/>
    <mergeCell ref="V1420:X1420"/>
    <mergeCell ref="Y1420:AA1420"/>
    <mergeCell ref="AB1420:AD1420"/>
    <mergeCell ref="C1408:AD1408"/>
    <mergeCell ref="C1409:AD1409"/>
    <mergeCell ref="W1397:X1397"/>
    <mergeCell ref="AA1397:AB1397"/>
    <mergeCell ref="AC1397:AD1397"/>
    <mergeCell ref="C1399:AD1399"/>
    <mergeCell ref="C1400:AD1400"/>
    <mergeCell ref="B1407:AD1407"/>
    <mergeCell ref="U1396:V1396"/>
    <mergeCell ref="W1396:X1396"/>
    <mergeCell ref="Y1396:Z1396"/>
    <mergeCell ref="AA1396:AB1396"/>
    <mergeCell ref="AC1396:AD1396"/>
    <mergeCell ref="I1397:J1397"/>
    <mergeCell ref="K1397:L1397"/>
    <mergeCell ref="O1397:P1397"/>
    <mergeCell ref="Q1397:R1397"/>
    <mergeCell ref="U1397:V1397"/>
    <mergeCell ref="AA1395:AB1395"/>
    <mergeCell ref="AC1395:AD1395"/>
    <mergeCell ref="D1396:F1396"/>
    <mergeCell ref="G1396:H1396"/>
    <mergeCell ref="I1396:J1396"/>
    <mergeCell ref="K1396:L1396"/>
    <mergeCell ref="M1396:N1396"/>
    <mergeCell ref="O1396:P1396"/>
    <mergeCell ref="Q1396:R1396"/>
    <mergeCell ref="S1396:T1396"/>
    <mergeCell ref="O1395:P1395"/>
    <mergeCell ref="Q1395:R1395"/>
    <mergeCell ref="S1395:T1395"/>
    <mergeCell ref="U1395:V1395"/>
    <mergeCell ref="W1395:X1395"/>
    <mergeCell ref="Y1395:Z1395"/>
    <mergeCell ref="U1394:V1394"/>
    <mergeCell ref="W1394:X1394"/>
    <mergeCell ref="Y1394:Z1394"/>
    <mergeCell ref="AA1394:AB1394"/>
    <mergeCell ref="AC1394:AD1394"/>
    <mergeCell ref="D1395:F1395"/>
    <mergeCell ref="G1395:H1395"/>
    <mergeCell ref="I1395:J1395"/>
    <mergeCell ref="K1395:L1395"/>
    <mergeCell ref="M1395:N1395"/>
    <mergeCell ref="AA1393:AB1393"/>
    <mergeCell ref="AC1393:AD1393"/>
    <mergeCell ref="D1394:F1394"/>
    <mergeCell ref="G1394:H1394"/>
    <mergeCell ref="I1394:J1394"/>
    <mergeCell ref="K1394:L1394"/>
    <mergeCell ref="M1394:N1394"/>
    <mergeCell ref="O1394:P1394"/>
    <mergeCell ref="Q1394:R1394"/>
    <mergeCell ref="S1394:T1394"/>
    <mergeCell ref="O1393:P1393"/>
    <mergeCell ref="Q1393:R1393"/>
    <mergeCell ref="S1393:T1393"/>
    <mergeCell ref="U1393:V1393"/>
    <mergeCell ref="W1393:X1393"/>
    <mergeCell ref="Y1393:Z1393"/>
    <mergeCell ref="U1392:V1392"/>
    <mergeCell ref="W1392:X1392"/>
    <mergeCell ref="Y1392:Z1392"/>
    <mergeCell ref="AA1392:AB1392"/>
    <mergeCell ref="AC1392:AD1392"/>
    <mergeCell ref="D1393:F1393"/>
    <mergeCell ref="G1393:H1393"/>
    <mergeCell ref="I1393:J1393"/>
    <mergeCell ref="K1393:L1393"/>
    <mergeCell ref="M1393:N1393"/>
    <mergeCell ref="AA1391:AB1391"/>
    <mergeCell ref="AC1391:AD1391"/>
    <mergeCell ref="D1392:F1392"/>
    <mergeCell ref="G1392:H1392"/>
    <mergeCell ref="I1392:J1392"/>
    <mergeCell ref="K1392:L1392"/>
    <mergeCell ref="M1392:N1392"/>
    <mergeCell ref="O1392:P1392"/>
    <mergeCell ref="Q1392:R1392"/>
    <mergeCell ref="S1392:T1392"/>
    <mergeCell ref="O1391:P1391"/>
    <mergeCell ref="Q1391:R1391"/>
    <mergeCell ref="S1391:T1391"/>
    <mergeCell ref="U1391:V1391"/>
    <mergeCell ref="W1391:X1391"/>
    <mergeCell ref="Y1391:Z1391"/>
    <mergeCell ref="U1390:V1390"/>
    <mergeCell ref="W1390:X1390"/>
    <mergeCell ref="Y1390:Z1390"/>
    <mergeCell ref="AA1390:AB1390"/>
    <mergeCell ref="AC1390:AD1390"/>
    <mergeCell ref="D1391:F1391"/>
    <mergeCell ref="G1391:H1391"/>
    <mergeCell ref="I1391:J1391"/>
    <mergeCell ref="K1391:L1391"/>
    <mergeCell ref="M1391:N1391"/>
    <mergeCell ref="AA1389:AB1389"/>
    <mergeCell ref="AC1389:AD1389"/>
    <mergeCell ref="D1390:F1390"/>
    <mergeCell ref="G1390:H1390"/>
    <mergeCell ref="I1390:J1390"/>
    <mergeCell ref="K1390:L1390"/>
    <mergeCell ref="M1390:N1390"/>
    <mergeCell ref="O1390:P1390"/>
    <mergeCell ref="Q1390:R1390"/>
    <mergeCell ref="S1390:T1390"/>
    <mergeCell ref="O1389:P1389"/>
    <mergeCell ref="Q1389:R1389"/>
    <mergeCell ref="S1389:T1389"/>
    <mergeCell ref="U1389:V1389"/>
    <mergeCell ref="W1389:X1389"/>
    <mergeCell ref="Y1389:Z1389"/>
    <mergeCell ref="U1388:V1388"/>
    <mergeCell ref="W1388:X1388"/>
    <mergeCell ref="Y1388:Z1388"/>
    <mergeCell ref="AA1388:AB1388"/>
    <mergeCell ref="AC1388:AD1388"/>
    <mergeCell ref="D1389:F1389"/>
    <mergeCell ref="G1389:H1389"/>
    <mergeCell ref="I1389:J1389"/>
    <mergeCell ref="K1389:L1389"/>
    <mergeCell ref="M1389:N1389"/>
    <mergeCell ref="AA1387:AB1387"/>
    <mergeCell ref="AC1387:AD1387"/>
    <mergeCell ref="D1388:F1388"/>
    <mergeCell ref="G1388:H1388"/>
    <mergeCell ref="I1388:J1388"/>
    <mergeCell ref="K1388:L1388"/>
    <mergeCell ref="M1388:N1388"/>
    <mergeCell ref="O1388:P1388"/>
    <mergeCell ref="Q1388:R1388"/>
    <mergeCell ref="S1388:T1388"/>
    <mergeCell ref="O1387:P1387"/>
    <mergeCell ref="Q1387:R1387"/>
    <mergeCell ref="S1387:T1387"/>
    <mergeCell ref="U1387:V1387"/>
    <mergeCell ref="W1387:X1387"/>
    <mergeCell ref="Y1387:Z1387"/>
    <mergeCell ref="U1386:V1386"/>
    <mergeCell ref="W1386:X1386"/>
    <mergeCell ref="Y1386:Z1386"/>
    <mergeCell ref="AA1386:AB1386"/>
    <mergeCell ref="AC1386:AD1386"/>
    <mergeCell ref="D1387:F1387"/>
    <mergeCell ref="G1387:H1387"/>
    <mergeCell ref="I1387:J1387"/>
    <mergeCell ref="K1387:L1387"/>
    <mergeCell ref="M1387:N1387"/>
    <mergeCell ref="AA1385:AB1385"/>
    <mergeCell ref="AC1385:AD1385"/>
    <mergeCell ref="D1386:F1386"/>
    <mergeCell ref="G1386:H1386"/>
    <mergeCell ref="I1386:J1386"/>
    <mergeCell ref="K1386:L1386"/>
    <mergeCell ref="M1386:N1386"/>
    <mergeCell ref="O1386:P1386"/>
    <mergeCell ref="Q1386:R1386"/>
    <mergeCell ref="S1386:T1386"/>
    <mergeCell ref="O1385:P1385"/>
    <mergeCell ref="Q1385:R1385"/>
    <mergeCell ref="S1385:T1385"/>
    <mergeCell ref="U1385:V1385"/>
    <mergeCell ref="W1385:X1385"/>
    <mergeCell ref="Y1385:Z1385"/>
    <mergeCell ref="U1384:V1384"/>
    <mergeCell ref="W1384:X1384"/>
    <mergeCell ref="Y1384:Z1384"/>
    <mergeCell ref="AA1384:AB1384"/>
    <mergeCell ref="AC1384:AD1384"/>
    <mergeCell ref="D1385:F1385"/>
    <mergeCell ref="G1385:H1385"/>
    <mergeCell ref="I1385:J1385"/>
    <mergeCell ref="K1385:L1385"/>
    <mergeCell ref="M1385:N1385"/>
    <mergeCell ref="AA1383:AB1383"/>
    <mergeCell ref="AC1383:AD1383"/>
    <mergeCell ref="D1384:F1384"/>
    <mergeCell ref="G1384:H1384"/>
    <mergeCell ref="I1384:J1384"/>
    <mergeCell ref="K1384:L1384"/>
    <mergeCell ref="M1384:N1384"/>
    <mergeCell ref="O1384:P1384"/>
    <mergeCell ref="Q1384:R1384"/>
    <mergeCell ref="S1384:T1384"/>
    <mergeCell ref="O1383:P1383"/>
    <mergeCell ref="Q1383:R1383"/>
    <mergeCell ref="S1383:T1383"/>
    <mergeCell ref="U1383:V1383"/>
    <mergeCell ref="W1383:X1383"/>
    <mergeCell ref="Y1383:Z1383"/>
    <mergeCell ref="U1382:V1382"/>
    <mergeCell ref="W1382:X1382"/>
    <mergeCell ref="Y1382:Z1382"/>
    <mergeCell ref="AA1382:AB1382"/>
    <mergeCell ref="AC1382:AD1382"/>
    <mergeCell ref="D1383:F1383"/>
    <mergeCell ref="G1383:H1383"/>
    <mergeCell ref="I1383:J1383"/>
    <mergeCell ref="K1383:L1383"/>
    <mergeCell ref="M1383:N1383"/>
    <mergeCell ref="AA1381:AB1381"/>
    <mergeCell ref="AC1381:AD1381"/>
    <mergeCell ref="D1382:F1382"/>
    <mergeCell ref="G1382:H1382"/>
    <mergeCell ref="I1382:J1382"/>
    <mergeCell ref="K1382:L1382"/>
    <mergeCell ref="M1382:N1382"/>
    <mergeCell ref="O1382:P1382"/>
    <mergeCell ref="Q1382:R1382"/>
    <mergeCell ref="S1382:T1382"/>
    <mergeCell ref="O1381:P1381"/>
    <mergeCell ref="Q1381:R1381"/>
    <mergeCell ref="S1381:T1381"/>
    <mergeCell ref="U1381:V1381"/>
    <mergeCell ref="W1381:X1381"/>
    <mergeCell ref="Y1381:Z1381"/>
    <mergeCell ref="U1380:V1380"/>
    <mergeCell ref="W1380:X1380"/>
    <mergeCell ref="Y1380:Z1380"/>
    <mergeCell ref="AA1380:AB1380"/>
    <mergeCell ref="AC1380:AD1380"/>
    <mergeCell ref="D1381:F1381"/>
    <mergeCell ref="G1381:H1381"/>
    <mergeCell ref="I1381:J1381"/>
    <mergeCell ref="K1381:L1381"/>
    <mergeCell ref="M1381:N1381"/>
    <mergeCell ref="AA1379:AB1379"/>
    <mergeCell ref="AC1379:AD1379"/>
    <mergeCell ref="D1380:F1380"/>
    <mergeCell ref="G1380:H1380"/>
    <mergeCell ref="I1380:J1380"/>
    <mergeCell ref="K1380:L1380"/>
    <mergeCell ref="M1380:N1380"/>
    <mergeCell ref="O1380:P1380"/>
    <mergeCell ref="Q1380:R1380"/>
    <mergeCell ref="S1380:T1380"/>
    <mergeCell ref="O1379:P1379"/>
    <mergeCell ref="Q1379:R1379"/>
    <mergeCell ref="S1379:T1379"/>
    <mergeCell ref="U1379:V1379"/>
    <mergeCell ref="W1379:X1379"/>
    <mergeCell ref="Y1379:Z1379"/>
    <mergeCell ref="U1378:V1378"/>
    <mergeCell ref="W1378:X1378"/>
    <mergeCell ref="Y1378:Z1378"/>
    <mergeCell ref="AA1378:AB1378"/>
    <mergeCell ref="AC1378:AD1378"/>
    <mergeCell ref="D1379:F1379"/>
    <mergeCell ref="G1379:H1379"/>
    <mergeCell ref="I1379:J1379"/>
    <mergeCell ref="K1379:L1379"/>
    <mergeCell ref="M1379:N1379"/>
    <mergeCell ref="AA1377:AB1377"/>
    <mergeCell ref="AC1377:AD1377"/>
    <mergeCell ref="D1378:F1378"/>
    <mergeCell ref="G1378:H1378"/>
    <mergeCell ref="I1378:J1378"/>
    <mergeCell ref="K1378:L1378"/>
    <mergeCell ref="M1378:N1378"/>
    <mergeCell ref="O1378:P1378"/>
    <mergeCell ref="Q1378:R1378"/>
    <mergeCell ref="S1378:T1378"/>
    <mergeCell ref="O1377:P1377"/>
    <mergeCell ref="Q1377:R1377"/>
    <mergeCell ref="S1377:T1377"/>
    <mergeCell ref="U1377:V1377"/>
    <mergeCell ref="W1377:X1377"/>
    <mergeCell ref="Y1377:Z1377"/>
    <mergeCell ref="U1376:V1376"/>
    <mergeCell ref="W1376:X1376"/>
    <mergeCell ref="Y1376:Z1376"/>
    <mergeCell ref="AA1376:AB1376"/>
    <mergeCell ref="AC1376:AD1376"/>
    <mergeCell ref="D1377:F1377"/>
    <mergeCell ref="G1377:H1377"/>
    <mergeCell ref="I1377:J1377"/>
    <mergeCell ref="K1377:L1377"/>
    <mergeCell ref="M1377:N1377"/>
    <mergeCell ref="AA1375:AB1375"/>
    <mergeCell ref="AC1375:AD1375"/>
    <mergeCell ref="D1376:F1376"/>
    <mergeCell ref="G1376:H1376"/>
    <mergeCell ref="I1376:J1376"/>
    <mergeCell ref="K1376:L1376"/>
    <mergeCell ref="M1376:N1376"/>
    <mergeCell ref="O1376:P1376"/>
    <mergeCell ref="Q1376:R1376"/>
    <mergeCell ref="S1376:T1376"/>
    <mergeCell ref="O1375:P1375"/>
    <mergeCell ref="Q1375:R1375"/>
    <mergeCell ref="S1375:T1375"/>
    <mergeCell ref="U1375:V1375"/>
    <mergeCell ref="W1375:X1375"/>
    <mergeCell ref="Y1375:Z1375"/>
    <mergeCell ref="U1374:V1374"/>
    <mergeCell ref="W1374:X1374"/>
    <mergeCell ref="Y1374:Z1374"/>
    <mergeCell ref="AA1374:AB1374"/>
    <mergeCell ref="AC1374:AD1374"/>
    <mergeCell ref="D1375:F1375"/>
    <mergeCell ref="G1375:H1375"/>
    <mergeCell ref="I1375:J1375"/>
    <mergeCell ref="K1375:L1375"/>
    <mergeCell ref="M1375:N1375"/>
    <mergeCell ref="AA1373:AB1373"/>
    <mergeCell ref="AC1373:AD1373"/>
    <mergeCell ref="D1374:F1374"/>
    <mergeCell ref="G1374:H1374"/>
    <mergeCell ref="I1374:J1374"/>
    <mergeCell ref="K1374:L1374"/>
    <mergeCell ref="M1374:N1374"/>
    <mergeCell ref="O1374:P1374"/>
    <mergeCell ref="Q1374:R1374"/>
    <mergeCell ref="S1374:T1374"/>
    <mergeCell ref="O1373:P1373"/>
    <mergeCell ref="Q1373:R1373"/>
    <mergeCell ref="S1373:T1373"/>
    <mergeCell ref="U1373:V1373"/>
    <mergeCell ref="W1373:X1373"/>
    <mergeCell ref="Y1373:Z1373"/>
    <mergeCell ref="U1372:V1372"/>
    <mergeCell ref="W1372:X1372"/>
    <mergeCell ref="Y1372:Z1372"/>
    <mergeCell ref="AA1372:AB1372"/>
    <mergeCell ref="AC1372:AD1372"/>
    <mergeCell ref="D1373:F1373"/>
    <mergeCell ref="G1373:H1373"/>
    <mergeCell ref="I1373:J1373"/>
    <mergeCell ref="K1373:L1373"/>
    <mergeCell ref="M1373:N1373"/>
    <mergeCell ref="AA1371:AB1371"/>
    <mergeCell ref="AC1371:AD1371"/>
    <mergeCell ref="D1372:F1372"/>
    <mergeCell ref="G1372:H1372"/>
    <mergeCell ref="I1372:J1372"/>
    <mergeCell ref="K1372:L1372"/>
    <mergeCell ref="M1372:N1372"/>
    <mergeCell ref="O1372:P1372"/>
    <mergeCell ref="Q1372:R1372"/>
    <mergeCell ref="S1372:T1372"/>
    <mergeCell ref="O1371:P1371"/>
    <mergeCell ref="Q1371:R1371"/>
    <mergeCell ref="S1371:T1371"/>
    <mergeCell ref="U1371:V1371"/>
    <mergeCell ref="W1371:X1371"/>
    <mergeCell ref="Y1371:Z1371"/>
    <mergeCell ref="U1370:V1370"/>
    <mergeCell ref="W1370:X1370"/>
    <mergeCell ref="Y1370:Z1370"/>
    <mergeCell ref="AA1370:AB1370"/>
    <mergeCell ref="AC1370:AD1370"/>
    <mergeCell ref="D1371:F1371"/>
    <mergeCell ref="G1371:H1371"/>
    <mergeCell ref="I1371:J1371"/>
    <mergeCell ref="K1371:L1371"/>
    <mergeCell ref="M1371:N1371"/>
    <mergeCell ref="AA1369:AB1369"/>
    <mergeCell ref="AC1369:AD1369"/>
    <mergeCell ref="D1370:F1370"/>
    <mergeCell ref="G1370:H1370"/>
    <mergeCell ref="I1370:J1370"/>
    <mergeCell ref="K1370:L1370"/>
    <mergeCell ref="M1370:N1370"/>
    <mergeCell ref="O1370:P1370"/>
    <mergeCell ref="Q1370:R1370"/>
    <mergeCell ref="S1370:T1370"/>
    <mergeCell ref="O1369:P1369"/>
    <mergeCell ref="Q1369:R1369"/>
    <mergeCell ref="S1369:T1369"/>
    <mergeCell ref="U1369:V1369"/>
    <mergeCell ref="W1369:X1369"/>
    <mergeCell ref="Y1369:Z1369"/>
    <mergeCell ref="U1368:V1368"/>
    <mergeCell ref="W1368:X1368"/>
    <mergeCell ref="Y1368:Z1368"/>
    <mergeCell ref="AA1368:AB1368"/>
    <mergeCell ref="AC1368:AD1368"/>
    <mergeCell ref="D1369:F1369"/>
    <mergeCell ref="G1369:H1369"/>
    <mergeCell ref="I1369:J1369"/>
    <mergeCell ref="K1369:L1369"/>
    <mergeCell ref="M1369:N1369"/>
    <mergeCell ref="AA1367:AB1367"/>
    <mergeCell ref="AC1367:AD1367"/>
    <mergeCell ref="D1368:F1368"/>
    <mergeCell ref="G1368:H1368"/>
    <mergeCell ref="I1368:J1368"/>
    <mergeCell ref="K1368:L1368"/>
    <mergeCell ref="M1368:N1368"/>
    <mergeCell ref="O1368:P1368"/>
    <mergeCell ref="Q1368:R1368"/>
    <mergeCell ref="S1368:T1368"/>
    <mergeCell ref="O1367:P1367"/>
    <mergeCell ref="Q1367:R1367"/>
    <mergeCell ref="S1367:T1367"/>
    <mergeCell ref="U1367:V1367"/>
    <mergeCell ref="W1367:X1367"/>
    <mergeCell ref="Y1367:Z1367"/>
    <mergeCell ref="U1366:V1366"/>
    <mergeCell ref="W1366:X1366"/>
    <mergeCell ref="Y1366:Z1366"/>
    <mergeCell ref="AA1366:AB1366"/>
    <mergeCell ref="AC1366:AD1366"/>
    <mergeCell ref="D1367:F1367"/>
    <mergeCell ref="G1367:H1367"/>
    <mergeCell ref="I1367:J1367"/>
    <mergeCell ref="K1367:L1367"/>
    <mergeCell ref="M1367:N1367"/>
    <mergeCell ref="AA1365:AB1365"/>
    <mergeCell ref="AC1365:AD1365"/>
    <mergeCell ref="D1366:F1366"/>
    <mergeCell ref="G1366:H1366"/>
    <mergeCell ref="I1366:J1366"/>
    <mergeCell ref="K1366:L1366"/>
    <mergeCell ref="M1366:N1366"/>
    <mergeCell ref="O1366:P1366"/>
    <mergeCell ref="Q1366:R1366"/>
    <mergeCell ref="S1366:T1366"/>
    <mergeCell ref="O1365:P1365"/>
    <mergeCell ref="Q1365:R1365"/>
    <mergeCell ref="S1365:T1365"/>
    <mergeCell ref="U1365:V1365"/>
    <mergeCell ref="W1365:X1365"/>
    <mergeCell ref="Y1365:Z1365"/>
    <mergeCell ref="U1364:V1364"/>
    <mergeCell ref="W1364:X1364"/>
    <mergeCell ref="Y1364:Z1364"/>
    <mergeCell ref="AA1364:AB1364"/>
    <mergeCell ref="AC1364:AD1364"/>
    <mergeCell ref="D1365:F1365"/>
    <mergeCell ref="G1365:H1365"/>
    <mergeCell ref="I1365:J1365"/>
    <mergeCell ref="K1365:L1365"/>
    <mergeCell ref="M1365:N1365"/>
    <mergeCell ref="AA1363:AB1363"/>
    <mergeCell ref="AC1363:AD1363"/>
    <mergeCell ref="D1364:F1364"/>
    <mergeCell ref="G1364:H1364"/>
    <mergeCell ref="I1364:J1364"/>
    <mergeCell ref="K1364:L1364"/>
    <mergeCell ref="M1364:N1364"/>
    <mergeCell ref="O1364:P1364"/>
    <mergeCell ref="Q1364:R1364"/>
    <mergeCell ref="S1364:T1364"/>
    <mergeCell ref="O1363:P1363"/>
    <mergeCell ref="Q1363:R1363"/>
    <mergeCell ref="S1363:T1363"/>
    <mergeCell ref="U1363:V1363"/>
    <mergeCell ref="W1363:X1363"/>
    <mergeCell ref="Y1363:Z1363"/>
    <mergeCell ref="U1362:V1362"/>
    <mergeCell ref="W1362:X1362"/>
    <mergeCell ref="Y1362:Z1362"/>
    <mergeCell ref="AA1362:AB1362"/>
    <mergeCell ref="AC1362:AD1362"/>
    <mergeCell ref="D1363:F1363"/>
    <mergeCell ref="G1363:H1363"/>
    <mergeCell ref="I1363:J1363"/>
    <mergeCell ref="K1363:L1363"/>
    <mergeCell ref="M1363:N1363"/>
    <mergeCell ref="AA1361:AB1361"/>
    <mergeCell ref="AC1361:AD1361"/>
    <mergeCell ref="D1362:F1362"/>
    <mergeCell ref="G1362:H1362"/>
    <mergeCell ref="I1362:J1362"/>
    <mergeCell ref="K1362:L1362"/>
    <mergeCell ref="M1362:N1362"/>
    <mergeCell ref="O1362:P1362"/>
    <mergeCell ref="Q1362:R1362"/>
    <mergeCell ref="S1362:T1362"/>
    <mergeCell ref="O1361:P1361"/>
    <mergeCell ref="Q1361:R1361"/>
    <mergeCell ref="S1361:T1361"/>
    <mergeCell ref="U1361:V1361"/>
    <mergeCell ref="W1361:X1361"/>
    <mergeCell ref="Y1361:Z1361"/>
    <mergeCell ref="U1360:V1360"/>
    <mergeCell ref="W1360:X1360"/>
    <mergeCell ref="Y1360:Z1360"/>
    <mergeCell ref="AA1360:AB1360"/>
    <mergeCell ref="AC1360:AD1360"/>
    <mergeCell ref="D1361:F1361"/>
    <mergeCell ref="G1361:H1361"/>
    <mergeCell ref="I1361:J1361"/>
    <mergeCell ref="K1361:L1361"/>
    <mergeCell ref="M1361:N1361"/>
    <mergeCell ref="AA1359:AB1359"/>
    <mergeCell ref="AC1359:AD1359"/>
    <mergeCell ref="D1360:F1360"/>
    <mergeCell ref="G1360:H1360"/>
    <mergeCell ref="I1360:J1360"/>
    <mergeCell ref="K1360:L1360"/>
    <mergeCell ref="M1360:N1360"/>
    <mergeCell ref="O1360:P1360"/>
    <mergeCell ref="Q1360:R1360"/>
    <mergeCell ref="S1360:T1360"/>
    <mergeCell ref="O1359:P1359"/>
    <mergeCell ref="Q1359:R1359"/>
    <mergeCell ref="S1359:T1359"/>
    <mergeCell ref="U1359:V1359"/>
    <mergeCell ref="W1359:X1359"/>
    <mergeCell ref="Y1359:Z1359"/>
    <mergeCell ref="U1358:V1358"/>
    <mergeCell ref="W1358:X1358"/>
    <mergeCell ref="Y1358:Z1358"/>
    <mergeCell ref="AA1358:AB1358"/>
    <mergeCell ref="AC1358:AD1358"/>
    <mergeCell ref="D1359:F1359"/>
    <mergeCell ref="G1359:H1359"/>
    <mergeCell ref="I1359:J1359"/>
    <mergeCell ref="K1359:L1359"/>
    <mergeCell ref="M1359:N1359"/>
    <mergeCell ref="AA1357:AB1357"/>
    <mergeCell ref="AC1357:AD1357"/>
    <mergeCell ref="D1358:F1358"/>
    <mergeCell ref="G1358:H1358"/>
    <mergeCell ref="I1358:J1358"/>
    <mergeCell ref="K1358:L1358"/>
    <mergeCell ref="M1358:N1358"/>
    <mergeCell ref="O1358:P1358"/>
    <mergeCell ref="Q1358:R1358"/>
    <mergeCell ref="S1358:T1358"/>
    <mergeCell ref="O1357:P1357"/>
    <mergeCell ref="Q1357:R1357"/>
    <mergeCell ref="S1357:T1357"/>
    <mergeCell ref="U1357:V1357"/>
    <mergeCell ref="W1357:X1357"/>
    <mergeCell ref="Y1357:Z1357"/>
    <mergeCell ref="U1356:V1356"/>
    <mergeCell ref="W1356:X1356"/>
    <mergeCell ref="Y1356:Z1356"/>
    <mergeCell ref="AA1356:AB1356"/>
    <mergeCell ref="AC1356:AD1356"/>
    <mergeCell ref="D1357:F1357"/>
    <mergeCell ref="G1357:H1357"/>
    <mergeCell ref="I1357:J1357"/>
    <mergeCell ref="K1357:L1357"/>
    <mergeCell ref="M1357:N1357"/>
    <mergeCell ref="AA1355:AB1355"/>
    <mergeCell ref="AC1355:AD1355"/>
    <mergeCell ref="D1356:F1356"/>
    <mergeCell ref="G1356:H1356"/>
    <mergeCell ref="I1356:J1356"/>
    <mergeCell ref="K1356:L1356"/>
    <mergeCell ref="M1356:N1356"/>
    <mergeCell ref="O1356:P1356"/>
    <mergeCell ref="Q1356:R1356"/>
    <mergeCell ref="S1356:T1356"/>
    <mergeCell ref="O1355:P1355"/>
    <mergeCell ref="Q1355:R1355"/>
    <mergeCell ref="S1355:T1355"/>
    <mergeCell ref="U1355:V1355"/>
    <mergeCell ref="W1355:X1355"/>
    <mergeCell ref="Y1355:Z1355"/>
    <mergeCell ref="U1354:V1354"/>
    <mergeCell ref="W1354:X1354"/>
    <mergeCell ref="Y1354:Z1354"/>
    <mergeCell ref="AA1354:AB1354"/>
    <mergeCell ref="AC1354:AD1354"/>
    <mergeCell ref="D1355:F1355"/>
    <mergeCell ref="G1355:H1355"/>
    <mergeCell ref="I1355:J1355"/>
    <mergeCell ref="K1355:L1355"/>
    <mergeCell ref="M1355:N1355"/>
    <mergeCell ref="AA1353:AB1353"/>
    <mergeCell ref="AC1353:AD1353"/>
    <mergeCell ref="D1354:F1354"/>
    <mergeCell ref="G1354:H1354"/>
    <mergeCell ref="I1354:J1354"/>
    <mergeCell ref="K1354:L1354"/>
    <mergeCell ref="M1354:N1354"/>
    <mergeCell ref="O1354:P1354"/>
    <mergeCell ref="Q1354:R1354"/>
    <mergeCell ref="S1354:T1354"/>
    <mergeCell ref="O1353:P1353"/>
    <mergeCell ref="Q1353:R1353"/>
    <mergeCell ref="S1353:T1353"/>
    <mergeCell ref="U1353:V1353"/>
    <mergeCell ref="W1353:X1353"/>
    <mergeCell ref="Y1353:Z1353"/>
    <mergeCell ref="U1352:V1352"/>
    <mergeCell ref="W1352:X1352"/>
    <mergeCell ref="Y1352:Z1352"/>
    <mergeCell ref="AA1352:AB1352"/>
    <mergeCell ref="AC1352:AD1352"/>
    <mergeCell ref="D1353:F1353"/>
    <mergeCell ref="G1353:H1353"/>
    <mergeCell ref="I1353:J1353"/>
    <mergeCell ref="K1353:L1353"/>
    <mergeCell ref="M1353:N1353"/>
    <mergeCell ref="AA1351:AB1351"/>
    <mergeCell ref="AC1351:AD1351"/>
    <mergeCell ref="D1352:F1352"/>
    <mergeCell ref="G1352:H1352"/>
    <mergeCell ref="I1352:J1352"/>
    <mergeCell ref="K1352:L1352"/>
    <mergeCell ref="M1352:N1352"/>
    <mergeCell ref="O1352:P1352"/>
    <mergeCell ref="Q1352:R1352"/>
    <mergeCell ref="S1352:T1352"/>
    <mergeCell ref="O1351:P1351"/>
    <mergeCell ref="Q1351:R1351"/>
    <mergeCell ref="S1351:T1351"/>
    <mergeCell ref="U1351:V1351"/>
    <mergeCell ref="W1351:X1351"/>
    <mergeCell ref="Y1351:Z1351"/>
    <mergeCell ref="U1350:V1350"/>
    <mergeCell ref="W1350:X1350"/>
    <mergeCell ref="Y1350:Z1350"/>
    <mergeCell ref="AA1350:AB1350"/>
    <mergeCell ref="AC1350:AD1350"/>
    <mergeCell ref="D1351:F1351"/>
    <mergeCell ref="G1351:H1351"/>
    <mergeCell ref="I1351:J1351"/>
    <mergeCell ref="K1351:L1351"/>
    <mergeCell ref="M1351:N1351"/>
    <mergeCell ref="AA1349:AB1349"/>
    <mergeCell ref="AC1349:AD1349"/>
    <mergeCell ref="D1350:F1350"/>
    <mergeCell ref="G1350:H1350"/>
    <mergeCell ref="I1350:J1350"/>
    <mergeCell ref="K1350:L1350"/>
    <mergeCell ref="M1350:N1350"/>
    <mergeCell ref="O1350:P1350"/>
    <mergeCell ref="Q1350:R1350"/>
    <mergeCell ref="S1350:T1350"/>
    <mergeCell ref="O1349:P1349"/>
    <mergeCell ref="Q1349:R1349"/>
    <mergeCell ref="S1349:T1349"/>
    <mergeCell ref="U1349:V1349"/>
    <mergeCell ref="W1349:X1349"/>
    <mergeCell ref="Y1349:Z1349"/>
    <mergeCell ref="U1348:V1348"/>
    <mergeCell ref="W1348:X1348"/>
    <mergeCell ref="Y1348:Z1348"/>
    <mergeCell ref="AA1348:AB1348"/>
    <mergeCell ref="AC1348:AD1348"/>
    <mergeCell ref="D1349:F1349"/>
    <mergeCell ref="G1349:H1349"/>
    <mergeCell ref="I1349:J1349"/>
    <mergeCell ref="K1349:L1349"/>
    <mergeCell ref="M1349:N1349"/>
    <mergeCell ref="AA1347:AB1347"/>
    <mergeCell ref="AC1347:AD1347"/>
    <mergeCell ref="D1348:F1348"/>
    <mergeCell ref="G1348:H1348"/>
    <mergeCell ref="I1348:J1348"/>
    <mergeCell ref="K1348:L1348"/>
    <mergeCell ref="M1348:N1348"/>
    <mergeCell ref="O1348:P1348"/>
    <mergeCell ref="Q1348:R1348"/>
    <mergeCell ref="S1348:T1348"/>
    <mergeCell ref="O1347:P1347"/>
    <mergeCell ref="Q1347:R1347"/>
    <mergeCell ref="S1347:T1347"/>
    <mergeCell ref="U1347:V1347"/>
    <mergeCell ref="W1347:X1347"/>
    <mergeCell ref="Y1347:Z1347"/>
    <mergeCell ref="U1346:V1346"/>
    <mergeCell ref="W1346:X1346"/>
    <mergeCell ref="Y1346:Z1346"/>
    <mergeCell ref="AA1346:AB1346"/>
    <mergeCell ref="AC1346:AD1346"/>
    <mergeCell ref="D1347:F1347"/>
    <mergeCell ref="G1347:H1347"/>
    <mergeCell ref="I1347:J1347"/>
    <mergeCell ref="K1347:L1347"/>
    <mergeCell ref="M1347:N1347"/>
    <mergeCell ref="AA1345:AB1345"/>
    <mergeCell ref="AC1345:AD1345"/>
    <mergeCell ref="D1346:F1346"/>
    <mergeCell ref="G1346:H1346"/>
    <mergeCell ref="I1346:J1346"/>
    <mergeCell ref="K1346:L1346"/>
    <mergeCell ref="M1346:N1346"/>
    <mergeCell ref="O1346:P1346"/>
    <mergeCell ref="Q1346:R1346"/>
    <mergeCell ref="S1346:T1346"/>
    <mergeCell ref="O1345:P1345"/>
    <mergeCell ref="Q1345:R1345"/>
    <mergeCell ref="S1345:T1345"/>
    <mergeCell ref="U1345:V1345"/>
    <mergeCell ref="W1345:X1345"/>
    <mergeCell ref="Y1345:Z1345"/>
    <mergeCell ref="U1344:V1344"/>
    <mergeCell ref="W1344:X1344"/>
    <mergeCell ref="Y1344:Z1344"/>
    <mergeCell ref="AA1344:AB1344"/>
    <mergeCell ref="AC1344:AD1344"/>
    <mergeCell ref="D1345:F1345"/>
    <mergeCell ref="G1345:H1345"/>
    <mergeCell ref="I1345:J1345"/>
    <mergeCell ref="K1345:L1345"/>
    <mergeCell ref="M1345:N1345"/>
    <mergeCell ref="AA1343:AB1343"/>
    <mergeCell ref="AC1343:AD1343"/>
    <mergeCell ref="D1344:F1344"/>
    <mergeCell ref="G1344:H1344"/>
    <mergeCell ref="I1344:J1344"/>
    <mergeCell ref="K1344:L1344"/>
    <mergeCell ref="M1344:N1344"/>
    <mergeCell ref="O1344:P1344"/>
    <mergeCell ref="Q1344:R1344"/>
    <mergeCell ref="S1344:T1344"/>
    <mergeCell ref="O1343:P1343"/>
    <mergeCell ref="Q1343:R1343"/>
    <mergeCell ref="S1343:T1343"/>
    <mergeCell ref="U1343:V1343"/>
    <mergeCell ref="W1343:X1343"/>
    <mergeCell ref="Y1343:Z1343"/>
    <mergeCell ref="U1342:V1342"/>
    <mergeCell ref="W1342:X1342"/>
    <mergeCell ref="Y1342:Z1342"/>
    <mergeCell ref="AA1342:AB1342"/>
    <mergeCell ref="AC1342:AD1342"/>
    <mergeCell ref="D1343:F1343"/>
    <mergeCell ref="G1343:H1343"/>
    <mergeCell ref="I1343:J1343"/>
    <mergeCell ref="K1343:L1343"/>
    <mergeCell ref="M1343:N1343"/>
    <mergeCell ref="AA1341:AB1341"/>
    <mergeCell ref="AC1341:AD1341"/>
    <mergeCell ref="D1342:F1342"/>
    <mergeCell ref="G1342:H1342"/>
    <mergeCell ref="I1342:J1342"/>
    <mergeCell ref="K1342:L1342"/>
    <mergeCell ref="M1342:N1342"/>
    <mergeCell ref="O1342:P1342"/>
    <mergeCell ref="Q1342:R1342"/>
    <mergeCell ref="S1342:T1342"/>
    <mergeCell ref="O1341:P1341"/>
    <mergeCell ref="Q1341:R1341"/>
    <mergeCell ref="S1341:T1341"/>
    <mergeCell ref="U1341:V1341"/>
    <mergeCell ref="W1341:X1341"/>
    <mergeCell ref="Y1341:Z1341"/>
    <mergeCell ref="U1340:V1340"/>
    <mergeCell ref="W1340:X1340"/>
    <mergeCell ref="Y1340:Z1340"/>
    <mergeCell ref="AA1340:AB1340"/>
    <mergeCell ref="AC1340:AD1340"/>
    <mergeCell ref="D1341:F1341"/>
    <mergeCell ref="G1341:H1341"/>
    <mergeCell ref="I1341:J1341"/>
    <mergeCell ref="K1341:L1341"/>
    <mergeCell ref="M1341:N1341"/>
    <mergeCell ref="AA1339:AB1339"/>
    <mergeCell ref="AC1339:AD1339"/>
    <mergeCell ref="D1340:F1340"/>
    <mergeCell ref="G1340:H1340"/>
    <mergeCell ref="I1340:J1340"/>
    <mergeCell ref="K1340:L1340"/>
    <mergeCell ref="M1340:N1340"/>
    <mergeCell ref="O1340:P1340"/>
    <mergeCell ref="Q1340:R1340"/>
    <mergeCell ref="S1340:T1340"/>
    <mergeCell ref="O1339:P1339"/>
    <mergeCell ref="Q1339:R1339"/>
    <mergeCell ref="S1339:T1339"/>
    <mergeCell ref="U1339:V1339"/>
    <mergeCell ref="W1339:X1339"/>
    <mergeCell ref="Y1339:Z1339"/>
    <mergeCell ref="U1338:V1338"/>
    <mergeCell ref="W1338:X1338"/>
    <mergeCell ref="Y1338:Z1338"/>
    <mergeCell ref="AA1338:AB1338"/>
    <mergeCell ref="AC1338:AD1338"/>
    <mergeCell ref="D1339:F1339"/>
    <mergeCell ref="G1339:H1339"/>
    <mergeCell ref="I1339:J1339"/>
    <mergeCell ref="K1339:L1339"/>
    <mergeCell ref="M1339:N1339"/>
    <mergeCell ref="AA1337:AB1337"/>
    <mergeCell ref="AC1337:AD1337"/>
    <mergeCell ref="D1338:F1338"/>
    <mergeCell ref="G1338:H1338"/>
    <mergeCell ref="I1338:J1338"/>
    <mergeCell ref="K1338:L1338"/>
    <mergeCell ref="M1338:N1338"/>
    <mergeCell ref="O1338:P1338"/>
    <mergeCell ref="Q1338:R1338"/>
    <mergeCell ref="S1338:T1338"/>
    <mergeCell ref="O1337:P1337"/>
    <mergeCell ref="Q1337:R1337"/>
    <mergeCell ref="S1337:T1337"/>
    <mergeCell ref="U1337:V1337"/>
    <mergeCell ref="W1337:X1337"/>
    <mergeCell ref="Y1337:Z1337"/>
    <mergeCell ref="U1336:V1336"/>
    <mergeCell ref="W1336:X1336"/>
    <mergeCell ref="Y1336:Z1336"/>
    <mergeCell ref="AA1336:AB1336"/>
    <mergeCell ref="AC1336:AD1336"/>
    <mergeCell ref="D1337:F1337"/>
    <mergeCell ref="G1337:H1337"/>
    <mergeCell ref="I1337:J1337"/>
    <mergeCell ref="K1337:L1337"/>
    <mergeCell ref="M1337:N1337"/>
    <mergeCell ref="AA1335:AB1335"/>
    <mergeCell ref="AC1335:AD1335"/>
    <mergeCell ref="D1336:F1336"/>
    <mergeCell ref="G1336:H1336"/>
    <mergeCell ref="I1336:J1336"/>
    <mergeCell ref="K1336:L1336"/>
    <mergeCell ref="M1336:N1336"/>
    <mergeCell ref="O1336:P1336"/>
    <mergeCell ref="Q1336:R1336"/>
    <mergeCell ref="S1336:T1336"/>
    <mergeCell ref="O1335:P1335"/>
    <mergeCell ref="Q1335:R1335"/>
    <mergeCell ref="S1335:T1335"/>
    <mergeCell ref="U1335:V1335"/>
    <mergeCell ref="W1335:X1335"/>
    <mergeCell ref="Y1335:Z1335"/>
    <mergeCell ref="U1334:V1334"/>
    <mergeCell ref="W1334:X1334"/>
    <mergeCell ref="Y1334:Z1334"/>
    <mergeCell ref="AA1334:AB1334"/>
    <mergeCell ref="AC1334:AD1334"/>
    <mergeCell ref="D1335:F1335"/>
    <mergeCell ref="G1335:H1335"/>
    <mergeCell ref="I1335:J1335"/>
    <mergeCell ref="K1335:L1335"/>
    <mergeCell ref="M1335:N1335"/>
    <mergeCell ref="AA1333:AB1333"/>
    <mergeCell ref="AC1333:AD1333"/>
    <mergeCell ref="D1334:F1334"/>
    <mergeCell ref="G1334:H1334"/>
    <mergeCell ref="I1334:J1334"/>
    <mergeCell ref="K1334:L1334"/>
    <mergeCell ref="M1334:N1334"/>
    <mergeCell ref="O1334:P1334"/>
    <mergeCell ref="Q1334:R1334"/>
    <mergeCell ref="S1334:T1334"/>
    <mergeCell ref="O1333:P1333"/>
    <mergeCell ref="Q1333:R1333"/>
    <mergeCell ref="S1333:T1333"/>
    <mergeCell ref="U1333:V1333"/>
    <mergeCell ref="W1333:X1333"/>
    <mergeCell ref="Y1333:Z1333"/>
    <mergeCell ref="U1332:V1332"/>
    <mergeCell ref="W1332:X1332"/>
    <mergeCell ref="Y1332:Z1332"/>
    <mergeCell ref="AA1332:AB1332"/>
    <mergeCell ref="AC1332:AD1332"/>
    <mergeCell ref="D1333:F1333"/>
    <mergeCell ref="G1333:H1333"/>
    <mergeCell ref="I1333:J1333"/>
    <mergeCell ref="K1333:L1333"/>
    <mergeCell ref="M1333:N1333"/>
    <mergeCell ref="AA1331:AB1331"/>
    <mergeCell ref="AC1331:AD1331"/>
    <mergeCell ref="D1332:F1332"/>
    <mergeCell ref="G1332:H1332"/>
    <mergeCell ref="I1332:J1332"/>
    <mergeCell ref="K1332:L1332"/>
    <mergeCell ref="M1332:N1332"/>
    <mergeCell ref="O1332:P1332"/>
    <mergeCell ref="Q1332:R1332"/>
    <mergeCell ref="S1332:T1332"/>
    <mergeCell ref="O1331:P1331"/>
    <mergeCell ref="Q1331:R1331"/>
    <mergeCell ref="S1331:T1331"/>
    <mergeCell ref="U1331:V1331"/>
    <mergeCell ref="W1331:X1331"/>
    <mergeCell ref="Y1331:Z1331"/>
    <mergeCell ref="U1330:V1330"/>
    <mergeCell ref="W1330:X1330"/>
    <mergeCell ref="Y1330:Z1330"/>
    <mergeCell ref="AA1330:AB1330"/>
    <mergeCell ref="AC1330:AD1330"/>
    <mergeCell ref="D1331:F1331"/>
    <mergeCell ref="G1331:H1331"/>
    <mergeCell ref="I1331:J1331"/>
    <mergeCell ref="K1331:L1331"/>
    <mergeCell ref="M1331:N1331"/>
    <mergeCell ref="AA1329:AB1329"/>
    <mergeCell ref="AC1329:AD1329"/>
    <mergeCell ref="D1330:F1330"/>
    <mergeCell ref="G1330:H1330"/>
    <mergeCell ref="I1330:J1330"/>
    <mergeCell ref="K1330:L1330"/>
    <mergeCell ref="M1330:N1330"/>
    <mergeCell ref="O1330:P1330"/>
    <mergeCell ref="Q1330:R1330"/>
    <mergeCell ref="S1330:T1330"/>
    <mergeCell ref="O1329:P1329"/>
    <mergeCell ref="Q1329:R1329"/>
    <mergeCell ref="S1329:T1329"/>
    <mergeCell ref="U1329:V1329"/>
    <mergeCell ref="W1329:X1329"/>
    <mergeCell ref="Y1329:Z1329"/>
    <mergeCell ref="U1328:V1328"/>
    <mergeCell ref="W1328:X1328"/>
    <mergeCell ref="Y1328:Z1328"/>
    <mergeCell ref="AA1328:AB1328"/>
    <mergeCell ref="AC1328:AD1328"/>
    <mergeCell ref="D1329:F1329"/>
    <mergeCell ref="G1329:H1329"/>
    <mergeCell ref="I1329:J1329"/>
    <mergeCell ref="K1329:L1329"/>
    <mergeCell ref="M1329:N1329"/>
    <mergeCell ref="AA1327:AB1327"/>
    <mergeCell ref="AC1327:AD1327"/>
    <mergeCell ref="D1328:F1328"/>
    <mergeCell ref="G1328:H1328"/>
    <mergeCell ref="I1328:J1328"/>
    <mergeCell ref="K1328:L1328"/>
    <mergeCell ref="M1328:N1328"/>
    <mergeCell ref="O1328:P1328"/>
    <mergeCell ref="Q1328:R1328"/>
    <mergeCell ref="S1328:T1328"/>
    <mergeCell ref="O1327:P1327"/>
    <mergeCell ref="Q1327:R1327"/>
    <mergeCell ref="S1327:T1327"/>
    <mergeCell ref="U1327:V1327"/>
    <mergeCell ref="W1327:X1327"/>
    <mergeCell ref="Y1327:Z1327"/>
    <mergeCell ref="U1326:V1326"/>
    <mergeCell ref="W1326:X1326"/>
    <mergeCell ref="Y1326:Z1326"/>
    <mergeCell ref="AA1326:AB1326"/>
    <mergeCell ref="AC1326:AD1326"/>
    <mergeCell ref="D1327:F1327"/>
    <mergeCell ref="G1327:H1327"/>
    <mergeCell ref="I1327:J1327"/>
    <mergeCell ref="K1327:L1327"/>
    <mergeCell ref="M1327:N1327"/>
    <mergeCell ref="AA1325:AB1325"/>
    <mergeCell ref="AC1325:AD1325"/>
    <mergeCell ref="D1326:F1326"/>
    <mergeCell ref="G1326:H1326"/>
    <mergeCell ref="I1326:J1326"/>
    <mergeCell ref="K1326:L1326"/>
    <mergeCell ref="M1326:N1326"/>
    <mergeCell ref="O1326:P1326"/>
    <mergeCell ref="Q1326:R1326"/>
    <mergeCell ref="S1326:T1326"/>
    <mergeCell ref="O1325:P1325"/>
    <mergeCell ref="Q1325:R1325"/>
    <mergeCell ref="S1325:T1325"/>
    <mergeCell ref="U1325:V1325"/>
    <mergeCell ref="W1325:X1325"/>
    <mergeCell ref="Y1325:Z1325"/>
    <mergeCell ref="U1324:V1324"/>
    <mergeCell ref="W1324:X1324"/>
    <mergeCell ref="Y1324:Z1324"/>
    <mergeCell ref="AA1324:AB1324"/>
    <mergeCell ref="AC1324:AD1324"/>
    <mergeCell ref="D1325:F1325"/>
    <mergeCell ref="G1325:H1325"/>
    <mergeCell ref="I1325:J1325"/>
    <mergeCell ref="K1325:L1325"/>
    <mergeCell ref="M1325:N1325"/>
    <mergeCell ref="AA1323:AB1323"/>
    <mergeCell ref="AC1323:AD1323"/>
    <mergeCell ref="D1324:F1324"/>
    <mergeCell ref="G1324:H1324"/>
    <mergeCell ref="I1324:J1324"/>
    <mergeCell ref="K1324:L1324"/>
    <mergeCell ref="M1324:N1324"/>
    <mergeCell ref="O1324:P1324"/>
    <mergeCell ref="Q1324:R1324"/>
    <mergeCell ref="S1324:T1324"/>
    <mergeCell ref="O1323:P1323"/>
    <mergeCell ref="Q1323:R1323"/>
    <mergeCell ref="S1323:T1323"/>
    <mergeCell ref="U1323:V1323"/>
    <mergeCell ref="W1323:X1323"/>
    <mergeCell ref="Y1323:Z1323"/>
    <mergeCell ref="U1322:V1322"/>
    <mergeCell ref="W1322:X1322"/>
    <mergeCell ref="Y1322:Z1322"/>
    <mergeCell ref="AA1322:AB1322"/>
    <mergeCell ref="AC1322:AD1322"/>
    <mergeCell ref="D1323:F1323"/>
    <mergeCell ref="G1323:H1323"/>
    <mergeCell ref="I1323:J1323"/>
    <mergeCell ref="K1323:L1323"/>
    <mergeCell ref="M1323:N1323"/>
    <mergeCell ref="AA1321:AB1321"/>
    <mergeCell ref="AC1321:AD1321"/>
    <mergeCell ref="D1322:F1322"/>
    <mergeCell ref="G1322:H1322"/>
    <mergeCell ref="I1322:J1322"/>
    <mergeCell ref="K1322:L1322"/>
    <mergeCell ref="M1322:N1322"/>
    <mergeCell ref="O1322:P1322"/>
    <mergeCell ref="Q1322:R1322"/>
    <mergeCell ref="S1322:T1322"/>
    <mergeCell ref="O1321:P1321"/>
    <mergeCell ref="Q1321:R1321"/>
    <mergeCell ref="S1321:T1321"/>
    <mergeCell ref="U1321:V1321"/>
    <mergeCell ref="W1321:X1321"/>
    <mergeCell ref="Y1321:Z1321"/>
    <mergeCell ref="U1320:V1320"/>
    <mergeCell ref="W1320:X1320"/>
    <mergeCell ref="Y1320:Z1320"/>
    <mergeCell ref="AA1320:AB1320"/>
    <mergeCell ref="AC1320:AD1320"/>
    <mergeCell ref="D1321:F1321"/>
    <mergeCell ref="G1321:H1321"/>
    <mergeCell ref="I1321:J1321"/>
    <mergeCell ref="K1321:L1321"/>
    <mergeCell ref="M1321:N1321"/>
    <mergeCell ref="AA1319:AB1319"/>
    <mergeCell ref="AC1319:AD1319"/>
    <mergeCell ref="D1320:F1320"/>
    <mergeCell ref="G1320:H1320"/>
    <mergeCell ref="I1320:J1320"/>
    <mergeCell ref="K1320:L1320"/>
    <mergeCell ref="M1320:N1320"/>
    <mergeCell ref="O1320:P1320"/>
    <mergeCell ref="Q1320:R1320"/>
    <mergeCell ref="S1320:T1320"/>
    <mergeCell ref="O1319:P1319"/>
    <mergeCell ref="Q1319:R1319"/>
    <mergeCell ref="S1319:T1319"/>
    <mergeCell ref="U1319:V1319"/>
    <mergeCell ref="W1319:X1319"/>
    <mergeCell ref="Y1319:Z1319"/>
    <mergeCell ref="U1318:V1318"/>
    <mergeCell ref="W1318:X1318"/>
    <mergeCell ref="Y1318:Z1318"/>
    <mergeCell ref="AA1318:AB1318"/>
    <mergeCell ref="AC1318:AD1318"/>
    <mergeCell ref="D1319:F1319"/>
    <mergeCell ref="G1319:H1319"/>
    <mergeCell ref="I1319:J1319"/>
    <mergeCell ref="K1319:L1319"/>
    <mergeCell ref="M1319:N1319"/>
    <mergeCell ref="AA1317:AB1317"/>
    <mergeCell ref="AC1317:AD1317"/>
    <mergeCell ref="D1318:F1318"/>
    <mergeCell ref="G1318:H1318"/>
    <mergeCell ref="I1318:J1318"/>
    <mergeCell ref="K1318:L1318"/>
    <mergeCell ref="M1318:N1318"/>
    <mergeCell ref="O1318:P1318"/>
    <mergeCell ref="Q1318:R1318"/>
    <mergeCell ref="S1318:T1318"/>
    <mergeCell ref="O1317:P1317"/>
    <mergeCell ref="Q1317:R1317"/>
    <mergeCell ref="S1317:T1317"/>
    <mergeCell ref="U1317:V1317"/>
    <mergeCell ref="W1317:X1317"/>
    <mergeCell ref="Y1317:Z1317"/>
    <mergeCell ref="U1316:V1316"/>
    <mergeCell ref="W1316:X1316"/>
    <mergeCell ref="Y1316:Z1316"/>
    <mergeCell ref="AA1316:AB1316"/>
    <mergeCell ref="AC1316:AD1316"/>
    <mergeCell ref="D1317:F1317"/>
    <mergeCell ref="G1317:H1317"/>
    <mergeCell ref="I1317:J1317"/>
    <mergeCell ref="K1317:L1317"/>
    <mergeCell ref="M1317:N1317"/>
    <mergeCell ref="AA1315:AB1315"/>
    <mergeCell ref="AC1315:AD1315"/>
    <mergeCell ref="D1316:F1316"/>
    <mergeCell ref="G1316:H1316"/>
    <mergeCell ref="I1316:J1316"/>
    <mergeCell ref="K1316:L1316"/>
    <mergeCell ref="M1316:N1316"/>
    <mergeCell ref="O1316:P1316"/>
    <mergeCell ref="Q1316:R1316"/>
    <mergeCell ref="S1316:T1316"/>
    <mergeCell ref="O1315:P1315"/>
    <mergeCell ref="Q1315:R1315"/>
    <mergeCell ref="S1315:T1315"/>
    <mergeCell ref="U1315:V1315"/>
    <mergeCell ref="W1315:X1315"/>
    <mergeCell ref="Y1315:Z1315"/>
    <mergeCell ref="U1314:V1314"/>
    <mergeCell ref="W1314:X1314"/>
    <mergeCell ref="Y1314:Z1314"/>
    <mergeCell ref="AA1314:AB1314"/>
    <mergeCell ref="AC1314:AD1314"/>
    <mergeCell ref="D1315:F1315"/>
    <mergeCell ref="G1315:H1315"/>
    <mergeCell ref="I1315:J1315"/>
    <mergeCell ref="K1315:L1315"/>
    <mergeCell ref="M1315:N1315"/>
    <mergeCell ref="AA1313:AB1313"/>
    <mergeCell ref="AC1313:AD1313"/>
    <mergeCell ref="D1314:F1314"/>
    <mergeCell ref="G1314:H1314"/>
    <mergeCell ref="I1314:J1314"/>
    <mergeCell ref="K1314:L1314"/>
    <mergeCell ref="M1314:N1314"/>
    <mergeCell ref="O1314:P1314"/>
    <mergeCell ref="Q1314:R1314"/>
    <mergeCell ref="S1314:T1314"/>
    <mergeCell ref="O1313:P1313"/>
    <mergeCell ref="Q1313:R1313"/>
    <mergeCell ref="S1313:T1313"/>
    <mergeCell ref="U1313:V1313"/>
    <mergeCell ref="W1313:X1313"/>
    <mergeCell ref="Y1313:Z1313"/>
    <mergeCell ref="U1312:V1312"/>
    <mergeCell ref="W1312:X1312"/>
    <mergeCell ref="Y1312:Z1312"/>
    <mergeCell ref="AA1312:AB1312"/>
    <mergeCell ref="AC1312:AD1312"/>
    <mergeCell ref="D1313:F1313"/>
    <mergeCell ref="G1313:H1313"/>
    <mergeCell ref="I1313:J1313"/>
    <mergeCell ref="K1313:L1313"/>
    <mergeCell ref="M1313:N1313"/>
    <mergeCell ref="AA1311:AB1311"/>
    <mergeCell ref="AC1311:AD1311"/>
    <mergeCell ref="D1312:F1312"/>
    <mergeCell ref="G1312:H1312"/>
    <mergeCell ref="I1312:J1312"/>
    <mergeCell ref="K1312:L1312"/>
    <mergeCell ref="M1312:N1312"/>
    <mergeCell ref="O1312:P1312"/>
    <mergeCell ref="Q1312:R1312"/>
    <mergeCell ref="S1312:T1312"/>
    <mergeCell ref="O1311:P1311"/>
    <mergeCell ref="Q1311:R1311"/>
    <mergeCell ref="S1311:T1311"/>
    <mergeCell ref="U1311:V1311"/>
    <mergeCell ref="W1311:X1311"/>
    <mergeCell ref="Y1311:Z1311"/>
    <mergeCell ref="U1310:V1310"/>
    <mergeCell ref="W1310:X1310"/>
    <mergeCell ref="Y1310:Z1310"/>
    <mergeCell ref="AA1310:AB1310"/>
    <mergeCell ref="AC1310:AD1310"/>
    <mergeCell ref="D1311:F1311"/>
    <mergeCell ref="G1311:H1311"/>
    <mergeCell ref="I1311:J1311"/>
    <mergeCell ref="K1311:L1311"/>
    <mergeCell ref="M1311:N1311"/>
    <mergeCell ref="AA1309:AB1309"/>
    <mergeCell ref="AC1309:AD1309"/>
    <mergeCell ref="D1310:F1310"/>
    <mergeCell ref="G1310:H1310"/>
    <mergeCell ref="I1310:J1310"/>
    <mergeCell ref="K1310:L1310"/>
    <mergeCell ref="M1310:N1310"/>
    <mergeCell ref="O1310:P1310"/>
    <mergeCell ref="Q1310:R1310"/>
    <mergeCell ref="S1310:T1310"/>
    <mergeCell ref="O1309:P1309"/>
    <mergeCell ref="Q1309:R1309"/>
    <mergeCell ref="S1309:T1309"/>
    <mergeCell ref="U1309:V1309"/>
    <mergeCell ref="W1309:X1309"/>
    <mergeCell ref="Y1309:Z1309"/>
    <mergeCell ref="U1308:V1308"/>
    <mergeCell ref="W1308:X1308"/>
    <mergeCell ref="Y1308:Z1308"/>
    <mergeCell ref="AA1308:AB1308"/>
    <mergeCell ref="AC1308:AD1308"/>
    <mergeCell ref="D1309:F1309"/>
    <mergeCell ref="G1309:H1309"/>
    <mergeCell ref="I1309:J1309"/>
    <mergeCell ref="K1309:L1309"/>
    <mergeCell ref="M1309:N1309"/>
    <mergeCell ref="AA1307:AB1307"/>
    <mergeCell ref="AC1307:AD1307"/>
    <mergeCell ref="D1308:F1308"/>
    <mergeCell ref="G1308:H1308"/>
    <mergeCell ref="I1308:J1308"/>
    <mergeCell ref="K1308:L1308"/>
    <mergeCell ref="M1308:N1308"/>
    <mergeCell ref="O1308:P1308"/>
    <mergeCell ref="Q1308:R1308"/>
    <mergeCell ref="S1308:T1308"/>
    <mergeCell ref="O1307:P1307"/>
    <mergeCell ref="Q1307:R1307"/>
    <mergeCell ref="S1307:T1307"/>
    <mergeCell ref="U1307:V1307"/>
    <mergeCell ref="W1307:X1307"/>
    <mergeCell ref="Y1307:Z1307"/>
    <mergeCell ref="U1306:V1306"/>
    <mergeCell ref="W1306:X1306"/>
    <mergeCell ref="Y1306:Z1306"/>
    <mergeCell ref="AA1306:AB1306"/>
    <mergeCell ref="AC1306:AD1306"/>
    <mergeCell ref="D1307:F1307"/>
    <mergeCell ref="G1307:H1307"/>
    <mergeCell ref="I1307:J1307"/>
    <mergeCell ref="K1307:L1307"/>
    <mergeCell ref="M1307:N1307"/>
    <mergeCell ref="AA1305:AB1305"/>
    <mergeCell ref="AC1305:AD1305"/>
    <mergeCell ref="D1306:F1306"/>
    <mergeCell ref="G1306:H1306"/>
    <mergeCell ref="I1306:J1306"/>
    <mergeCell ref="K1306:L1306"/>
    <mergeCell ref="M1306:N1306"/>
    <mergeCell ref="O1306:P1306"/>
    <mergeCell ref="Q1306:R1306"/>
    <mergeCell ref="S1306:T1306"/>
    <mergeCell ref="O1305:P1305"/>
    <mergeCell ref="Q1305:R1305"/>
    <mergeCell ref="S1305:T1305"/>
    <mergeCell ref="U1305:V1305"/>
    <mergeCell ref="W1305:X1305"/>
    <mergeCell ref="Y1305:Z1305"/>
    <mergeCell ref="U1304:V1304"/>
    <mergeCell ref="W1304:X1304"/>
    <mergeCell ref="Y1304:Z1304"/>
    <mergeCell ref="AA1304:AB1304"/>
    <mergeCell ref="AC1304:AD1304"/>
    <mergeCell ref="D1305:F1305"/>
    <mergeCell ref="G1305:H1305"/>
    <mergeCell ref="I1305:J1305"/>
    <mergeCell ref="K1305:L1305"/>
    <mergeCell ref="M1305:N1305"/>
    <mergeCell ref="AA1303:AB1303"/>
    <mergeCell ref="AC1303:AD1303"/>
    <mergeCell ref="D1304:F1304"/>
    <mergeCell ref="G1304:H1304"/>
    <mergeCell ref="I1304:J1304"/>
    <mergeCell ref="K1304:L1304"/>
    <mergeCell ref="M1304:N1304"/>
    <mergeCell ref="O1304:P1304"/>
    <mergeCell ref="Q1304:R1304"/>
    <mergeCell ref="S1304:T1304"/>
    <mergeCell ref="O1303:P1303"/>
    <mergeCell ref="Q1303:R1303"/>
    <mergeCell ref="S1303:T1303"/>
    <mergeCell ref="U1303:V1303"/>
    <mergeCell ref="W1303:X1303"/>
    <mergeCell ref="Y1303:Z1303"/>
    <mergeCell ref="U1302:V1302"/>
    <mergeCell ref="W1302:X1302"/>
    <mergeCell ref="Y1302:Z1302"/>
    <mergeCell ref="AA1302:AB1302"/>
    <mergeCell ref="AC1302:AD1302"/>
    <mergeCell ref="D1303:F1303"/>
    <mergeCell ref="G1303:H1303"/>
    <mergeCell ref="I1303:J1303"/>
    <mergeCell ref="K1303:L1303"/>
    <mergeCell ref="M1303:N1303"/>
    <mergeCell ref="AA1301:AB1301"/>
    <mergeCell ref="AC1301:AD1301"/>
    <mergeCell ref="D1302:F1302"/>
    <mergeCell ref="G1302:H1302"/>
    <mergeCell ref="I1302:J1302"/>
    <mergeCell ref="K1302:L1302"/>
    <mergeCell ref="M1302:N1302"/>
    <mergeCell ref="O1302:P1302"/>
    <mergeCell ref="Q1302:R1302"/>
    <mergeCell ref="S1302:T1302"/>
    <mergeCell ref="O1301:P1301"/>
    <mergeCell ref="Q1301:R1301"/>
    <mergeCell ref="S1301:T1301"/>
    <mergeCell ref="U1301:V1301"/>
    <mergeCell ref="W1301:X1301"/>
    <mergeCell ref="Y1301:Z1301"/>
    <mergeCell ref="U1300:V1300"/>
    <mergeCell ref="W1300:X1300"/>
    <mergeCell ref="Y1300:Z1300"/>
    <mergeCell ref="AA1300:AB1300"/>
    <mergeCell ref="AC1300:AD1300"/>
    <mergeCell ref="D1301:F1301"/>
    <mergeCell ref="G1301:H1301"/>
    <mergeCell ref="I1301:J1301"/>
    <mergeCell ref="K1301:L1301"/>
    <mergeCell ref="M1301:N1301"/>
    <mergeCell ref="AA1299:AB1299"/>
    <mergeCell ref="AC1299:AD1299"/>
    <mergeCell ref="D1300:F1300"/>
    <mergeCell ref="G1300:H1300"/>
    <mergeCell ref="I1300:J1300"/>
    <mergeCell ref="K1300:L1300"/>
    <mergeCell ref="M1300:N1300"/>
    <mergeCell ref="O1300:P1300"/>
    <mergeCell ref="Q1300:R1300"/>
    <mergeCell ref="S1300:T1300"/>
    <mergeCell ref="O1299:P1299"/>
    <mergeCell ref="Q1299:R1299"/>
    <mergeCell ref="S1299:T1299"/>
    <mergeCell ref="U1299:V1299"/>
    <mergeCell ref="W1299:X1299"/>
    <mergeCell ref="Y1299:Z1299"/>
    <mergeCell ref="U1298:V1298"/>
    <mergeCell ref="W1298:X1298"/>
    <mergeCell ref="Y1298:Z1298"/>
    <mergeCell ref="AA1298:AB1298"/>
    <mergeCell ref="AC1298:AD1298"/>
    <mergeCell ref="D1299:F1299"/>
    <mergeCell ref="G1299:H1299"/>
    <mergeCell ref="I1299:J1299"/>
    <mergeCell ref="K1299:L1299"/>
    <mergeCell ref="M1299:N1299"/>
    <mergeCell ref="AA1297:AB1297"/>
    <mergeCell ref="AC1297:AD1297"/>
    <mergeCell ref="D1298:F1298"/>
    <mergeCell ref="G1298:H1298"/>
    <mergeCell ref="I1298:J1298"/>
    <mergeCell ref="K1298:L1298"/>
    <mergeCell ref="M1298:N1298"/>
    <mergeCell ref="O1298:P1298"/>
    <mergeCell ref="Q1298:R1298"/>
    <mergeCell ref="S1298:T1298"/>
    <mergeCell ref="O1297:P1297"/>
    <mergeCell ref="Q1297:R1297"/>
    <mergeCell ref="S1297:T1297"/>
    <mergeCell ref="U1297:V1297"/>
    <mergeCell ref="W1297:X1297"/>
    <mergeCell ref="Y1297:Z1297"/>
    <mergeCell ref="U1296:V1296"/>
    <mergeCell ref="W1296:X1296"/>
    <mergeCell ref="Y1296:Z1296"/>
    <mergeCell ref="AA1296:AB1296"/>
    <mergeCell ref="AC1296:AD1296"/>
    <mergeCell ref="D1297:F1297"/>
    <mergeCell ref="G1297:H1297"/>
    <mergeCell ref="I1297:J1297"/>
    <mergeCell ref="K1297:L1297"/>
    <mergeCell ref="M1297:N1297"/>
    <mergeCell ref="AA1295:AB1295"/>
    <mergeCell ref="AC1295:AD1295"/>
    <mergeCell ref="D1296:F1296"/>
    <mergeCell ref="G1296:H1296"/>
    <mergeCell ref="I1296:J1296"/>
    <mergeCell ref="K1296:L1296"/>
    <mergeCell ref="M1296:N1296"/>
    <mergeCell ref="O1296:P1296"/>
    <mergeCell ref="Q1296:R1296"/>
    <mergeCell ref="S1296:T1296"/>
    <mergeCell ref="O1295:P1295"/>
    <mergeCell ref="Q1295:R1295"/>
    <mergeCell ref="S1295:T1295"/>
    <mergeCell ref="U1295:V1295"/>
    <mergeCell ref="W1295:X1295"/>
    <mergeCell ref="Y1295:Z1295"/>
    <mergeCell ref="U1294:V1294"/>
    <mergeCell ref="W1294:X1294"/>
    <mergeCell ref="Y1294:Z1294"/>
    <mergeCell ref="AA1294:AB1294"/>
    <mergeCell ref="AC1294:AD1294"/>
    <mergeCell ref="D1295:F1295"/>
    <mergeCell ref="G1295:H1295"/>
    <mergeCell ref="I1295:J1295"/>
    <mergeCell ref="K1295:L1295"/>
    <mergeCell ref="M1295:N1295"/>
    <mergeCell ref="AA1293:AB1293"/>
    <mergeCell ref="AC1293:AD1293"/>
    <mergeCell ref="D1294:F1294"/>
    <mergeCell ref="G1294:H1294"/>
    <mergeCell ref="I1294:J1294"/>
    <mergeCell ref="K1294:L1294"/>
    <mergeCell ref="M1294:N1294"/>
    <mergeCell ref="O1294:P1294"/>
    <mergeCell ref="Q1294:R1294"/>
    <mergeCell ref="S1294:T1294"/>
    <mergeCell ref="O1293:P1293"/>
    <mergeCell ref="Q1293:R1293"/>
    <mergeCell ref="S1293:T1293"/>
    <mergeCell ref="U1293:V1293"/>
    <mergeCell ref="W1293:X1293"/>
    <mergeCell ref="Y1293:Z1293"/>
    <mergeCell ref="U1292:V1292"/>
    <mergeCell ref="W1292:X1292"/>
    <mergeCell ref="Y1292:Z1292"/>
    <mergeCell ref="AA1292:AB1292"/>
    <mergeCell ref="AC1292:AD1292"/>
    <mergeCell ref="D1293:F1293"/>
    <mergeCell ref="G1293:H1293"/>
    <mergeCell ref="I1293:J1293"/>
    <mergeCell ref="K1293:L1293"/>
    <mergeCell ref="M1293:N1293"/>
    <mergeCell ref="AA1291:AB1291"/>
    <mergeCell ref="AC1291:AD1291"/>
    <mergeCell ref="D1292:F1292"/>
    <mergeCell ref="G1292:H1292"/>
    <mergeCell ref="I1292:J1292"/>
    <mergeCell ref="K1292:L1292"/>
    <mergeCell ref="M1292:N1292"/>
    <mergeCell ref="O1292:P1292"/>
    <mergeCell ref="Q1292:R1292"/>
    <mergeCell ref="S1292:T1292"/>
    <mergeCell ref="O1291:P1291"/>
    <mergeCell ref="Q1291:R1291"/>
    <mergeCell ref="S1291:T1291"/>
    <mergeCell ref="U1291:V1291"/>
    <mergeCell ref="W1291:X1291"/>
    <mergeCell ref="Y1291:Z1291"/>
    <mergeCell ref="U1290:V1290"/>
    <mergeCell ref="W1290:X1290"/>
    <mergeCell ref="Y1290:Z1290"/>
    <mergeCell ref="AA1290:AB1290"/>
    <mergeCell ref="AC1290:AD1290"/>
    <mergeCell ref="D1291:F1291"/>
    <mergeCell ref="G1291:H1291"/>
    <mergeCell ref="I1291:J1291"/>
    <mergeCell ref="K1291:L1291"/>
    <mergeCell ref="M1291:N1291"/>
    <mergeCell ref="AA1289:AB1289"/>
    <mergeCell ref="AC1289:AD1289"/>
    <mergeCell ref="D1290:F1290"/>
    <mergeCell ref="G1290:H1290"/>
    <mergeCell ref="I1290:J1290"/>
    <mergeCell ref="K1290:L1290"/>
    <mergeCell ref="M1290:N1290"/>
    <mergeCell ref="O1290:P1290"/>
    <mergeCell ref="Q1290:R1290"/>
    <mergeCell ref="S1290:T1290"/>
    <mergeCell ref="O1289:P1289"/>
    <mergeCell ref="Q1289:R1289"/>
    <mergeCell ref="S1289:T1289"/>
    <mergeCell ref="U1289:V1289"/>
    <mergeCell ref="W1289:X1289"/>
    <mergeCell ref="Y1289:Z1289"/>
    <mergeCell ref="U1288:V1288"/>
    <mergeCell ref="W1288:X1288"/>
    <mergeCell ref="Y1288:Z1288"/>
    <mergeCell ref="AA1288:AB1288"/>
    <mergeCell ref="AC1288:AD1288"/>
    <mergeCell ref="D1289:F1289"/>
    <mergeCell ref="G1289:H1289"/>
    <mergeCell ref="I1289:J1289"/>
    <mergeCell ref="K1289:L1289"/>
    <mergeCell ref="M1289:N1289"/>
    <mergeCell ref="AA1287:AB1287"/>
    <mergeCell ref="AC1287:AD1287"/>
    <mergeCell ref="D1288:F1288"/>
    <mergeCell ref="G1288:H1288"/>
    <mergeCell ref="I1288:J1288"/>
    <mergeCell ref="K1288:L1288"/>
    <mergeCell ref="M1288:N1288"/>
    <mergeCell ref="O1288:P1288"/>
    <mergeCell ref="Q1288:R1288"/>
    <mergeCell ref="S1288:T1288"/>
    <mergeCell ref="O1287:P1287"/>
    <mergeCell ref="Q1287:R1287"/>
    <mergeCell ref="S1287:T1287"/>
    <mergeCell ref="U1287:V1287"/>
    <mergeCell ref="W1287:X1287"/>
    <mergeCell ref="Y1287:Z1287"/>
    <mergeCell ref="U1286:V1286"/>
    <mergeCell ref="W1286:X1286"/>
    <mergeCell ref="Y1286:Z1286"/>
    <mergeCell ref="AA1286:AB1286"/>
    <mergeCell ref="AC1286:AD1286"/>
    <mergeCell ref="D1287:F1287"/>
    <mergeCell ref="G1287:H1287"/>
    <mergeCell ref="I1287:J1287"/>
    <mergeCell ref="K1287:L1287"/>
    <mergeCell ref="M1287:N1287"/>
    <mergeCell ref="AA1285:AB1285"/>
    <mergeCell ref="AC1285:AD1285"/>
    <mergeCell ref="D1286:F1286"/>
    <mergeCell ref="G1286:H1286"/>
    <mergeCell ref="I1286:J1286"/>
    <mergeCell ref="K1286:L1286"/>
    <mergeCell ref="M1286:N1286"/>
    <mergeCell ref="O1286:P1286"/>
    <mergeCell ref="Q1286:R1286"/>
    <mergeCell ref="S1286:T1286"/>
    <mergeCell ref="O1285:P1285"/>
    <mergeCell ref="Q1285:R1285"/>
    <mergeCell ref="S1285:T1285"/>
    <mergeCell ref="U1285:V1285"/>
    <mergeCell ref="W1285:X1285"/>
    <mergeCell ref="Y1285:Z1285"/>
    <mergeCell ref="U1284:V1284"/>
    <mergeCell ref="W1284:X1284"/>
    <mergeCell ref="Y1284:Z1284"/>
    <mergeCell ref="AA1284:AB1284"/>
    <mergeCell ref="AC1284:AD1284"/>
    <mergeCell ref="D1285:F1285"/>
    <mergeCell ref="G1285:H1285"/>
    <mergeCell ref="I1285:J1285"/>
    <mergeCell ref="K1285:L1285"/>
    <mergeCell ref="M1285:N1285"/>
    <mergeCell ref="AA1283:AB1283"/>
    <mergeCell ref="AC1283:AD1283"/>
    <mergeCell ref="D1284:F1284"/>
    <mergeCell ref="G1284:H1284"/>
    <mergeCell ref="I1284:J1284"/>
    <mergeCell ref="K1284:L1284"/>
    <mergeCell ref="M1284:N1284"/>
    <mergeCell ref="O1284:P1284"/>
    <mergeCell ref="Q1284:R1284"/>
    <mergeCell ref="S1284:T1284"/>
    <mergeCell ref="O1283:P1283"/>
    <mergeCell ref="Q1283:R1283"/>
    <mergeCell ref="S1283:T1283"/>
    <mergeCell ref="U1283:V1283"/>
    <mergeCell ref="W1283:X1283"/>
    <mergeCell ref="Y1283:Z1283"/>
    <mergeCell ref="U1282:V1282"/>
    <mergeCell ref="W1282:X1282"/>
    <mergeCell ref="Y1282:Z1282"/>
    <mergeCell ref="AA1282:AB1282"/>
    <mergeCell ref="AC1282:AD1282"/>
    <mergeCell ref="D1283:F1283"/>
    <mergeCell ref="G1283:H1283"/>
    <mergeCell ref="I1283:J1283"/>
    <mergeCell ref="K1283:L1283"/>
    <mergeCell ref="M1283:N1283"/>
    <mergeCell ref="AA1281:AB1281"/>
    <mergeCell ref="AC1281:AD1281"/>
    <mergeCell ref="D1282:F1282"/>
    <mergeCell ref="G1282:H1282"/>
    <mergeCell ref="I1282:J1282"/>
    <mergeCell ref="K1282:L1282"/>
    <mergeCell ref="M1282:N1282"/>
    <mergeCell ref="O1282:P1282"/>
    <mergeCell ref="Q1282:R1282"/>
    <mergeCell ref="S1282:T1282"/>
    <mergeCell ref="O1281:P1281"/>
    <mergeCell ref="Q1281:R1281"/>
    <mergeCell ref="S1281:T1281"/>
    <mergeCell ref="U1281:V1281"/>
    <mergeCell ref="W1281:X1281"/>
    <mergeCell ref="Y1281:Z1281"/>
    <mergeCell ref="U1280:V1280"/>
    <mergeCell ref="W1280:X1280"/>
    <mergeCell ref="Y1280:Z1280"/>
    <mergeCell ref="AA1280:AB1280"/>
    <mergeCell ref="AC1280:AD1280"/>
    <mergeCell ref="D1281:F1281"/>
    <mergeCell ref="G1281:H1281"/>
    <mergeCell ref="I1281:J1281"/>
    <mergeCell ref="K1281:L1281"/>
    <mergeCell ref="M1281:N1281"/>
    <mergeCell ref="AA1279:AB1279"/>
    <mergeCell ref="AC1279:AD1279"/>
    <mergeCell ref="D1280:F1280"/>
    <mergeCell ref="G1280:H1280"/>
    <mergeCell ref="I1280:J1280"/>
    <mergeCell ref="K1280:L1280"/>
    <mergeCell ref="M1280:N1280"/>
    <mergeCell ref="O1280:P1280"/>
    <mergeCell ref="Q1280:R1280"/>
    <mergeCell ref="S1280:T1280"/>
    <mergeCell ref="O1279:P1279"/>
    <mergeCell ref="Q1279:R1279"/>
    <mergeCell ref="S1279:T1279"/>
    <mergeCell ref="U1279:V1279"/>
    <mergeCell ref="W1279:X1279"/>
    <mergeCell ref="Y1279:Z1279"/>
    <mergeCell ref="U1278:V1278"/>
    <mergeCell ref="W1278:X1278"/>
    <mergeCell ref="Y1278:Z1278"/>
    <mergeCell ref="AA1278:AB1278"/>
    <mergeCell ref="AC1278:AD1278"/>
    <mergeCell ref="D1279:F1279"/>
    <mergeCell ref="G1279:H1279"/>
    <mergeCell ref="I1279:J1279"/>
    <mergeCell ref="K1279:L1279"/>
    <mergeCell ref="M1279:N1279"/>
    <mergeCell ref="AA1277:AB1277"/>
    <mergeCell ref="AC1277:AD1277"/>
    <mergeCell ref="D1278:F1278"/>
    <mergeCell ref="G1278:H1278"/>
    <mergeCell ref="I1278:J1278"/>
    <mergeCell ref="K1278:L1278"/>
    <mergeCell ref="M1278:N1278"/>
    <mergeCell ref="O1278:P1278"/>
    <mergeCell ref="Q1278:R1278"/>
    <mergeCell ref="S1278:T1278"/>
    <mergeCell ref="O1277:P1277"/>
    <mergeCell ref="Q1277:R1277"/>
    <mergeCell ref="S1277:T1277"/>
    <mergeCell ref="U1277:V1277"/>
    <mergeCell ref="W1277:X1277"/>
    <mergeCell ref="Y1277:Z1277"/>
    <mergeCell ref="U1276:V1276"/>
    <mergeCell ref="W1276:X1276"/>
    <mergeCell ref="Y1276:Z1276"/>
    <mergeCell ref="AA1276:AB1276"/>
    <mergeCell ref="AC1276:AD1276"/>
    <mergeCell ref="D1277:F1277"/>
    <mergeCell ref="G1277:H1277"/>
    <mergeCell ref="I1277:J1277"/>
    <mergeCell ref="K1277:L1277"/>
    <mergeCell ref="M1277:N1277"/>
    <mergeCell ref="I1276:J1276"/>
    <mergeCell ref="K1276:L1276"/>
    <mergeCell ref="M1276:N1276"/>
    <mergeCell ref="O1276:P1276"/>
    <mergeCell ref="Q1276:R1276"/>
    <mergeCell ref="S1276:T1276"/>
    <mergeCell ref="AA1271:AB1271"/>
    <mergeCell ref="AC1271:AD1271"/>
    <mergeCell ref="AA1273:AD1273"/>
    <mergeCell ref="C1274:F1276"/>
    <mergeCell ref="G1274:AD1274"/>
    <mergeCell ref="G1275:L1275"/>
    <mergeCell ref="M1275:R1275"/>
    <mergeCell ref="S1275:X1275"/>
    <mergeCell ref="Y1275:AD1275"/>
    <mergeCell ref="G1276:H1276"/>
    <mergeCell ref="W1270:X1270"/>
    <mergeCell ref="Y1270:Z1270"/>
    <mergeCell ref="AA1270:AB1270"/>
    <mergeCell ref="AC1270:AD1270"/>
    <mergeCell ref="I1271:J1271"/>
    <mergeCell ref="K1271:L1271"/>
    <mergeCell ref="O1271:P1271"/>
    <mergeCell ref="Q1271:R1271"/>
    <mergeCell ref="U1271:V1271"/>
    <mergeCell ref="W1271:X1271"/>
    <mergeCell ref="AC1269:AD1269"/>
    <mergeCell ref="D1270:E1270"/>
    <mergeCell ref="G1270:H1270"/>
    <mergeCell ref="I1270:J1270"/>
    <mergeCell ref="K1270:L1270"/>
    <mergeCell ref="M1270:N1270"/>
    <mergeCell ref="O1270:P1270"/>
    <mergeCell ref="Q1270:R1270"/>
    <mergeCell ref="S1270:T1270"/>
    <mergeCell ref="U1270:V1270"/>
    <mergeCell ref="Q1269:R1269"/>
    <mergeCell ref="S1269:T1269"/>
    <mergeCell ref="U1269:V1269"/>
    <mergeCell ref="W1269:X1269"/>
    <mergeCell ref="Y1269:Z1269"/>
    <mergeCell ref="AA1269:AB1269"/>
    <mergeCell ref="W1268:X1268"/>
    <mergeCell ref="Y1268:Z1268"/>
    <mergeCell ref="AA1268:AB1268"/>
    <mergeCell ref="AC1268:AD1268"/>
    <mergeCell ref="D1269:E1269"/>
    <mergeCell ref="G1269:H1269"/>
    <mergeCell ref="I1269:J1269"/>
    <mergeCell ref="K1269:L1269"/>
    <mergeCell ref="M1269:N1269"/>
    <mergeCell ref="O1269:P1269"/>
    <mergeCell ref="AC1267:AD1267"/>
    <mergeCell ref="D1268:E1268"/>
    <mergeCell ref="G1268:H1268"/>
    <mergeCell ref="I1268:J1268"/>
    <mergeCell ref="K1268:L1268"/>
    <mergeCell ref="M1268:N1268"/>
    <mergeCell ref="O1268:P1268"/>
    <mergeCell ref="Q1268:R1268"/>
    <mergeCell ref="S1268:T1268"/>
    <mergeCell ref="U1268:V1268"/>
    <mergeCell ref="Q1267:R1267"/>
    <mergeCell ref="S1267:T1267"/>
    <mergeCell ref="U1267:V1267"/>
    <mergeCell ref="W1267:X1267"/>
    <mergeCell ref="Y1267:Z1267"/>
    <mergeCell ref="AA1267:AB1267"/>
    <mergeCell ref="W1266:X1266"/>
    <mergeCell ref="Y1266:Z1266"/>
    <mergeCell ref="AA1266:AB1266"/>
    <mergeCell ref="AC1266:AD1266"/>
    <mergeCell ref="D1267:E1267"/>
    <mergeCell ref="G1267:H1267"/>
    <mergeCell ref="I1267:J1267"/>
    <mergeCell ref="K1267:L1267"/>
    <mergeCell ref="M1267:N1267"/>
    <mergeCell ref="O1267:P1267"/>
    <mergeCell ref="AC1265:AD1265"/>
    <mergeCell ref="D1266:E1266"/>
    <mergeCell ref="G1266:H1266"/>
    <mergeCell ref="I1266:J1266"/>
    <mergeCell ref="K1266:L1266"/>
    <mergeCell ref="M1266:N1266"/>
    <mergeCell ref="O1266:P1266"/>
    <mergeCell ref="Q1266:R1266"/>
    <mergeCell ref="S1266:T1266"/>
    <mergeCell ref="U1266:V1266"/>
    <mergeCell ref="Q1265:R1265"/>
    <mergeCell ref="S1265:T1265"/>
    <mergeCell ref="U1265:V1265"/>
    <mergeCell ref="W1265:X1265"/>
    <mergeCell ref="Y1265:Z1265"/>
    <mergeCell ref="AA1265:AB1265"/>
    <mergeCell ref="W1264:X1264"/>
    <mergeCell ref="Y1264:Z1264"/>
    <mergeCell ref="AA1264:AB1264"/>
    <mergeCell ref="AC1264:AD1264"/>
    <mergeCell ref="D1265:E1265"/>
    <mergeCell ref="G1265:H1265"/>
    <mergeCell ref="I1265:J1265"/>
    <mergeCell ref="K1265:L1265"/>
    <mergeCell ref="M1265:N1265"/>
    <mergeCell ref="O1265:P1265"/>
    <mergeCell ref="AC1263:AD1263"/>
    <mergeCell ref="D1264:E1264"/>
    <mergeCell ref="G1264:H1264"/>
    <mergeCell ref="I1264:J1264"/>
    <mergeCell ref="K1264:L1264"/>
    <mergeCell ref="M1264:N1264"/>
    <mergeCell ref="O1264:P1264"/>
    <mergeCell ref="Q1264:R1264"/>
    <mergeCell ref="S1264:T1264"/>
    <mergeCell ref="U1264:V1264"/>
    <mergeCell ref="Q1263:R1263"/>
    <mergeCell ref="S1263:T1263"/>
    <mergeCell ref="U1263:V1263"/>
    <mergeCell ref="W1263:X1263"/>
    <mergeCell ref="Y1263:Z1263"/>
    <mergeCell ref="AA1263:AB1263"/>
    <mergeCell ref="W1262:X1262"/>
    <mergeCell ref="Y1262:Z1262"/>
    <mergeCell ref="AA1262:AB1262"/>
    <mergeCell ref="AC1262:AD1262"/>
    <mergeCell ref="D1263:E1263"/>
    <mergeCell ref="G1263:H1263"/>
    <mergeCell ref="I1263:J1263"/>
    <mergeCell ref="K1263:L1263"/>
    <mergeCell ref="M1263:N1263"/>
    <mergeCell ref="O1263:P1263"/>
    <mergeCell ref="AC1261:AD1261"/>
    <mergeCell ref="D1262:E1262"/>
    <mergeCell ref="G1262:H1262"/>
    <mergeCell ref="I1262:J1262"/>
    <mergeCell ref="K1262:L1262"/>
    <mergeCell ref="M1262:N1262"/>
    <mergeCell ref="O1262:P1262"/>
    <mergeCell ref="Q1262:R1262"/>
    <mergeCell ref="S1262:T1262"/>
    <mergeCell ref="U1262:V1262"/>
    <mergeCell ref="Q1261:R1261"/>
    <mergeCell ref="S1261:T1261"/>
    <mergeCell ref="U1261:V1261"/>
    <mergeCell ref="W1261:X1261"/>
    <mergeCell ref="Y1261:Z1261"/>
    <mergeCell ref="AA1261:AB1261"/>
    <mergeCell ref="W1260:X1260"/>
    <mergeCell ref="Y1260:Z1260"/>
    <mergeCell ref="AA1260:AB1260"/>
    <mergeCell ref="AC1260:AD1260"/>
    <mergeCell ref="D1261:E1261"/>
    <mergeCell ref="G1261:H1261"/>
    <mergeCell ref="I1261:J1261"/>
    <mergeCell ref="K1261:L1261"/>
    <mergeCell ref="M1261:N1261"/>
    <mergeCell ref="O1261:P1261"/>
    <mergeCell ref="AC1259:AD1259"/>
    <mergeCell ref="D1260:E1260"/>
    <mergeCell ref="G1260:H1260"/>
    <mergeCell ref="I1260:J1260"/>
    <mergeCell ref="K1260:L1260"/>
    <mergeCell ref="M1260:N1260"/>
    <mergeCell ref="O1260:P1260"/>
    <mergeCell ref="Q1260:R1260"/>
    <mergeCell ref="S1260:T1260"/>
    <mergeCell ref="U1260:V1260"/>
    <mergeCell ref="Q1259:R1259"/>
    <mergeCell ref="S1259:T1259"/>
    <mergeCell ref="U1259:V1259"/>
    <mergeCell ref="W1259:X1259"/>
    <mergeCell ref="Y1259:Z1259"/>
    <mergeCell ref="AA1259:AB1259"/>
    <mergeCell ref="W1258:X1258"/>
    <mergeCell ref="Y1258:Z1258"/>
    <mergeCell ref="AA1258:AB1258"/>
    <mergeCell ref="AC1258:AD1258"/>
    <mergeCell ref="D1259:E1259"/>
    <mergeCell ref="G1259:H1259"/>
    <mergeCell ref="I1259:J1259"/>
    <mergeCell ref="K1259:L1259"/>
    <mergeCell ref="M1259:N1259"/>
    <mergeCell ref="O1259:P1259"/>
    <mergeCell ref="AC1257:AD1257"/>
    <mergeCell ref="D1258:E1258"/>
    <mergeCell ref="G1258:H1258"/>
    <mergeCell ref="I1258:J1258"/>
    <mergeCell ref="K1258:L1258"/>
    <mergeCell ref="M1258:N1258"/>
    <mergeCell ref="O1258:P1258"/>
    <mergeCell ref="Q1258:R1258"/>
    <mergeCell ref="S1258:T1258"/>
    <mergeCell ref="U1258:V1258"/>
    <mergeCell ref="Q1257:R1257"/>
    <mergeCell ref="S1257:T1257"/>
    <mergeCell ref="U1257:V1257"/>
    <mergeCell ref="W1257:X1257"/>
    <mergeCell ref="Y1257:Z1257"/>
    <mergeCell ref="AA1257:AB1257"/>
    <mergeCell ref="W1256:X1256"/>
    <mergeCell ref="Y1256:Z1256"/>
    <mergeCell ref="AA1256:AB1256"/>
    <mergeCell ref="AC1256:AD1256"/>
    <mergeCell ref="D1257:E1257"/>
    <mergeCell ref="G1257:H1257"/>
    <mergeCell ref="I1257:J1257"/>
    <mergeCell ref="K1257:L1257"/>
    <mergeCell ref="M1257:N1257"/>
    <mergeCell ref="O1257:P1257"/>
    <mergeCell ref="AC1255:AD1255"/>
    <mergeCell ref="D1256:E1256"/>
    <mergeCell ref="G1256:H1256"/>
    <mergeCell ref="I1256:J1256"/>
    <mergeCell ref="K1256:L1256"/>
    <mergeCell ref="M1256:N1256"/>
    <mergeCell ref="O1256:P1256"/>
    <mergeCell ref="Q1256:R1256"/>
    <mergeCell ref="S1256:T1256"/>
    <mergeCell ref="U1256:V1256"/>
    <mergeCell ref="Q1255:R1255"/>
    <mergeCell ref="S1255:T1255"/>
    <mergeCell ref="U1255:V1255"/>
    <mergeCell ref="W1255:X1255"/>
    <mergeCell ref="Y1255:Z1255"/>
    <mergeCell ref="AA1255:AB1255"/>
    <mergeCell ref="W1254:X1254"/>
    <mergeCell ref="Y1254:Z1254"/>
    <mergeCell ref="AA1254:AB1254"/>
    <mergeCell ref="AC1254:AD1254"/>
    <mergeCell ref="D1255:E1255"/>
    <mergeCell ref="G1255:H1255"/>
    <mergeCell ref="I1255:J1255"/>
    <mergeCell ref="K1255:L1255"/>
    <mergeCell ref="M1255:N1255"/>
    <mergeCell ref="O1255:P1255"/>
    <mergeCell ref="AC1253:AD1253"/>
    <mergeCell ref="D1254:E1254"/>
    <mergeCell ref="G1254:H1254"/>
    <mergeCell ref="I1254:J1254"/>
    <mergeCell ref="K1254:L1254"/>
    <mergeCell ref="M1254:N1254"/>
    <mergeCell ref="O1254:P1254"/>
    <mergeCell ref="Q1254:R1254"/>
    <mergeCell ref="S1254:T1254"/>
    <mergeCell ref="U1254:V1254"/>
    <mergeCell ref="Q1253:R1253"/>
    <mergeCell ref="S1253:T1253"/>
    <mergeCell ref="U1253:V1253"/>
    <mergeCell ref="W1253:X1253"/>
    <mergeCell ref="Y1253:Z1253"/>
    <mergeCell ref="AA1253:AB1253"/>
    <mergeCell ref="W1252:X1252"/>
    <mergeCell ref="Y1252:Z1252"/>
    <mergeCell ref="AA1252:AB1252"/>
    <mergeCell ref="AC1252:AD1252"/>
    <mergeCell ref="D1253:E1253"/>
    <mergeCell ref="G1253:H1253"/>
    <mergeCell ref="I1253:J1253"/>
    <mergeCell ref="K1253:L1253"/>
    <mergeCell ref="M1253:N1253"/>
    <mergeCell ref="O1253:P1253"/>
    <mergeCell ref="AC1251:AD1251"/>
    <mergeCell ref="D1252:E1252"/>
    <mergeCell ref="G1252:H1252"/>
    <mergeCell ref="I1252:J1252"/>
    <mergeCell ref="K1252:L1252"/>
    <mergeCell ref="M1252:N1252"/>
    <mergeCell ref="O1252:P1252"/>
    <mergeCell ref="Q1252:R1252"/>
    <mergeCell ref="S1252:T1252"/>
    <mergeCell ref="U1252:V1252"/>
    <mergeCell ref="Q1251:R1251"/>
    <mergeCell ref="S1251:T1251"/>
    <mergeCell ref="U1251:V1251"/>
    <mergeCell ref="W1251:X1251"/>
    <mergeCell ref="Y1251:Z1251"/>
    <mergeCell ref="AA1251:AB1251"/>
    <mergeCell ref="W1250:X1250"/>
    <mergeCell ref="Y1250:Z1250"/>
    <mergeCell ref="AA1250:AB1250"/>
    <mergeCell ref="AC1250:AD1250"/>
    <mergeCell ref="D1251:E1251"/>
    <mergeCell ref="G1251:H1251"/>
    <mergeCell ref="I1251:J1251"/>
    <mergeCell ref="K1251:L1251"/>
    <mergeCell ref="M1251:N1251"/>
    <mergeCell ref="O1251:P1251"/>
    <mergeCell ref="AC1249:AD1249"/>
    <mergeCell ref="D1250:E1250"/>
    <mergeCell ref="G1250:H1250"/>
    <mergeCell ref="I1250:J1250"/>
    <mergeCell ref="K1250:L1250"/>
    <mergeCell ref="M1250:N1250"/>
    <mergeCell ref="O1250:P1250"/>
    <mergeCell ref="Q1250:R1250"/>
    <mergeCell ref="S1250:T1250"/>
    <mergeCell ref="U1250:V1250"/>
    <mergeCell ref="Q1249:R1249"/>
    <mergeCell ref="S1249:T1249"/>
    <mergeCell ref="U1249:V1249"/>
    <mergeCell ref="W1249:X1249"/>
    <mergeCell ref="Y1249:Z1249"/>
    <mergeCell ref="AA1249:AB1249"/>
    <mergeCell ref="W1248:X1248"/>
    <mergeCell ref="Y1248:Z1248"/>
    <mergeCell ref="AA1248:AB1248"/>
    <mergeCell ref="AC1248:AD1248"/>
    <mergeCell ref="D1249:E1249"/>
    <mergeCell ref="G1249:H1249"/>
    <mergeCell ref="I1249:J1249"/>
    <mergeCell ref="K1249:L1249"/>
    <mergeCell ref="M1249:N1249"/>
    <mergeCell ref="O1249:P1249"/>
    <mergeCell ref="AC1247:AD1247"/>
    <mergeCell ref="D1248:E1248"/>
    <mergeCell ref="G1248:H1248"/>
    <mergeCell ref="I1248:J1248"/>
    <mergeCell ref="K1248:L1248"/>
    <mergeCell ref="M1248:N1248"/>
    <mergeCell ref="O1248:P1248"/>
    <mergeCell ref="Q1248:R1248"/>
    <mergeCell ref="S1248:T1248"/>
    <mergeCell ref="U1248:V1248"/>
    <mergeCell ref="Q1247:R1247"/>
    <mergeCell ref="S1247:T1247"/>
    <mergeCell ref="U1247:V1247"/>
    <mergeCell ref="W1247:X1247"/>
    <mergeCell ref="Y1247:Z1247"/>
    <mergeCell ref="AA1247:AB1247"/>
    <mergeCell ref="W1246:X1246"/>
    <mergeCell ref="Y1246:Z1246"/>
    <mergeCell ref="AA1246:AB1246"/>
    <mergeCell ref="AC1246:AD1246"/>
    <mergeCell ref="D1247:E1247"/>
    <mergeCell ref="G1247:H1247"/>
    <mergeCell ref="I1247:J1247"/>
    <mergeCell ref="K1247:L1247"/>
    <mergeCell ref="M1247:N1247"/>
    <mergeCell ref="O1247:P1247"/>
    <mergeCell ref="AC1245:AD1245"/>
    <mergeCell ref="D1246:E1246"/>
    <mergeCell ref="G1246:H1246"/>
    <mergeCell ref="I1246:J1246"/>
    <mergeCell ref="K1246:L1246"/>
    <mergeCell ref="M1246:N1246"/>
    <mergeCell ref="O1246:P1246"/>
    <mergeCell ref="Q1246:R1246"/>
    <mergeCell ref="S1246:T1246"/>
    <mergeCell ref="U1246:V1246"/>
    <mergeCell ref="Q1245:R1245"/>
    <mergeCell ref="S1245:T1245"/>
    <mergeCell ref="U1245:V1245"/>
    <mergeCell ref="W1245:X1245"/>
    <mergeCell ref="Y1245:Z1245"/>
    <mergeCell ref="AA1245:AB1245"/>
    <mergeCell ref="W1244:X1244"/>
    <mergeCell ref="Y1244:Z1244"/>
    <mergeCell ref="AA1244:AB1244"/>
    <mergeCell ref="AC1244:AD1244"/>
    <mergeCell ref="D1245:E1245"/>
    <mergeCell ref="G1245:H1245"/>
    <mergeCell ref="I1245:J1245"/>
    <mergeCell ref="K1245:L1245"/>
    <mergeCell ref="M1245:N1245"/>
    <mergeCell ref="O1245:P1245"/>
    <mergeCell ref="AC1243:AD1243"/>
    <mergeCell ref="D1244:E1244"/>
    <mergeCell ref="G1244:H1244"/>
    <mergeCell ref="I1244:J1244"/>
    <mergeCell ref="K1244:L1244"/>
    <mergeCell ref="M1244:N1244"/>
    <mergeCell ref="O1244:P1244"/>
    <mergeCell ref="Q1244:R1244"/>
    <mergeCell ref="S1244:T1244"/>
    <mergeCell ref="U1244:V1244"/>
    <mergeCell ref="Q1243:R1243"/>
    <mergeCell ref="S1243:T1243"/>
    <mergeCell ref="U1243:V1243"/>
    <mergeCell ref="W1243:X1243"/>
    <mergeCell ref="Y1243:Z1243"/>
    <mergeCell ref="AA1243:AB1243"/>
    <mergeCell ref="W1242:X1242"/>
    <mergeCell ref="Y1242:Z1242"/>
    <mergeCell ref="AA1242:AB1242"/>
    <mergeCell ref="AC1242:AD1242"/>
    <mergeCell ref="D1243:E1243"/>
    <mergeCell ref="G1243:H1243"/>
    <mergeCell ref="I1243:J1243"/>
    <mergeCell ref="K1243:L1243"/>
    <mergeCell ref="M1243:N1243"/>
    <mergeCell ref="O1243:P1243"/>
    <mergeCell ref="AC1241:AD1241"/>
    <mergeCell ref="D1242:E1242"/>
    <mergeCell ref="G1242:H1242"/>
    <mergeCell ref="I1242:J1242"/>
    <mergeCell ref="K1242:L1242"/>
    <mergeCell ref="M1242:N1242"/>
    <mergeCell ref="O1242:P1242"/>
    <mergeCell ref="Q1242:R1242"/>
    <mergeCell ref="S1242:T1242"/>
    <mergeCell ref="U1242:V1242"/>
    <mergeCell ref="Q1241:R1241"/>
    <mergeCell ref="S1241:T1241"/>
    <mergeCell ref="U1241:V1241"/>
    <mergeCell ref="W1241:X1241"/>
    <mergeCell ref="Y1241:Z1241"/>
    <mergeCell ref="AA1241:AB1241"/>
    <mergeCell ref="W1240:X1240"/>
    <mergeCell ref="Y1240:Z1240"/>
    <mergeCell ref="AA1240:AB1240"/>
    <mergeCell ref="AC1240:AD1240"/>
    <mergeCell ref="D1241:E1241"/>
    <mergeCell ref="G1241:H1241"/>
    <mergeCell ref="I1241:J1241"/>
    <mergeCell ref="K1241:L1241"/>
    <mergeCell ref="M1241:N1241"/>
    <mergeCell ref="O1241:P1241"/>
    <mergeCell ref="AC1239:AD1239"/>
    <mergeCell ref="D1240:E1240"/>
    <mergeCell ref="G1240:H1240"/>
    <mergeCell ref="I1240:J1240"/>
    <mergeCell ref="K1240:L1240"/>
    <mergeCell ref="M1240:N1240"/>
    <mergeCell ref="O1240:P1240"/>
    <mergeCell ref="Q1240:R1240"/>
    <mergeCell ref="S1240:T1240"/>
    <mergeCell ref="U1240:V1240"/>
    <mergeCell ref="Q1239:R1239"/>
    <mergeCell ref="S1239:T1239"/>
    <mergeCell ref="U1239:V1239"/>
    <mergeCell ref="W1239:X1239"/>
    <mergeCell ref="Y1239:Z1239"/>
    <mergeCell ref="AA1239:AB1239"/>
    <mergeCell ref="W1238:X1238"/>
    <mergeCell ref="Y1238:Z1238"/>
    <mergeCell ref="AA1238:AB1238"/>
    <mergeCell ref="AC1238:AD1238"/>
    <mergeCell ref="D1239:E1239"/>
    <mergeCell ref="G1239:H1239"/>
    <mergeCell ref="I1239:J1239"/>
    <mergeCell ref="K1239:L1239"/>
    <mergeCell ref="M1239:N1239"/>
    <mergeCell ref="O1239:P1239"/>
    <mergeCell ref="AC1237:AD1237"/>
    <mergeCell ref="D1238:E1238"/>
    <mergeCell ref="G1238:H1238"/>
    <mergeCell ref="I1238:J1238"/>
    <mergeCell ref="K1238:L1238"/>
    <mergeCell ref="M1238:N1238"/>
    <mergeCell ref="O1238:P1238"/>
    <mergeCell ref="Q1238:R1238"/>
    <mergeCell ref="S1238:T1238"/>
    <mergeCell ref="U1238:V1238"/>
    <mergeCell ref="Q1237:R1237"/>
    <mergeCell ref="S1237:T1237"/>
    <mergeCell ref="U1237:V1237"/>
    <mergeCell ref="W1237:X1237"/>
    <mergeCell ref="Y1237:Z1237"/>
    <mergeCell ref="AA1237:AB1237"/>
    <mergeCell ref="W1236:X1236"/>
    <mergeCell ref="Y1236:Z1236"/>
    <mergeCell ref="AA1236:AB1236"/>
    <mergeCell ref="AC1236:AD1236"/>
    <mergeCell ref="D1237:E1237"/>
    <mergeCell ref="G1237:H1237"/>
    <mergeCell ref="I1237:J1237"/>
    <mergeCell ref="K1237:L1237"/>
    <mergeCell ref="M1237:N1237"/>
    <mergeCell ref="O1237:P1237"/>
    <mergeCell ref="AC1235:AD1235"/>
    <mergeCell ref="D1236:E1236"/>
    <mergeCell ref="G1236:H1236"/>
    <mergeCell ref="I1236:J1236"/>
    <mergeCell ref="K1236:L1236"/>
    <mergeCell ref="M1236:N1236"/>
    <mergeCell ref="O1236:P1236"/>
    <mergeCell ref="Q1236:R1236"/>
    <mergeCell ref="S1236:T1236"/>
    <mergeCell ref="U1236:V1236"/>
    <mergeCell ref="Q1235:R1235"/>
    <mergeCell ref="S1235:T1235"/>
    <mergeCell ref="U1235:V1235"/>
    <mergeCell ref="W1235:X1235"/>
    <mergeCell ref="Y1235:Z1235"/>
    <mergeCell ref="AA1235:AB1235"/>
    <mergeCell ref="W1234:X1234"/>
    <mergeCell ref="Y1234:Z1234"/>
    <mergeCell ref="AA1234:AB1234"/>
    <mergeCell ref="AC1234:AD1234"/>
    <mergeCell ref="D1235:E1235"/>
    <mergeCell ref="G1235:H1235"/>
    <mergeCell ref="I1235:J1235"/>
    <mergeCell ref="K1235:L1235"/>
    <mergeCell ref="M1235:N1235"/>
    <mergeCell ref="O1235:P1235"/>
    <mergeCell ref="AC1233:AD1233"/>
    <mergeCell ref="D1234:E1234"/>
    <mergeCell ref="G1234:H1234"/>
    <mergeCell ref="I1234:J1234"/>
    <mergeCell ref="K1234:L1234"/>
    <mergeCell ref="M1234:N1234"/>
    <mergeCell ref="O1234:P1234"/>
    <mergeCell ref="Q1234:R1234"/>
    <mergeCell ref="S1234:T1234"/>
    <mergeCell ref="U1234:V1234"/>
    <mergeCell ref="Q1233:R1233"/>
    <mergeCell ref="S1233:T1233"/>
    <mergeCell ref="U1233:V1233"/>
    <mergeCell ref="W1233:X1233"/>
    <mergeCell ref="Y1233:Z1233"/>
    <mergeCell ref="AA1233:AB1233"/>
    <mergeCell ref="W1232:X1232"/>
    <mergeCell ref="Y1232:Z1232"/>
    <mergeCell ref="AA1232:AB1232"/>
    <mergeCell ref="AC1232:AD1232"/>
    <mergeCell ref="D1233:E1233"/>
    <mergeCell ref="G1233:H1233"/>
    <mergeCell ref="I1233:J1233"/>
    <mergeCell ref="K1233:L1233"/>
    <mergeCell ref="M1233:N1233"/>
    <mergeCell ref="O1233:P1233"/>
    <mergeCell ref="AC1231:AD1231"/>
    <mergeCell ref="D1232:E1232"/>
    <mergeCell ref="G1232:H1232"/>
    <mergeCell ref="I1232:J1232"/>
    <mergeCell ref="K1232:L1232"/>
    <mergeCell ref="M1232:N1232"/>
    <mergeCell ref="O1232:P1232"/>
    <mergeCell ref="Q1232:R1232"/>
    <mergeCell ref="S1232:T1232"/>
    <mergeCell ref="U1232:V1232"/>
    <mergeCell ref="Q1231:R1231"/>
    <mergeCell ref="S1231:T1231"/>
    <mergeCell ref="U1231:V1231"/>
    <mergeCell ref="W1231:X1231"/>
    <mergeCell ref="Y1231:Z1231"/>
    <mergeCell ref="AA1231:AB1231"/>
    <mergeCell ref="W1230:X1230"/>
    <mergeCell ref="Y1230:Z1230"/>
    <mergeCell ref="AA1230:AB1230"/>
    <mergeCell ref="AC1230:AD1230"/>
    <mergeCell ref="D1231:E1231"/>
    <mergeCell ref="G1231:H1231"/>
    <mergeCell ref="I1231:J1231"/>
    <mergeCell ref="K1231:L1231"/>
    <mergeCell ref="M1231:N1231"/>
    <mergeCell ref="O1231:P1231"/>
    <mergeCell ref="AC1229:AD1229"/>
    <mergeCell ref="D1230:E1230"/>
    <mergeCell ref="G1230:H1230"/>
    <mergeCell ref="I1230:J1230"/>
    <mergeCell ref="K1230:L1230"/>
    <mergeCell ref="M1230:N1230"/>
    <mergeCell ref="O1230:P1230"/>
    <mergeCell ref="Q1230:R1230"/>
    <mergeCell ref="S1230:T1230"/>
    <mergeCell ref="U1230:V1230"/>
    <mergeCell ref="Q1229:R1229"/>
    <mergeCell ref="S1229:T1229"/>
    <mergeCell ref="U1229:V1229"/>
    <mergeCell ref="W1229:X1229"/>
    <mergeCell ref="Y1229:Z1229"/>
    <mergeCell ref="AA1229:AB1229"/>
    <mergeCell ref="W1228:X1228"/>
    <mergeCell ref="Y1228:Z1228"/>
    <mergeCell ref="AA1228:AB1228"/>
    <mergeCell ref="AC1228:AD1228"/>
    <mergeCell ref="D1229:E1229"/>
    <mergeCell ref="G1229:H1229"/>
    <mergeCell ref="I1229:J1229"/>
    <mergeCell ref="K1229:L1229"/>
    <mergeCell ref="M1229:N1229"/>
    <mergeCell ref="O1229:P1229"/>
    <mergeCell ref="AC1227:AD1227"/>
    <mergeCell ref="D1228:E1228"/>
    <mergeCell ref="G1228:H1228"/>
    <mergeCell ref="I1228:J1228"/>
    <mergeCell ref="K1228:L1228"/>
    <mergeCell ref="M1228:N1228"/>
    <mergeCell ref="O1228:P1228"/>
    <mergeCell ref="Q1228:R1228"/>
    <mergeCell ref="S1228:T1228"/>
    <mergeCell ref="U1228:V1228"/>
    <mergeCell ref="Q1227:R1227"/>
    <mergeCell ref="S1227:T1227"/>
    <mergeCell ref="U1227:V1227"/>
    <mergeCell ref="W1227:X1227"/>
    <mergeCell ref="Y1227:Z1227"/>
    <mergeCell ref="AA1227:AB1227"/>
    <mergeCell ref="W1226:X1226"/>
    <mergeCell ref="Y1226:Z1226"/>
    <mergeCell ref="AA1226:AB1226"/>
    <mergeCell ref="AC1226:AD1226"/>
    <mergeCell ref="D1227:E1227"/>
    <mergeCell ref="G1227:H1227"/>
    <mergeCell ref="I1227:J1227"/>
    <mergeCell ref="K1227:L1227"/>
    <mergeCell ref="M1227:N1227"/>
    <mergeCell ref="O1227:P1227"/>
    <mergeCell ref="AC1225:AD1225"/>
    <mergeCell ref="D1226:E1226"/>
    <mergeCell ref="G1226:H1226"/>
    <mergeCell ref="I1226:J1226"/>
    <mergeCell ref="K1226:L1226"/>
    <mergeCell ref="M1226:N1226"/>
    <mergeCell ref="O1226:P1226"/>
    <mergeCell ref="Q1226:R1226"/>
    <mergeCell ref="S1226:T1226"/>
    <mergeCell ref="U1226:V1226"/>
    <mergeCell ref="Q1225:R1225"/>
    <mergeCell ref="S1225:T1225"/>
    <mergeCell ref="U1225:V1225"/>
    <mergeCell ref="W1225:X1225"/>
    <mergeCell ref="Y1225:Z1225"/>
    <mergeCell ref="AA1225:AB1225"/>
    <mergeCell ref="W1224:X1224"/>
    <mergeCell ref="Y1224:Z1224"/>
    <mergeCell ref="AA1224:AB1224"/>
    <mergeCell ref="AC1224:AD1224"/>
    <mergeCell ref="D1225:E1225"/>
    <mergeCell ref="G1225:H1225"/>
    <mergeCell ref="I1225:J1225"/>
    <mergeCell ref="K1225:L1225"/>
    <mergeCell ref="M1225:N1225"/>
    <mergeCell ref="O1225:P1225"/>
    <mergeCell ref="AC1223:AD1223"/>
    <mergeCell ref="D1224:E1224"/>
    <mergeCell ref="G1224:H1224"/>
    <mergeCell ref="I1224:J1224"/>
    <mergeCell ref="K1224:L1224"/>
    <mergeCell ref="M1224:N1224"/>
    <mergeCell ref="O1224:P1224"/>
    <mergeCell ref="Q1224:R1224"/>
    <mergeCell ref="S1224:T1224"/>
    <mergeCell ref="U1224:V1224"/>
    <mergeCell ref="Q1223:R1223"/>
    <mergeCell ref="S1223:T1223"/>
    <mergeCell ref="U1223:V1223"/>
    <mergeCell ref="W1223:X1223"/>
    <mergeCell ref="Y1223:Z1223"/>
    <mergeCell ref="AA1223:AB1223"/>
    <mergeCell ref="W1222:X1222"/>
    <mergeCell ref="Y1222:Z1222"/>
    <mergeCell ref="AA1222:AB1222"/>
    <mergeCell ref="AC1222:AD1222"/>
    <mergeCell ref="D1223:E1223"/>
    <mergeCell ref="G1223:H1223"/>
    <mergeCell ref="I1223:J1223"/>
    <mergeCell ref="K1223:L1223"/>
    <mergeCell ref="M1223:N1223"/>
    <mergeCell ref="O1223:P1223"/>
    <mergeCell ref="AC1221:AD1221"/>
    <mergeCell ref="D1222:E1222"/>
    <mergeCell ref="G1222:H1222"/>
    <mergeCell ref="I1222:J1222"/>
    <mergeCell ref="K1222:L1222"/>
    <mergeCell ref="M1222:N1222"/>
    <mergeCell ref="O1222:P1222"/>
    <mergeCell ref="Q1222:R1222"/>
    <mergeCell ref="S1222:T1222"/>
    <mergeCell ref="U1222:V1222"/>
    <mergeCell ref="Q1221:R1221"/>
    <mergeCell ref="S1221:T1221"/>
    <mergeCell ref="U1221:V1221"/>
    <mergeCell ref="W1221:X1221"/>
    <mergeCell ref="Y1221:Z1221"/>
    <mergeCell ref="AA1221:AB1221"/>
    <mergeCell ref="W1220:X1220"/>
    <mergeCell ref="Y1220:Z1220"/>
    <mergeCell ref="AA1220:AB1220"/>
    <mergeCell ref="AC1220:AD1220"/>
    <mergeCell ref="D1221:E1221"/>
    <mergeCell ref="G1221:H1221"/>
    <mergeCell ref="I1221:J1221"/>
    <mergeCell ref="K1221:L1221"/>
    <mergeCell ref="M1221:N1221"/>
    <mergeCell ref="O1221:P1221"/>
    <mergeCell ref="AC1219:AD1219"/>
    <mergeCell ref="D1220:E1220"/>
    <mergeCell ref="G1220:H1220"/>
    <mergeCell ref="I1220:J1220"/>
    <mergeCell ref="K1220:L1220"/>
    <mergeCell ref="M1220:N1220"/>
    <mergeCell ref="O1220:P1220"/>
    <mergeCell ref="Q1220:R1220"/>
    <mergeCell ref="S1220:T1220"/>
    <mergeCell ref="U1220:V1220"/>
    <mergeCell ref="Q1219:R1219"/>
    <mergeCell ref="S1219:T1219"/>
    <mergeCell ref="U1219:V1219"/>
    <mergeCell ref="W1219:X1219"/>
    <mergeCell ref="Y1219:Z1219"/>
    <mergeCell ref="AA1219:AB1219"/>
    <mergeCell ref="W1218:X1218"/>
    <mergeCell ref="Y1218:Z1218"/>
    <mergeCell ref="AA1218:AB1218"/>
    <mergeCell ref="AC1218:AD1218"/>
    <mergeCell ref="D1219:E1219"/>
    <mergeCell ref="G1219:H1219"/>
    <mergeCell ref="I1219:J1219"/>
    <mergeCell ref="K1219:L1219"/>
    <mergeCell ref="M1219:N1219"/>
    <mergeCell ref="O1219:P1219"/>
    <mergeCell ref="AC1217:AD1217"/>
    <mergeCell ref="D1218:E1218"/>
    <mergeCell ref="G1218:H1218"/>
    <mergeCell ref="I1218:J1218"/>
    <mergeCell ref="K1218:L1218"/>
    <mergeCell ref="M1218:N1218"/>
    <mergeCell ref="O1218:P1218"/>
    <mergeCell ref="Q1218:R1218"/>
    <mergeCell ref="S1218:T1218"/>
    <mergeCell ref="U1218:V1218"/>
    <mergeCell ref="Q1217:R1217"/>
    <mergeCell ref="S1217:T1217"/>
    <mergeCell ref="U1217:V1217"/>
    <mergeCell ref="W1217:X1217"/>
    <mergeCell ref="Y1217:Z1217"/>
    <mergeCell ref="AA1217:AB1217"/>
    <mergeCell ref="W1216:X1216"/>
    <mergeCell ref="Y1216:Z1216"/>
    <mergeCell ref="AA1216:AB1216"/>
    <mergeCell ref="AC1216:AD1216"/>
    <mergeCell ref="D1217:E1217"/>
    <mergeCell ref="G1217:H1217"/>
    <mergeCell ref="I1217:J1217"/>
    <mergeCell ref="K1217:L1217"/>
    <mergeCell ref="M1217:N1217"/>
    <mergeCell ref="O1217:P1217"/>
    <mergeCell ref="AC1215:AD1215"/>
    <mergeCell ref="D1216:E1216"/>
    <mergeCell ref="G1216:H1216"/>
    <mergeCell ref="I1216:J1216"/>
    <mergeCell ref="K1216:L1216"/>
    <mergeCell ref="M1216:N1216"/>
    <mergeCell ref="O1216:P1216"/>
    <mergeCell ref="Q1216:R1216"/>
    <mergeCell ref="S1216:T1216"/>
    <mergeCell ref="U1216:V1216"/>
    <mergeCell ref="Q1215:R1215"/>
    <mergeCell ref="S1215:T1215"/>
    <mergeCell ref="U1215:V1215"/>
    <mergeCell ref="W1215:X1215"/>
    <mergeCell ref="Y1215:Z1215"/>
    <mergeCell ref="AA1215:AB1215"/>
    <mergeCell ref="W1214:X1214"/>
    <mergeCell ref="Y1214:Z1214"/>
    <mergeCell ref="AA1214:AB1214"/>
    <mergeCell ref="AC1214:AD1214"/>
    <mergeCell ref="D1215:E1215"/>
    <mergeCell ref="G1215:H1215"/>
    <mergeCell ref="I1215:J1215"/>
    <mergeCell ref="K1215:L1215"/>
    <mergeCell ref="M1215:N1215"/>
    <mergeCell ref="O1215:P1215"/>
    <mergeCell ref="AC1213:AD1213"/>
    <mergeCell ref="D1214:E1214"/>
    <mergeCell ref="G1214:H1214"/>
    <mergeCell ref="I1214:J1214"/>
    <mergeCell ref="K1214:L1214"/>
    <mergeCell ref="M1214:N1214"/>
    <mergeCell ref="O1214:P1214"/>
    <mergeCell ref="Q1214:R1214"/>
    <mergeCell ref="S1214:T1214"/>
    <mergeCell ref="U1214:V1214"/>
    <mergeCell ref="Q1213:R1213"/>
    <mergeCell ref="S1213:T1213"/>
    <mergeCell ref="U1213:V1213"/>
    <mergeCell ref="W1213:X1213"/>
    <mergeCell ref="Y1213:Z1213"/>
    <mergeCell ref="AA1213:AB1213"/>
    <mergeCell ref="W1212:X1212"/>
    <mergeCell ref="Y1212:Z1212"/>
    <mergeCell ref="AA1212:AB1212"/>
    <mergeCell ref="AC1212:AD1212"/>
    <mergeCell ref="D1213:E1213"/>
    <mergeCell ref="G1213:H1213"/>
    <mergeCell ref="I1213:J1213"/>
    <mergeCell ref="K1213:L1213"/>
    <mergeCell ref="M1213:N1213"/>
    <mergeCell ref="O1213:P1213"/>
    <mergeCell ref="AC1211:AD1211"/>
    <mergeCell ref="D1212:E1212"/>
    <mergeCell ref="G1212:H1212"/>
    <mergeCell ref="I1212:J1212"/>
    <mergeCell ref="K1212:L1212"/>
    <mergeCell ref="M1212:N1212"/>
    <mergeCell ref="O1212:P1212"/>
    <mergeCell ref="Q1212:R1212"/>
    <mergeCell ref="S1212:T1212"/>
    <mergeCell ref="U1212:V1212"/>
    <mergeCell ref="Q1211:R1211"/>
    <mergeCell ref="S1211:T1211"/>
    <mergeCell ref="U1211:V1211"/>
    <mergeCell ref="W1211:X1211"/>
    <mergeCell ref="Y1211:Z1211"/>
    <mergeCell ref="AA1211:AB1211"/>
    <mergeCell ref="W1210:X1210"/>
    <mergeCell ref="Y1210:Z1210"/>
    <mergeCell ref="AA1210:AB1210"/>
    <mergeCell ref="AC1210:AD1210"/>
    <mergeCell ref="D1211:E1211"/>
    <mergeCell ref="G1211:H1211"/>
    <mergeCell ref="I1211:J1211"/>
    <mergeCell ref="K1211:L1211"/>
    <mergeCell ref="M1211:N1211"/>
    <mergeCell ref="O1211:P1211"/>
    <mergeCell ref="AC1209:AD1209"/>
    <mergeCell ref="D1210:E1210"/>
    <mergeCell ref="G1210:H1210"/>
    <mergeCell ref="I1210:J1210"/>
    <mergeCell ref="K1210:L1210"/>
    <mergeCell ref="M1210:N1210"/>
    <mergeCell ref="O1210:P1210"/>
    <mergeCell ref="Q1210:R1210"/>
    <mergeCell ref="S1210:T1210"/>
    <mergeCell ref="U1210:V1210"/>
    <mergeCell ref="Q1209:R1209"/>
    <mergeCell ref="S1209:T1209"/>
    <mergeCell ref="U1209:V1209"/>
    <mergeCell ref="W1209:X1209"/>
    <mergeCell ref="Y1209:Z1209"/>
    <mergeCell ref="AA1209:AB1209"/>
    <mergeCell ref="W1208:X1208"/>
    <mergeCell ref="Y1208:Z1208"/>
    <mergeCell ref="AA1208:AB1208"/>
    <mergeCell ref="AC1208:AD1208"/>
    <mergeCell ref="D1209:E1209"/>
    <mergeCell ref="G1209:H1209"/>
    <mergeCell ref="I1209:J1209"/>
    <mergeCell ref="K1209:L1209"/>
    <mergeCell ref="M1209:N1209"/>
    <mergeCell ref="O1209:P1209"/>
    <mergeCell ref="AC1207:AD1207"/>
    <mergeCell ref="D1208:E1208"/>
    <mergeCell ref="G1208:H1208"/>
    <mergeCell ref="I1208:J1208"/>
    <mergeCell ref="K1208:L1208"/>
    <mergeCell ref="M1208:N1208"/>
    <mergeCell ref="O1208:P1208"/>
    <mergeCell ref="Q1208:R1208"/>
    <mergeCell ref="S1208:T1208"/>
    <mergeCell ref="U1208:V1208"/>
    <mergeCell ref="Q1207:R1207"/>
    <mergeCell ref="S1207:T1207"/>
    <mergeCell ref="U1207:V1207"/>
    <mergeCell ref="W1207:X1207"/>
    <mergeCell ref="Y1207:Z1207"/>
    <mergeCell ref="AA1207:AB1207"/>
    <mergeCell ref="W1206:X1206"/>
    <mergeCell ref="Y1206:Z1206"/>
    <mergeCell ref="AA1206:AB1206"/>
    <mergeCell ref="AC1206:AD1206"/>
    <mergeCell ref="D1207:E1207"/>
    <mergeCell ref="G1207:H1207"/>
    <mergeCell ref="I1207:J1207"/>
    <mergeCell ref="K1207:L1207"/>
    <mergeCell ref="M1207:N1207"/>
    <mergeCell ref="O1207:P1207"/>
    <mergeCell ref="AC1205:AD1205"/>
    <mergeCell ref="D1206:E1206"/>
    <mergeCell ref="G1206:H1206"/>
    <mergeCell ref="I1206:J1206"/>
    <mergeCell ref="K1206:L1206"/>
    <mergeCell ref="M1206:N1206"/>
    <mergeCell ref="O1206:P1206"/>
    <mergeCell ref="Q1206:R1206"/>
    <mergeCell ref="S1206:T1206"/>
    <mergeCell ref="U1206:V1206"/>
    <mergeCell ref="Q1205:R1205"/>
    <mergeCell ref="S1205:T1205"/>
    <mergeCell ref="U1205:V1205"/>
    <mergeCell ref="W1205:X1205"/>
    <mergeCell ref="Y1205:Z1205"/>
    <mergeCell ref="AA1205:AB1205"/>
    <mergeCell ref="W1204:X1204"/>
    <mergeCell ref="Y1204:Z1204"/>
    <mergeCell ref="AA1204:AB1204"/>
    <mergeCell ref="AC1204:AD1204"/>
    <mergeCell ref="D1205:E1205"/>
    <mergeCell ref="G1205:H1205"/>
    <mergeCell ref="I1205:J1205"/>
    <mergeCell ref="K1205:L1205"/>
    <mergeCell ref="M1205:N1205"/>
    <mergeCell ref="O1205:P1205"/>
    <mergeCell ref="AC1203:AD1203"/>
    <mergeCell ref="D1204:E1204"/>
    <mergeCell ref="G1204:H1204"/>
    <mergeCell ref="I1204:J1204"/>
    <mergeCell ref="K1204:L1204"/>
    <mergeCell ref="M1204:N1204"/>
    <mergeCell ref="O1204:P1204"/>
    <mergeCell ref="Q1204:R1204"/>
    <mergeCell ref="S1204:T1204"/>
    <mergeCell ref="U1204:V1204"/>
    <mergeCell ref="Q1203:R1203"/>
    <mergeCell ref="S1203:T1203"/>
    <mergeCell ref="U1203:V1203"/>
    <mergeCell ref="W1203:X1203"/>
    <mergeCell ref="Y1203:Z1203"/>
    <mergeCell ref="AA1203:AB1203"/>
    <mergeCell ref="W1202:X1202"/>
    <mergeCell ref="Y1202:Z1202"/>
    <mergeCell ref="AA1202:AB1202"/>
    <mergeCell ref="AC1202:AD1202"/>
    <mergeCell ref="D1203:E1203"/>
    <mergeCell ref="G1203:H1203"/>
    <mergeCell ref="I1203:J1203"/>
    <mergeCell ref="K1203:L1203"/>
    <mergeCell ref="M1203:N1203"/>
    <mergeCell ref="O1203:P1203"/>
    <mergeCell ref="AC1201:AD1201"/>
    <mergeCell ref="D1202:E1202"/>
    <mergeCell ref="G1202:H1202"/>
    <mergeCell ref="I1202:J1202"/>
    <mergeCell ref="K1202:L1202"/>
    <mergeCell ref="M1202:N1202"/>
    <mergeCell ref="O1202:P1202"/>
    <mergeCell ref="Q1202:R1202"/>
    <mergeCell ref="S1202:T1202"/>
    <mergeCell ref="U1202:V1202"/>
    <mergeCell ref="Q1201:R1201"/>
    <mergeCell ref="S1201:T1201"/>
    <mergeCell ref="U1201:V1201"/>
    <mergeCell ref="W1201:X1201"/>
    <mergeCell ref="Y1201:Z1201"/>
    <mergeCell ref="AA1201:AB1201"/>
    <mergeCell ref="W1200:X1200"/>
    <mergeCell ref="Y1200:Z1200"/>
    <mergeCell ref="AA1200:AB1200"/>
    <mergeCell ref="AC1200:AD1200"/>
    <mergeCell ref="D1201:E1201"/>
    <mergeCell ref="G1201:H1201"/>
    <mergeCell ref="I1201:J1201"/>
    <mergeCell ref="K1201:L1201"/>
    <mergeCell ref="M1201:N1201"/>
    <mergeCell ref="O1201:P1201"/>
    <mergeCell ref="AC1199:AD1199"/>
    <mergeCell ref="D1200:E1200"/>
    <mergeCell ref="G1200:H1200"/>
    <mergeCell ref="I1200:J1200"/>
    <mergeCell ref="K1200:L1200"/>
    <mergeCell ref="M1200:N1200"/>
    <mergeCell ref="O1200:P1200"/>
    <mergeCell ref="Q1200:R1200"/>
    <mergeCell ref="S1200:T1200"/>
    <mergeCell ref="U1200:V1200"/>
    <mergeCell ref="Q1199:R1199"/>
    <mergeCell ref="S1199:T1199"/>
    <mergeCell ref="U1199:V1199"/>
    <mergeCell ref="W1199:X1199"/>
    <mergeCell ref="Y1199:Z1199"/>
    <mergeCell ref="AA1199:AB1199"/>
    <mergeCell ref="W1198:X1198"/>
    <mergeCell ref="Y1198:Z1198"/>
    <mergeCell ref="AA1198:AB1198"/>
    <mergeCell ref="AC1198:AD1198"/>
    <mergeCell ref="D1199:E1199"/>
    <mergeCell ref="G1199:H1199"/>
    <mergeCell ref="I1199:J1199"/>
    <mergeCell ref="K1199:L1199"/>
    <mergeCell ref="M1199:N1199"/>
    <mergeCell ref="O1199:P1199"/>
    <mergeCell ref="AC1197:AD1197"/>
    <mergeCell ref="D1198:E1198"/>
    <mergeCell ref="G1198:H1198"/>
    <mergeCell ref="I1198:J1198"/>
    <mergeCell ref="K1198:L1198"/>
    <mergeCell ref="M1198:N1198"/>
    <mergeCell ref="O1198:P1198"/>
    <mergeCell ref="Q1198:R1198"/>
    <mergeCell ref="S1198:T1198"/>
    <mergeCell ref="U1198:V1198"/>
    <mergeCell ref="Q1197:R1197"/>
    <mergeCell ref="S1197:T1197"/>
    <mergeCell ref="U1197:V1197"/>
    <mergeCell ref="W1197:X1197"/>
    <mergeCell ref="Y1197:Z1197"/>
    <mergeCell ref="AA1197:AB1197"/>
    <mergeCell ref="W1196:X1196"/>
    <mergeCell ref="Y1196:Z1196"/>
    <mergeCell ref="AA1196:AB1196"/>
    <mergeCell ref="AC1196:AD1196"/>
    <mergeCell ref="D1197:E1197"/>
    <mergeCell ref="G1197:H1197"/>
    <mergeCell ref="I1197:J1197"/>
    <mergeCell ref="K1197:L1197"/>
    <mergeCell ref="M1197:N1197"/>
    <mergeCell ref="O1197:P1197"/>
    <mergeCell ref="AC1195:AD1195"/>
    <mergeCell ref="D1196:E1196"/>
    <mergeCell ref="G1196:H1196"/>
    <mergeCell ref="I1196:J1196"/>
    <mergeCell ref="K1196:L1196"/>
    <mergeCell ref="M1196:N1196"/>
    <mergeCell ref="O1196:P1196"/>
    <mergeCell ref="Q1196:R1196"/>
    <mergeCell ref="S1196:T1196"/>
    <mergeCell ref="U1196:V1196"/>
    <mergeCell ref="Q1195:R1195"/>
    <mergeCell ref="S1195:T1195"/>
    <mergeCell ref="U1195:V1195"/>
    <mergeCell ref="W1195:X1195"/>
    <mergeCell ref="Y1195:Z1195"/>
    <mergeCell ref="AA1195:AB1195"/>
    <mergeCell ref="W1194:X1194"/>
    <mergeCell ref="Y1194:Z1194"/>
    <mergeCell ref="AA1194:AB1194"/>
    <mergeCell ref="AC1194:AD1194"/>
    <mergeCell ref="D1195:E1195"/>
    <mergeCell ref="G1195:H1195"/>
    <mergeCell ref="I1195:J1195"/>
    <mergeCell ref="K1195:L1195"/>
    <mergeCell ref="M1195:N1195"/>
    <mergeCell ref="O1195:P1195"/>
    <mergeCell ref="AC1193:AD1193"/>
    <mergeCell ref="D1194:E1194"/>
    <mergeCell ref="G1194:H1194"/>
    <mergeCell ref="I1194:J1194"/>
    <mergeCell ref="K1194:L1194"/>
    <mergeCell ref="M1194:N1194"/>
    <mergeCell ref="O1194:P1194"/>
    <mergeCell ref="Q1194:R1194"/>
    <mergeCell ref="S1194:T1194"/>
    <mergeCell ref="U1194:V1194"/>
    <mergeCell ref="Q1193:R1193"/>
    <mergeCell ref="S1193:T1193"/>
    <mergeCell ref="U1193:V1193"/>
    <mergeCell ref="W1193:X1193"/>
    <mergeCell ref="Y1193:Z1193"/>
    <mergeCell ref="AA1193:AB1193"/>
    <mergeCell ref="W1192:X1192"/>
    <mergeCell ref="Y1192:Z1192"/>
    <mergeCell ref="AA1192:AB1192"/>
    <mergeCell ref="AC1192:AD1192"/>
    <mergeCell ref="D1193:E1193"/>
    <mergeCell ref="G1193:H1193"/>
    <mergeCell ref="I1193:J1193"/>
    <mergeCell ref="K1193:L1193"/>
    <mergeCell ref="M1193:N1193"/>
    <mergeCell ref="O1193:P1193"/>
    <mergeCell ref="AC1191:AD1191"/>
    <mergeCell ref="D1192:E1192"/>
    <mergeCell ref="G1192:H1192"/>
    <mergeCell ref="I1192:J1192"/>
    <mergeCell ref="K1192:L1192"/>
    <mergeCell ref="M1192:N1192"/>
    <mergeCell ref="O1192:P1192"/>
    <mergeCell ref="Q1192:R1192"/>
    <mergeCell ref="S1192:T1192"/>
    <mergeCell ref="U1192:V1192"/>
    <mergeCell ref="Q1191:R1191"/>
    <mergeCell ref="S1191:T1191"/>
    <mergeCell ref="U1191:V1191"/>
    <mergeCell ref="W1191:X1191"/>
    <mergeCell ref="Y1191:Z1191"/>
    <mergeCell ref="AA1191:AB1191"/>
    <mergeCell ref="W1190:X1190"/>
    <mergeCell ref="Y1190:Z1190"/>
    <mergeCell ref="AA1190:AB1190"/>
    <mergeCell ref="AC1190:AD1190"/>
    <mergeCell ref="D1191:E1191"/>
    <mergeCell ref="G1191:H1191"/>
    <mergeCell ref="I1191:J1191"/>
    <mergeCell ref="K1191:L1191"/>
    <mergeCell ref="M1191:N1191"/>
    <mergeCell ref="O1191:P1191"/>
    <mergeCell ref="AC1189:AD1189"/>
    <mergeCell ref="D1190:E1190"/>
    <mergeCell ref="G1190:H1190"/>
    <mergeCell ref="I1190:J1190"/>
    <mergeCell ref="K1190:L1190"/>
    <mergeCell ref="M1190:N1190"/>
    <mergeCell ref="O1190:P1190"/>
    <mergeCell ref="Q1190:R1190"/>
    <mergeCell ref="S1190:T1190"/>
    <mergeCell ref="U1190:V1190"/>
    <mergeCell ref="Q1189:R1189"/>
    <mergeCell ref="S1189:T1189"/>
    <mergeCell ref="U1189:V1189"/>
    <mergeCell ref="W1189:X1189"/>
    <mergeCell ref="Y1189:Z1189"/>
    <mergeCell ref="AA1189:AB1189"/>
    <mergeCell ref="W1188:X1188"/>
    <mergeCell ref="Y1188:Z1188"/>
    <mergeCell ref="AA1188:AB1188"/>
    <mergeCell ref="AC1188:AD1188"/>
    <mergeCell ref="D1189:E1189"/>
    <mergeCell ref="G1189:H1189"/>
    <mergeCell ref="I1189:J1189"/>
    <mergeCell ref="K1189:L1189"/>
    <mergeCell ref="M1189:N1189"/>
    <mergeCell ref="O1189:P1189"/>
    <mergeCell ref="AC1187:AD1187"/>
    <mergeCell ref="D1188:E1188"/>
    <mergeCell ref="G1188:H1188"/>
    <mergeCell ref="I1188:J1188"/>
    <mergeCell ref="K1188:L1188"/>
    <mergeCell ref="M1188:N1188"/>
    <mergeCell ref="O1188:P1188"/>
    <mergeCell ref="Q1188:R1188"/>
    <mergeCell ref="S1188:T1188"/>
    <mergeCell ref="U1188:V1188"/>
    <mergeCell ref="Q1187:R1187"/>
    <mergeCell ref="S1187:T1187"/>
    <mergeCell ref="U1187:V1187"/>
    <mergeCell ref="W1187:X1187"/>
    <mergeCell ref="Y1187:Z1187"/>
    <mergeCell ref="AA1187:AB1187"/>
    <mergeCell ref="W1186:X1186"/>
    <mergeCell ref="Y1186:Z1186"/>
    <mergeCell ref="AA1186:AB1186"/>
    <mergeCell ref="AC1186:AD1186"/>
    <mergeCell ref="D1187:E1187"/>
    <mergeCell ref="G1187:H1187"/>
    <mergeCell ref="I1187:J1187"/>
    <mergeCell ref="K1187:L1187"/>
    <mergeCell ref="M1187:N1187"/>
    <mergeCell ref="O1187:P1187"/>
    <mergeCell ref="AC1185:AD1185"/>
    <mergeCell ref="D1186:E1186"/>
    <mergeCell ref="G1186:H1186"/>
    <mergeCell ref="I1186:J1186"/>
    <mergeCell ref="K1186:L1186"/>
    <mergeCell ref="M1186:N1186"/>
    <mergeCell ref="O1186:P1186"/>
    <mergeCell ref="Q1186:R1186"/>
    <mergeCell ref="S1186:T1186"/>
    <mergeCell ref="U1186:V1186"/>
    <mergeCell ref="Q1185:R1185"/>
    <mergeCell ref="S1185:T1185"/>
    <mergeCell ref="U1185:V1185"/>
    <mergeCell ref="W1185:X1185"/>
    <mergeCell ref="Y1185:Z1185"/>
    <mergeCell ref="AA1185:AB1185"/>
    <mergeCell ref="W1184:X1184"/>
    <mergeCell ref="Y1184:Z1184"/>
    <mergeCell ref="AA1184:AB1184"/>
    <mergeCell ref="AC1184:AD1184"/>
    <mergeCell ref="D1185:E1185"/>
    <mergeCell ref="G1185:H1185"/>
    <mergeCell ref="I1185:J1185"/>
    <mergeCell ref="K1185:L1185"/>
    <mergeCell ref="M1185:N1185"/>
    <mergeCell ref="O1185:P1185"/>
    <mergeCell ref="AC1183:AD1183"/>
    <mergeCell ref="D1184:E1184"/>
    <mergeCell ref="G1184:H1184"/>
    <mergeCell ref="I1184:J1184"/>
    <mergeCell ref="K1184:L1184"/>
    <mergeCell ref="M1184:N1184"/>
    <mergeCell ref="O1184:P1184"/>
    <mergeCell ref="Q1184:R1184"/>
    <mergeCell ref="S1184:T1184"/>
    <mergeCell ref="U1184:V1184"/>
    <mergeCell ref="Q1183:R1183"/>
    <mergeCell ref="S1183:T1183"/>
    <mergeCell ref="U1183:V1183"/>
    <mergeCell ref="W1183:X1183"/>
    <mergeCell ref="Y1183:Z1183"/>
    <mergeCell ref="AA1183:AB1183"/>
    <mergeCell ref="W1182:X1182"/>
    <mergeCell ref="Y1182:Z1182"/>
    <mergeCell ref="AA1182:AB1182"/>
    <mergeCell ref="AC1182:AD1182"/>
    <mergeCell ref="D1183:E1183"/>
    <mergeCell ref="G1183:H1183"/>
    <mergeCell ref="I1183:J1183"/>
    <mergeCell ref="K1183:L1183"/>
    <mergeCell ref="M1183:N1183"/>
    <mergeCell ref="O1183:P1183"/>
    <mergeCell ref="AC1181:AD1181"/>
    <mergeCell ref="D1182:E1182"/>
    <mergeCell ref="G1182:H1182"/>
    <mergeCell ref="I1182:J1182"/>
    <mergeCell ref="K1182:L1182"/>
    <mergeCell ref="M1182:N1182"/>
    <mergeCell ref="O1182:P1182"/>
    <mergeCell ref="Q1182:R1182"/>
    <mergeCell ref="S1182:T1182"/>
    <mergeCell ref="U1182:V1182"/>
    <mergeCell ref="Q1181:R1181"/>
    <mergeCell ref="S1181:T1181"/>
    <mergeCell ref="U1181:V1181"/>
    <mergeCell ref="W1181:X1181"/>
    <mergeCell ref="Y1181:Z1181"/>
    <mergeCell ref="AA1181:AB1181"/>
    <mergeCell ref="W1180:X1180"/>
    <mergeCell ref="Y1180:Z1180"/>
    <mergeCell ref="AA1180:AB1180"/>
    <mergeCell ref="AC1180:AD1180"/>
    <mergeCell ref="D1181:E1181"/>
    <mergeCell ref="G1181:H1181"/>
    <mergeCell ref="I1181:J1181"/>
    <mergeCell ref="K1181:L1181"/>
    <mergeCell ref="M1181:N1181"/>
    <mergeCell ref="O1181:P1181"/>
    <mergeCell ref="AC1179:AD1179"/>
    <mergeCell ref="D1180:E1180"/>
    <mergeCell ref="G1180:H1180"/>
    <mergeCell ref="I1180:J1180"/>
    <mergeCell ref="K1180:L1180"/>
    <mergeCell ref="M1180:N1180"/>
    <mergeCell ref="O1180:P1180"/>
    <mergeCell ref="Q1180:R1180"/>
    <mergeCell ref="S1180:T1180"/>
    <mergeCell ref="U1180:V1180"/>
    <mergeCell ref="Q1179:R1179"/>
    <mergeCell ref="S1179:T1179"/>
    <mergeCell ref="U1179:V1179"/>
    <mergeCell ref="W1179:X1179"/>
    <mergeCell ref="Y1179:Z1179"/>
    <mergeCell ref="AA1179:AB1179"/>
    <mergeCell ref="W1178:X1178"/>
    <mergeCell ref="Y1178:Z1178"/>
    <mergeCell ref="AA1178:AB1178"/>
    <mergeCell ref="AC1178:AD1178"/>
    <mergeCell ref="D1179:E1179"/>
    <mergeCell ref="G1179:H1179"/>
    <mergeCell ref="I1179:J1179"/>
    <mergeCell ref="K1179:L1179"/>
    <mergeCell ref="M1179:N1179"/>
    <mergeCell ref="O1179:P1179"/>
    <mergeCell ref="AC1177:AD1177"/>
    <mergeCell ref="D1178:E1178"/>
    <mergeCell ref="G1178:H1178"/>
    <mergeCell ref="I1178:J1178"/>
    <mergeCell ref="K1178:L1178"/>
    <mergeCell ref="M1178:N1178"/>
    <mergeCell ref="O1178:P1178"/>
    <mergeCell ref="Q1178:R1178"/>
    <mergeCell ref="S1178:T1178"/>
    <mergeCell ref="U1178:V1178"/>
    <mergeCell ref="Q1177:R1177"/>
    <mergeCell ref="S1177:T1177"/>
    <mergeCell ref="U1177:V1177"/>
    <mergeCell ref="W1177:X1177"/>
    <mergeCell ref="Y1177:Z1177"/>
    <mergeCell ref="AA1177:AB1177"/>
    <mergeCell ref="W1176:X1176"/>
    <mergeCell ref="Y1176:Z1176"/>
    <mergeCell ref="AA1176:AB1176"/>
    <mergeCell ref="AC1176:AD1176"/>
    <mergeCell ref="D1177:E1177"/>
    <mergeCell ref="G1177:H1177"/>
    <mergeCell ref="I1177:J1177"/>
    <mergeCell ref="K1177:L1177"/>
    <mergeCell ref="M1177:N1177"/>
    <mergeCell ref="O1177:P1177"/>
    <mergeCell ref="AC1175:AD1175"/>
    <mergeCell ref="D1176:E1176"/>
    <mergeCell ref="G1176:H1176"/>
    <mergeCell ref="I1176:J1176"/>
    <mergeCell ref="K1176:L1176"/>
    <mergeCell ref="M1176:N1176"/>
    <mergeCell ref="O1176:P1176"/>
    <mergeCell ref="Q1176:R1176"/>
    <mergeCell ref="S1176:T1176"/>
    <mergeCell ref="U1176:V1176"/>
    <mergeCell ref="Q1175:R1175"/>
    <mergeCell ref="S1175:T1175"/>
    <mergeCell ref="U1175:V1175"/>
    <mergeCell ref="W1175:X1175"/>
    <mergeCell ref="Y1175:Z1175"/>
    <mergeCell ref="AA1175:AB1175"/>
    <mergeCell ref="W1174:X1174"/>
    <mergeCell ref="Y1174:Z1174"/>
    <mergeCell ref="AA1174:AB1174"/>
    <mergeCell ref="AC1174:AD1174"/>
    <mergeCell ref="D1175:E1175"/>
    <mergeCell ref="G1175:H1175"/>
    <mergeCell ref="I1175:J1175"/>
    <mergeCell ref="K1175:L1175"/>
    <mergeCell ref="M1175:N1175"/>
    <mergeCell ref="O1175:P1175"/>
    <mergeCell ref="AC1173:AD1173"/>
    <mergeCell ref="D1174:E1174"/>
    <mergeCell ref="G1174:H1174"/>
    <mergeCell ref="I1174:J1174"/>
    <mergeCell ref="K1174:L1174"/>
    <mergeCell ref="M1174:N1174"/>
    <mergeCell ref="O1174:P1174"/>
    <mergeCell ref="Q1174:R1174"/>
    <mergeCell ref="S1174:T1174"/>
    <mergeCell ref="U1174:V1174"/>
    <mergeCell ref="Q1173:R1173"/>
    <mergeCell ref="S1173:T1173"/>
    <mergeCell ref="U1173:V1173"/>
    <mergeCell ref="W1173:X1173"/>
    <mergeCell ref="Y1173:Z1173"/>
    <mergeCell ref="AA1173:AB1173"/>
    <mergeCell ref="W1172:X1172"/>
    <mergeCell ref="Y1172:Z1172"/>
    <mergeCell ref="AA1172:AB1172"/>
    <mergeCell ref="AC1172:AD1172"/>
    <mergeCell ref="D1173:E1173"/>
    <mergeCell ref="G1173:H1173"/>
    <mergeCell ref="I1173:J1173"/>
    <mergeCell ref="K1173:L1173"/>
    <mergeCell ref="M1173:N1173"/>
    <mergeCell ref="O1173:P1173"/>
    <mergeCell ref="AC1171:AD1171"/>
    <mergeCell ref="D1172:E1172"/>
    <mergeCell ref="G1172:H1172"/>
    <mergeCell ref="I1172:J1172"/>
    <mergeCell ref="K1172:L1172"/>
    <mergeCell ref="M1172:N1172"/>
    <mergeCell ref="O1172:P1172"/>
    <mergeCell ref="Q1172:R1172"/>
    <mergeCell ref="S1172:T1172"/>
    <mergeCell ref="U1172:V1172"/>
    <mergeCell ref="Q1171:R1171"/>
    <mergeCell ref="S1171:T1171"/>
    <mergeCell ref="U1171:V1171"/>
    <mergeCell ref="W1171:X1171"/>
    <mergeCell ref="Y1171:Z1171"/>
    <mergeCell ref="AA1171:AB1171"/>
    <mergeCell ref="W1170:X1170"/>
    <mergeCell ref="Y1170:Z1170"/>
    <mergeCell ref="AA1170:AB1170"/>
    <mergeCell ref="AC1170:AD1170"/>
    <mergeCell ref="D1171:E1171"/>
    <mergeCell ref="G1171:H1171"/>
    <mergeCell ref="I1171:J1171"/>
    <mergeCell ref="K1171:L1171"/>
    <mergeCell ref="M1171:N1171"/>
    <mergeCell ref="O1171:P1171"/>
    <mergeCell ref="AC1169:AD1169"/>
    <mergeCell ref="D1170:E1170"/>
    <mergeCell ref="G1170:H1170"/>
    <mergeCell ref="I1170:J1170"/>
    <mergeCell ref="K1170:L1170"/>
    <mergeCell ref="M1170:N1170"/>
    <mergeCell ref="O1170:P1170"/>
    <mergeCell ref="Q1170:R1170"/>
    <mergeCell ref="S1170:T1170"/>
    <mergeCell ref="U1170:V1170"/>
    <mergeCell ref="Q1169:R1169"/>
    <mergeCell ref="S1169:T1169"/>
    <mergeCell ref="U1169:V1169"/>
    <mergeCell ref="W1169:X1169"/>
    <mergeCell ref="Y1169:Z1169"/>
    <mergeCell ref="AA1169:AB1169"/>
    <mergeCell ref="W1168:X1168"/>
    <mergeCell ref="Y1168:Z1168"/>
    <mergeCell ref="AA1168:AB1168"/>
    <mergeCell ref="AC1168:AD1168"/>
    <mergeCell ref="D1169:E1169"/>
    <mergeCell ref="G1169:H1169"/>
    <mergeCell ref="I1169:J1169"/>
    <mergeCell ref="K1169:L1169"/>
    <mergeCell ref="M1169:N1169"/>
    <mergeCell ref="O1169:P1169"/>
    <mergeCell ref="AC1167:AD1167"/>
    <mergeCell ref="D1168:E1168"/>
    <mergeCell ref="G1168:H1168"/>
    <mergeCell ref="I1168:J1168"/>
    <mergeCell ref="K1168:L1168"/>
    <mergeCell ref="M1168:N1168"/>
    <mergeCell ref="O1168:P1168"/>
    <mergeCell ref="Q1168:R1168"/>
    <mergeCell ref="S1168:T1168"/>
    <mergeCell ref="U1168:V1168"/>
    <mergeCell ref="Q1167:R1167"/>
    <mergeCell ref="S1167:T1167"/>
    <mergeCell ref="U1167:V1167"/>
    <mergeCell ref="W1167:X1167"/>
    <mergeCell ref="Y1167:Z1167"/>
    <mergeCell ref="AA1167:AB1167"/>
    <mergeCell ref="W1166:X1166"/>
    <mergeCell ref="Y1166:Z1166"/>
    <mergeCell ref="AA1166:AB1166"/>
    <mergeCell ref="AC1166:AD1166"/>
    <mergeCell ref="D1167:E1167"/>
    <mergeCell ref="G1167:H1167"/>
    <mergeCell ref="I1167:J1167"/>
    <mergeCell ref="K1167:L1167"/>
    <mergeCell ref="M1167:N1167"/>
    <mergeCell ref="O1167:P1167"/>
    <mergeCell ref="AC1165:AD1165"/>
    <mergeCell ref="D1166:E1166"/>
    <mergeCell ref="G1166:H1166"/>
    <mergeCell ref="I1166:J1166"/>
    <mergeCell ref="K1166:L1166"/>
    <mergeCell ref="M1166:N1166"/>
    <mergeCell ref="O1166:P1166"/>
    <mergeCell ref="Q1166:R1166"/>
    <mergeCell ref="S1166:T1166"/>
    <mergeCell ref="U1166:V1166"/>
    <mergeCell ref="Q1165:R1165"/>
    <mergeCell ref="S1165:T1165"/>
    <mergeCell ref="U1165:V1165"/>
    <mergeCell ref="W1165:X1165"/>
    <mergeCell ref="Y1165:Z1165"/>
    <mergeCell ref="AA1165:AB1165"/>
    <mergeCell ref="W1164:X1164"/>
    <mergeCell ref="Y1164:Z1164"/>
    <mergeCell ref="AA1164:AB1164"/>
    <mergeCell ref="AC1164:AD1164"/>
    <mergeCell ref="D1165:E1165"/>
    <mergeCell ref="G1165:H1165"/>
    <mergeCell ref="I1165:J1165"/>
    <mergeCell ref="K1165:L1165"/>
    <mergeCell ref="M1165:N1165"/>
    <mergeCell ref="O1165:P1165"/>
    <mergeCell ref="AC1163:AD1163"/>
    <mergeCell ref="D1164:E1164"/>
    <mergeCell ref="G1164:H1164"/>
    <mergeCell ref="I1164:J1164"/>
    <mergeCell ref="K1164:L1164"/>
    <mergeCell ref="M1164:N1164"/>
    <mergeCell ref="O1164:P1164"/>
    <mergeCell ref="Q1164:R1164"/>
    <mergeCell ref="S1164:T1164"/>
    <mergeCell ref="U1164:V1164"/>
    <mergeCell ref="Q1163:R1163"/>
    <mergeCell ref="S1163:T1163"/>
    <mergeCell ref="U1163:V1163"/>
    <mergeCell ref="W1163:X1163"/>
    <mergeCell ref="Y1163:Z1163"/>
    <mergeCell ref="AA1163:AB1163"/>
    <mergeCell ref="W1162:X1162"/>
    <mergeCell ref="Y1162:Z1162"/>
    <mergeCell ref="AA1162:AB1162"/>
    <mergeCell ref="AC1162:AD1162"/>
    <mergeCell ref="D1163:E1163"/>
    <mergeCell ref="G1163:H1163"/>
    <mergeCell ref="I1163:J1163"/>
    <mergeCell ref="K1163:L1163"/>
    <mergeCell ref="M1163:N1163"/>
    <mergeCell ref="O1163:P1163"/>
    <mergeCell ref="AC1161:AD1161"/>
    <mergeCell ref="D1162:E1162"/>
    <mergeCell ref="G1162:H1162"/>
    <mergeCell ref="I1162:J1162"/>
    <mergeCell ref="K1162:L1162"/>
    <mergeCell ref="M1162:N1162"/>
    <mergeCell ref="O1162:P1162"/>
    <mergeCell ref="Q1162:R1162"/>
    <mergeCell ref="S1162:T1162"/>
    <mergeCell ref="U1162:V1162"/>
    <mergeCell ref="Q1161:R1161"/>
    <mergeCell ref="S1161:T1161"/>
    <mergeCell ref="U1161:V1161"/>
    <mergeCell ref="W1161:X1161"/>
    <mergeCell ref="Y1161:Z1161"/>
    <mergeCell ref="AA1161:AB1161"/>
    <mergeCell ref="W1160:X1160"/>
    <mergeCell ref="Y1160:Z1160"/>
    <mergeCell ref="AA1160:AB1160"/>
    <mergeCell ref="AC1160:AD1160"/>
    <mergeCell ref="D1161:E1161"/>
    <mergeCell ref="G1161:H1161"/>
    <mergeCell ref="I1161:J1161"/>
    <mergeCell ref="K1161:L1161"/>
    <mergeCell ref="M1161:N1161"/>
    <mergeCell ref="O1161:P1161"/>
    <mergeCell ref="AC1159:AD1159"/>
    <mergeCell ref="D1160:E1160"/>
    <mergeCell ref="G1160:H1160"/>
    <mergeCell ref="I1160:J1160"/>
    <mergeCell ref="K1160:L1160"/>
    <mergeCell ref="M1160:N1160"/>
    <mergeCell ref="O1160:P1160"/>
    <mergeCell ref="Q1160:R1160"/>
    <mergeCell ref="S1160:T1160"/>
    <mergeCell ref="U1160:V1160"/>
    <mergeCell ref="Q1159:R1159"/>
    <mergeCell ref="S1159:T1159"/>
    <mergeCell ref="U1159:V1159"/>
    <mergeCell ref="W1159:X1159"/>
    <mergeCell ref="Y1159:Z1159"/>
    <mergeCell ref="AA1159:AB1159"/>
    <mergeCell ref="W1158:X1158"/>
    <mergeCell ref="Y1158:Z1158"/>
    <mergeCell ref="AA1158:AB1158"/>
    <mergeCell ref="AC1158:AD1158"/>
    <mergeCell ref="D1159:E1159"/>
    <mergeCell ref="G1159:H1159"/>
    <mergeCell ref="I1159:J1159"/>
    <mergeCell ref="K1159:L1159"/>
    <mergeCell ref="M1159:N1159"/>
    <mergeCell ref="O1159:P1159"/>
    <mergeCell ref="AC1157:AD1157"/>
    <mergeCell ref="D1158:E1158"/>
    <mergeCell ref="G1158:H1158"/>
    <mergeCell ref="I1158:J1158"/>
    <mergeCell ref="K1158:L1158"/>
    <mergeCell ref="M1158:N1158"/>
    <mergeCell ref="O1158:P1158"/>
    <mergeCell ref="Q1158:R1158"/>
    <mergeCell ref="S1158:T1158"/>
    <mergeCell ref="U1158:V1158"/>
    <mergeCell ref="Q1157:R1157"/>
    <mergeCell ref="S1157:T1157"/>
    <mergeCell ref="U1157:V1157"/>
    <mergeCell ref="W1157:X1157"/>
    <mergeCell ref="Y1157:Z1157"/>
    <mergeCell ref="AA1157:AB1157"/>
    <mergeCell ref="W1156:X1156"/>
    <mergeCell ref="Y1156:Z1156"/>
    <mergeCell ref="AA1156:AB1156"/>
    <mergeCell ref="AC1156:AD1156"/>
    <mergeCell ref="D1157:E1157"/>
    <mergeCell ref="G1157:H1157"/>
    <mergeCell ref="I1157:J1157"/>
    <mergeCell ref="K1157:L1157"/>
    <mergeCell ref="M1157:N1157"/>
    <mergeCell ref="O1157:P1157"/>
    <mergeCell ref="AC1155:AD1155"/>
    <mergeCell ref="D1156:E1156"/>
    <mergeCell ref="G1156:H1156"/>
    <mergeCell ref="I1156:J1156"/>
    <mergeCell ref="K1156:L1156"/>
    <mergeCell ref="M1156:N1156"/>
    <mergeCell ref="O1156:P1156"/>
    <mergeCell ref="Q1156:R1156"/>
    <mergeCell ref="S1156:T1156"/>
    <mergeCell ref="U1156:V1156"/>
    <mergeCell ref="Q1155:R1155"/>
    <mergeCell ref="S1155:T1155"/>
    <mergeCell ref="U1155:V1155"/>
    <mergeCell ref="W1155:X1155"/>
    <mergeCell ref="Y1155:Z1155"/>
    <mergeCell ref="AA1155:AB1155"/>
    <mergeCell ref="W1154:X1154"/>
    <mergeCell ref="Y1154:Z1154"/>
    <mergeCell ref="AA1154:AB1154"/>
    <mergeCell ref="AC1154:AD1154"/>
    <mergeCell ref="D1155:E1155"/>
    <mergeCell ref="G1155:H1155"/>
    <mergeCell ref="I1155:J1155"/>
    <mergeCell ref="K1155:L1155"/>
    <mergeCell ref="M1155:N1155"/>
    <mergeCell ref="O1155:P1155"/>
    <mergeCell ref="J1073:L1073"/>
    <mergeCell ref="M1073:O1073"/>
    <mergeCell ref="P1073:R1073"/>
    <mergeCell ref="S1073:U1073"/>
    <mergeCell ref="V1073:X1073"/>
    <mergeCell ref="Y1073:AA1073"/>
    <mergeCell ref="AB1073:AD1073"/>
    <mergeCell ref="D1074:I1074"/>
    <mergeCell ref="J1074:L1074"/>
    <mergeCell ref="M1074:O1074"/>
    <mergeCell ref="P1074:R1074"/>
    <mergeCell ref="S1074:U1074"/>
    <mergeCell ref="V1074:X1074"/>
    <mergeCell ref="Y1074:AA1074"/>
    <mergeCell ref="AB1074:AD1074"/>
    <mergeCell ref="F1131:AD1131"/>
    <mergeCell ref="C1133:AD1133"/>
    <mergeCell ref="C1134:AD1134"/>
    <mergeCell ref="B1141:AD1141"/>
    <mergeCell ref="AC1153:AD1153"/>
    <mergeCell ref="D1154:E1154"/>
    <mergeCell ref="G1154:H1154"/>
    <mergeCell ref="I1154:J1154"/>
    <mergeCell ref="K1154:L1154"/>
    <mergeCell ref="M1154:N1154"/>
    <mergeCell ref="O1154:P1154"/>
    <mergeCell ref="Q1154:R1154"/>
    <mergeCell ref="S1154:T1154"/>
    <mergeCell ref="U1154:V1154"/>
    <mergeCell ref="Q1153:R1153"/>
    <mergeCell ref="S1153:T1153"/>
    <mergeCell ref="U1153:V1153"/>
    <mergeCell ref="W1153:X1153"/>
    <mergeCell ref="Y1153:Z1153"/>
    <mergeCell ref="AA1153:AB1153"/>
    <mergeCell ref="W1152:X1152"/>
    <mergeCell ref="Y1152:Z1152"/>
    <mergeCell ref="AA1152:AB1152"/>
    <mergeCell ref="AC1152:AD1152"/>
    <mergeCell ref="D1153:E1153"/>
    <mergeCell ref="G1153:H1153"/>
    <mergeCell ref="I1153:J1153"/>
    <mergeCell ref="K1153:L1153"/>
    <mergeCell ref="M1153:N1153"/>
    <mergeCell ref="O1153:P1153"/>
    <mergeCell ref="AC1151:AD1151"/>
    <mergeCell ref="D1152:E1152"/>
    <mergeCell ref="G1152:H1152"/>
    <mergeCell ref="I1152:J1152"/>
    <mergeCell ref="K1152:L1152"/>
    <mergeCell ref="M1152:N1152"/>
    <mergeCell ref="O1152:P1152"/>
    <mergeCell ref="Q1152:R1152"/>
    <mergeCell ref="S1152:T1152"/>
    <mergeCell ref="U1152:V1152"/>
    <mergeCell ref="Q1151:R1151"/>
    <mergeCell ref="S1151:T1151"/>
    <mergeCell ref="U1151:V1151"/>
    <mergeCell ref="W1151:X1151"/>
    <mergeCell ref="Y1151:Z1151"/>
    <mergeCell ref="AA1151:AB1151"/>
    <mergeCell ref="D1077:I1077"/>
    <mergeCell ref="J1077:L1077"/>
    <mergeCell ref="M1077:O1077"/>
    <mergeCell ref="D1069:I1069"/>
    <mergeCell ref="J1069:L1069"/>
    <mergeCell ref="M1069:O1069"/>
    <mergeCell ref="P1069:R1069"/>
    <mergeCell ref="S1069:U1069"/>
    <mergeCell ref="V1069:X1069"/>
    <mergeCell ref="Y1069:AA1069"/>
    <mergeCell ref="AB1069:AD1069"/>
    <mergeCell ref="S1062:U1062"/>
    <mergeCell ref="V1062:X1062"/>
    <mergeCell ref="Y1062:AA1062"/>
    <mergeCell ref="AB1062:AD1062"/>
    <mergeCell ref="D1063:I1063"/>
    <mergeCell ref="J1063:L1063"/>
    <mergeCell ref="M1063:O1063"/>
    <mergeCell ref="P1063:R1063"/>
    <mergeCell ref="S1063:U1063"/>
    <mergeCell ref="V1063:X1063"/>
    <mergeCell ref="Y1063:AA1063"/>
    <mergeCell ref="AB1063:AD1063"/>
    <mergeCell ref="D1064:I1064"/>
    <mergeCell ref="J1064:L1064"/>
    <mergeCell ref="M1064:O1064"/>
    <mergeCell ref="P1064:R1064"/>
    <mergeCell ref="S1064:U1064"/>
    <mergeCell ref="V1064:X1064"/>
    <mergeCell ref="Y1064:AA1064"/>
    <mergeCell ref="AB1064:AD1064"/>
    <mergeCell ref="D1065:I1065"/>
    <mergeCell ref="J1065:L1065"/>
    <mergeCell ref="M1065:O1065"/>
    <mergeCell ref="P1065:R1065"/>
    <mergeCell ref="S1065:U1065"/>
    <mergeCell ref="V1065:X1065"/>
    <mergeCell ref="Y1065:AA1065"/>
    <mergeCell ref="AB1065:AD1065"/>
    <mergeCell ref="D1060:I1060"/>
    <mergeCell ref="J1060:L1060"/>
    <mergeCell ref="M1060:O1060"/>
    <mergeCell ref="P1060:R1060"/>
    <mergeCell ref="S1060:U1060"/>
    <mergeCell ref="V1060:X1060"/>
    <mergeCell ref="Y1060:AA1060"/>
    <mergeCell ref="AB1060:AD1060"/>
    <mergeCell ref="D1061:I1061"/>
    <mergeCell ref="J1061:L1061"/>
    <mergeCell ref="M1061:O1061"/>
    <mergeCell ref="P1061:R1061"/>
    <mergeCell ref="S1061:U1061"/>
    <mergeCell ref="V1061:X1061"/>
    <mergeCell ref="Y1061:AA1061"/>
    <mergeCell ref="AB1061:AD1061"/>
    <mergeCell ref="D1062:I1062"/>
    <mergeCell ref="J1062:L1062"/>
    <mergeCell ref="M1062:O1062"/>
    <mergeCell ref="P1062:R1062"/>
    <mergeCell ref="D1067:I1067"/>
    <mergeCell ref="J1067:L1067"/>
    <mergeCell ref="M1067:O1067"/>
    <mergeCell ref="P1067:R1067"/>
    <mergeCell ref="S1067:U1067"/>
    <mergeCell ref="V1067:X1067"/>
    <mergeCell ref="Y1067:AA1067"/>
    <mergeCell ref="AB1067:AD1067"/>
    <mergeCell ref="D1068:I1068"/>
    <mergeCell ref="J1068:L1068"/>
    <mergeCell ref="M1068:O1068"/>
    <mergeCell ref="P1068:R1068"/>
    <mergeCell ref="S1068:U1068"/>
    <mergeCell ref="V1068:X1068"/>
    <mergeCell ref="Y1068:AA1068"/>
    <mergeCell ref="AB1068:AD1068"/>
    <mergeCell ref="D1066:I1066"/>
    <mergeCell ref="J1066:L1066"/>
    <mergeCell ref="M1066:O1066"/>
    <mergeCell ref="P1066:R1066"/>
    <mergeCell ref="S1066:U1066"/>
    <mergeCell ref="V1066:X1066"/>
    <mergeCell ref="Y1066:AA1066"/>
    <mergeCell ref="AB1066:AD1066"/>
    <mergeCell ref="P1055:R1055"/>
    <mergeCell ref="S1055:U1055"/>
    <mergeCell ref="V1055:X1055"/>
    <mergeCell ref="Y1055:AA1055"/>
    <mergeCell ref="AB1055:AD1055"/>
    <mergeCell ref="D1056:I1056"/>
    <mergeCell ref="J1056:L1056"/>
    <mergeCell ref="M1056:O1056"/>
    <mergeCell ref="P1056:R1056"/>
    <mergeCell ref="S1056:U1056"/>
    <mergeCell ref="V1056:X1056"/>
    <mergeCell ref="Y1056:AA1056"/>
    <mergeCell ref="AB1056:AD1056"/>
    <mergeCell ref="D1057:I1057"/>
    <mergeCell ref="J1057:L1057"/>
    <mergeCell ref="M1057:O1057"/>
    <mergeCell ref="P1057:R1057"/>
    <mergeCell ref="S1057:U1057"/>
    <mergeCell ref="V1057:X1057"/>
    <mergeCell ref="Y1057:AA1057"/>
    <mergeCell ref="AB1057:AD1057"/>
    <mergeCell ref="D1058:I1058"/>
    <mergeCell ref="J1058:L1058"/>
    <mergeCell ref="M1058:O1058"/>
    <mergeCell ref="P1058:R1058"/>
    <mergeCell ref="S1058:U1058"/>
    <mergeCell ref="V1058:X1058"/>
    <mergeCell ref="Y1058:AA1058"/>
    <mergeCell ref="AB1058:AD1058"/>
    <mergeCell ref="D1059:I1059"/>
    <mergeCell ref="J1059:L1059"/>
    <mergeCell ref="M1059:O1059"/>
    <mergeCell ref="P1059:R1059"/>
    <mergeCell ref="S1059:U1059"/>
    <mergeCell ref="V1059:X1059"/>
    <mergeCell ref="Y1059:AA1059"/>
    <mergeCell ref="AB1059:AD1059"/>
    <mergeCell ref="D1044:I1044"/>
    <mergeCell ref="J1044:L1044"/>
    <mergeCell ref="M1044:O1044"/>
    <mergeCell ref="P1044:R1044"/>
    <mergeCell ref="S1044:U1044"/>
    <mergeCell ref="V1044:X1044"/>
    <mergeCell ref="Y1044:AA1044"/>
    <mergeCell ref="AB1044:AD1044"/>
    <mergeCell ref="D1045:I1045"/>
    <mergeCell ref="J1045:L1045"/>
    <mergeCell ref="M1045:O1045"/>
    <mergeCell ref="P1045:R1045"/>
    <mergeCell ref="S1045:U1045"/>
    <mergeCell ref="V1045:X1045"/>
    <mergeCell ref="Y1045:AA1045"/>
    <mergeCell ref="AB1045:AD1045"/>
    <mergeCell ref="D1051:I1051"/>
    <mergeCell ref="J1051:L1051"/>
    <mergeCell ref="M1051:O1051"/>
    <mergeCell ref="P1051:R1051"/>
    <mergeCell ref="S1051:U1051"/>
    <mergeCell ref="V1051:X1051"/>
    <mergeCell ref="Y1051:AA1051"/>
    <mergeCell ref="AB1051:AD1051"/>
    <mergeCell ref="S1046:U1046"/>
    <mergeCell ref="V1046:X1046"/>
    <mergeCell ref="Y1046:AA1046"/>
    <mergeCell ref="AB1046:AD1046"/>
    <mergeCell ref="D1047:I1047"/>
    <mergeCell ref="J1047:L1047"/>
    <mergeCell ref="M1047:O1047"/>
    <mergeCell ref="P1047:R1047"/>
    <mergeCell ref="S1047:U1047"/>
    <mergeCell ref="V1047:X1047"/>
    <mergeCell ref="Y1047:AA1047"/>
    <mergeCell ref="AB1047:AD1047"/>
    <mergeCell ref="D1048:I1048"/>
    <mergeCell ref="J1048:L1048"/>
    <mergeCell ref="M1048:O1048"/>
    <mergeCell ref="P1048:R1048"/>
    <mergeCell ref="S1048:U1048"/>
    <mergeCell ref="V1048:X1048"/>
    <mergeCell ref="Y1048:AA1048"/>
    <mergeCell ref="AB1048:AD1048"/>
    <mergeCell ref="D1049:I1049"/>
    <mergeCell ref="J1049:L1049"/>
    <mergeCell ref="M1049:O1049"/>
    <mergeCell ref="P1049:R1049"/>
    <mergeCell ref="D1046:I1046"/>
    <mergeCell ref="J1046:L1046"/>
    <mergeCell ref="M1046:O1046"/>
    <mergeCell ref="P1046:R1046"/>
    <mergeCell ref="D1039:I1039"/>
    <mergeCell ref="J1039:L1039"/>
    <mergeCell ref="M1039:O1039"/>
    <mergeCell ref="P1039:R1039"/>
    <mergeCell ref="S1039:U1039"/>
    <mergeCell ref="V1039:X1039"/>
    <mergeCell ref="Y1039:AA1039"/>
    <mergeCell ref="AB1039:AD1039"/>
    <mergeCell ref="D1040:I1040"/>
    <mergeCell ref="J1040:L1040"/>
    <mergeCell ref="M1040:O1040"/>
    <mergeCell ref="P1040:R1040"/>
    <mergeCell ref="S1040:U1040"/>
    <mergeCell ref="V1040:X1040"/>
    <mergeCell ref="Y1040:AA1040"/>
    <mergeCell ref="AB1040:AD1040"/>
    <mergeCell ref="D1041:I1041"/>
    <mergeCell ref="J1041:L1041"/>
    <mergeCell ref="M1041:O1041"/>
    <mergeCell ref="P1041:R1041"/>
    <mergeCell ref="S1041:U1041"/>
    <mergeCell ref="V1041:X1041"/>
    <mergeCell ref="Y1041:AA1041"/>
    <mergeCell ref="AB1041:AD1041"/>
    <mergeCell ref="D1042:I1042"/>
    <mergeCell ref="J1042:L1042"/>
    <mergeCell ref="M1042:O1042"/>
    <mergeCell ref="P1042:R1042"/>
    <mergeCell ref="S1042:U1042"/>
    <mergeCell ref="V1042:X1042"/>
    <mergeCell ref="Y1042:AA1042"/>
    <mergeCell ref="AB1042:AD1042"/>
    <mergeCell ref="D1043:I1043"/>
    <mergeCell ref="J1043:L1043"/>
    <mergeCell ref="M1043:O1043"/>
    <mergeCell ref="P1043:R1043"/>
    <mergeCell ref="S1043:U1043"/>
    <mergeCell ref="V1043:X1043"/>
    <mergeCell ref="Y1043:AA1043"/>
    <mergeCell ref="AB1043:AD1043"/>
    <mergeCell ref="D1036:I1036"/>
    <mergeCell ref="J1036:L1036"/>
    <mergeCell ref="M1036:O1036"/>
    <mergeCell ref="P1036:R1036"/>
    <mergeCell ref="S1036:U1036"/>
    <mergeCell ref="V1036:X1036"/>
    <mergeCell ref="Y1036:AA1036"/>
    <mergeCell ref="AB1036:AD1036"/>
    <mergeCell ref="D1031:I1031"/>
    <mergeCell ref="J1031:L1031"/>
    <mergeCell ref="M1031:O1031"/>
    <mergeCell ref="P1031:R1031"/>
    <mergeCell ref="S1031:U1031"/>
    <mergeCell ref="V1031:X1031"/>
    <mergeCell ref="Y1031:AA1031"/>
    <mergeCell ref="AB1031:AD1031"/>
    <mergeCell ref="D1032:I1032"/>
    <mergeCell ref="J1032:L1032"/>
    <mergeCell ref="M1032:O1032"/>
    <mergeCell ref="P1032:R1032"/>
    <mergeCell ref="S1032:U1032"/>
    <mergeCell ref="V1032:X1032"/>
    <mergeCell ref="Y1032:AA1032"/>
    <mergeCell ref="AB1032:AD1032"/>
    <mergeCell ref="D1037:I1037"/>
    <mergeCell ref="J1037:L1037"/>
    <mergeCell ref="M1037:O1037"/>
    <mergeCell ref="P1037:R1037"/>
    <mergeCell ref="S1037:U1037"/>
    <mergeCell ref="V1037:X1037"/>
    <mergeCell ref="Y1037:AA1037"/>
    <mergeCell ref="AB1037:AD1037"/>
    <mergeCell ref="D1038:I1038"/>
    <mergeCell ref="J1038:L1038"/>
    <mergeCell ref="M1038:O1038"/>
    <mergeCell ref="P1038:R1038"/>
    <mergeCell ref="S1038:U1038"/>
    <mergeCell ref="V1038:X1038"/>
    <mergeCell ref="Y1038:AA1038"/>
    <mergeCell ref="AB1038:AD1038"/>
    <mergeCell ref="D1027:I1027"/>
    <mergeCell ref="J1027:L1027"/>
    <mergeCell ref="M1027:O1027"/>
    <mergeCell ref="P1027:R1027"/>
    <mergeCell ref="S1027:U1027"/>
    <mergeCell ref="V1027:X1027"/>
    <mergeCell ref="Y1027:AA1027"/>
    <mergeCell ref="AB1027:AD1027"/>
    <mergeCell ref="D1028:I1028"/>
    <mergeCell ref="J1028:L1028"/>
    <mergeCell ref="M1028:O1028"/>
    <mergeCell ref="P1028:R1028"/>
    <mergeCell ref="S1028:U1028"/>
    <mergeCell ref="V1028:X1028"/>
    <mergeCell ref="Y1028:AA1028"/>
    <mergeCell ref="AB1028:AD1028"/>
    <mergeCell ref="D1029:I1029"/>
    <mergeCell ref="J1029:L1029"/>
    <mergeCell ref="M1029:O1029"/>
    <mergeCell ref="P1029:R1029"/>
    <mergeCell ref="S1029:U1029"/>
    <mergeCell ref="V1029:X1029"/>
    <mergeCell ref="Y1029:AA1029"/>
    <mergeCell ref="AB1029:AD1029"/>
    <mergeCell ref="D1030:I1030"/>
    <mergeCell ref="J1030:L1030"/>
    <mergeCell ref="M1030:O1030"/>
    <mergeCell ref="P1030:R1030"/>
    <mergeCell ref="D1035:I1035"/>
    <mergeCell ref="J1035:L1035"/>
    <mergeCell ref="M1035:O1035"/>
    <mergeCell ref="P1035:R1035"/>
    <mergeCell ref="S1035:U1035"/>
    <mergeCell ref="V1035:X1035"/>
    <mergeCell ref="Y1035:AA1035"/>
    <mergeCell ref="AB1035:AD1035"/>
    <mergeCell ref="D1033:I1033"/>
    <mergeCell ref="J1033:L1033"/>
    <mergeCell ref="M1033:O1033"/>
    <mergeCell ref="P1033:R1033"/>
    <mergeCell ref="S1033:U1033"/>
    <mergeCell ref="V1033:X1033"/>
    <mergeCell ref="Y1033:AA1033"/>
    <mergeCell ref="AB1033:AD1033"/>
    <mergeCell ref="D1034:I1034"/>
    <mergeCell ref="J1034:L1034"/>
    <mergeCell ref="M1034:O1034"/>
    <mergeCell ref="P1034:R1034"/>
    <mergeCell ref="S1034:U1034"/>
    <mergeCell ref="V1034:X1034"/>
    <mergeCell ref="Y1034:AA1034"/>
    <mergeCell ref="AB1034:AD1034"/>
    <mergeCell ref="D1022:I1022"/>
    <mergeCell ref="J1022:L1022"/>
    <mergeCell ref="M1022:O1022"/>
    <mergeCell ref="P1022:R1022"/>
    <mergeCell ref="S1022:U1022"/>
    <mergeCell ref="V1022:X1022"/>
    <mergeCell ref="Y1022:AA1022"/>
    <mergeCell ref="AB1022:AD1022"/>
    <mergeCell ref="D1023:I1023"/>
    <mergeCell ref="J1023:L1023"/>
    <mergeCell ref="M1023:O1023"/>
    <mergeCell ref="P1023:R1023"/>
    <mergeCell ref="S1023:U1023"/>
    <mergeCell ref="V1023:X1023"/>
    <mergeCell ref="Y1023:AA1023"/>
    <mergeCell ref="AB1023:AD1023"/>
    <mergeCell ref="D1024:I1024"/>
    <mergeCell ref="J1024:L1024"/>
    <mergeCell ref="M1024:O1024"/>
    <mergeCell ref="P1024:R1024"/>
    <mergeCell ref="S1024:U1024"/>
    <mergeCell ref="V1024:X1024"/>
    <mergeCell ref="Y1024:AA1024"/>
    <mergeCell ref="AB1024:AD1024"/>
    <mergeCell ref="D1025:I1025"/>
    <mergeCell ref="J1025:L1025"/>
    <mergeCell ref="M1025:O1025"/>
    <mergeCell ref="P1025:R1025"/>
    <mergeCell ref="S1025:U1025"/>
    <mergeCell ref="V1025:X1025"/>
    <mergeCell ref="Y1025:AA1025"/>
    <mergeCell ref="AB1025:AD1025"/>
    <mergeCell ref="D1026:I1026"/>
    <mergeCell ref="J1026:L1026"/>
    <mergeCell ref="M1026:O1026"/>
    <mergeCell ref="P1026:R1026"/>
    <mergeCell ref="S1026:U1026"/>
    <mergeCell ref="V1026:X1026"/>
    <mergeCell ref="Y1026:AA1026"/>
    <mergeCell ref="AB1026:AD1026"/>
    <mergeCell ref="D970:F970"/>
    <mergeCell ref="D971:F971"/>
    <mergeCell ref="D972:F972"/>
    <mergeCell ref="D973:F973"/>
    <mergeCell ref="D974:F974"/>
    <mergeCell ref="D975:F975"/>
    <mergeCell ref="D976:F976"/>
    <mergeCell ref="D977:F977"/>
    <mergeCell ref="D978:F978"/>
    <mergeCell ref="D979:F979"/>
    <mergeCell ref="G974:J974"/>
    <mergeCell ref="K974:N974"/>
    <mergeCell ref="O974:R974"/>
    <mergeCell ref="S974:V974"/>
    <mergeCell ref="W974:Z974"/>
    <mergeCell ref="AA974:AD974"/>
    <mergeCell ref="G975:J975"/>
    <mergeCell ref="K975:N975"/>
    <mergeCell ref="O975:R975"/>
    <mergeCell ref="S975:V975"/>
    <mergeCell ref="D980:F980"/>
    <mergeCell ref="D956:F956"/>
    <mergeCell ref="D957:F957"/>
    <mergeCell ref="D958:F958"/>
    <mergeCell ref="D959:F959"/>
    <mergeCell ref="D960:F960"/>
    <mergeCell ref="D961:F961"/>
    <mergeCell ref="D1021:I1021"/>
    <mergeCell ref="J1021:L1021"/>
    <mergeCell ref="M1021:O1021"/>
    <mergeCell ref="P1021:R1021"/>
    <mergeCell ref="S1021:U1021"/>
    <mergeCell ref="V1021:X1021"/>
    <mergeCell ref="Y1021:AA1021"/>
    <mergeCell ref="AB1021:AD1021"/>
    <mergeCell ref="D962:F962"/>
    <mergeCell ref="D963:F963"/>
    <mergeCell ref="D964:F964"/>
    <mergeCell ref="D965:F965"/>
    <mergeCell ref="D966:F966"/>
    <mergeCell ref="D967:F967"/>
    <mergeCell ref="G966:J966"/>
    <mergeCell ref="K966:N966"/>
    <mergeCell ref="O966:R966"/>
    <mergeCell ref="S966:V966"/>
    <mergeCell ref="W966:Z966"/>
    <mergeCell ref="AA966:AD966"/>
    <mergeCell ref="G967:J967"/>
    <mergeCell ref="K967:N967"/>
    <mergeCell ref="O967:R967"/>
    <mergeCell ref="S967:V967"/>
    <mergeCell ref="D968:F968"/>
    <mergeCell ref="G961:J961"/>
    <mergeCell ref="K961:N961"/>
    <mergeCell ref="O961:R961"/>
    <mergeCell ref="S961:V961"/>
    <mergeCell ref="W961:Z961"/>
    <mergeCell ref="AA961:AD961"/>
    <mergeCell ref="G962:J962"/>
    <mergeCell ref="K962:N962"/>
    <mergeCell ref="O962:R962"/>
    <mergeCell ref="S962:V962"/>
    <mergeCell ref="W962:Z962"/>
    <mergeCell ref="AA962:AD962"/>
    <mergeCell ref="G963:J963"/>
    <mergeCell ref="K963:N963"/>
    <mergeCell ref="O963:R963"/>
    <mergeCell ref="S963:V963"/>
    <mergeCell ref="W963:Z963"/>
    <mergeCell ref="AA963:AD963"/>
    <mergeCell ref="G964:J964"/>
    <mergeCell ref="K964:N964"/>
    <mergeCell ref="O964:R964"/>
    <mergeCell ref="S964:V964"/>
    <mergeCell ref="W964:Z964"/>
    <mergeCell ref="AA964:AD964"/>
    <mergeCell ref="G965:J965"/>
    <mergeCell ref="K965:N965"/>
    <mergeCell ref="O965:R965"/>
    <mergeCell ref="S965:V965"/>
    <mergeCell ref="W965:Z965"/>
    <mergeCell ref="AA965:AD965"/>
    <mergeCell ref="W967:Z967"/>
    <mergeCell ref="AA967:AD967"/>
    <mergeCell ref="G968:J968"/>
    <mergeCell ref="K968:N968"/>
    <mergeCell ref="O968:R968"/>
    <mergeCell ref="S968:V968"/>
    <mergeCell ref="W968:Z968"/>
    <mergeCell ref="D939:F939"/>
    <mergeCell ref="D940:F940"/>
    <mergeCell ref="D941:F941"/>
    <mergeCell ref="D942:F942"/>
    <mergeCell ref="D943:F943"/>
    <mergeCell ref="G942:J942"/>
    <mergeCell ref="K942:N942"/>
    <mergeCell ref="O942:R942"/>
    <mergeCell ref="S942:V942"/>
    <mergeCell ref="W942:Z942"/>
    <mergeCell ref="AA942:AD942"/>
    <mergeCell ref="G943:J943"/>
    <mergeCell ref="K943:N943"/>
    <mergeCell ref="O943:R943"/>
    <mergeCell ref="S943:V943"/>
    <mergeCell ref="D944:F944"/>
    <mergeCell ref="D945:F945"/>
    <mergeCell ref="D946:F946"/>
    <mergeCell ref="D947:F947"/>
    <mergeCell ref="D948:F948"/>
    <mergeCell ref="D949:F949"/>
    <mergeCell ref="D950:F950"/>
    <mergeCell ref="D951:F951"/>
    <mergeCell ref="D952:F952"/>
    <mergeCell ref="D953:F953"/>
    <mergeCell ref="D954:F954"/>
    <mergeCell ref="D955:F955"/>
    <mergeCell ref="G950:J950"/>
    <mergeCell ref="K950:N950"/>
    <mergeCell ref="O950:R950"/>
    <mergeCell ref="S950:V950"/>
    <mergeCell ref="W950:Z950"/>
    <mergeCell ref="AA950:AD950"/>
    <mergeCell ref="G951:J951"/>
    <mergeCell ref="K951:N951"/>
    <mergeCell ref="O951:R951"/>
    <mergeCell ref="S951:V951"/>
    <mergeCell ref="G939:J939"/>
    <mergeCell ref="K939:N939"/>
    <mergeCell ref="O939:R939"/>
    <mergeCell ref="S939:V939"/>
    <mergeCell ref="W939:Z939"/>
    <mergeCell ref="AA939:AD939"/>
    <mergeCell ref="G940:J940"/>
    <mergeCell ref="K940:N940"/>
    <mergeCell ref="O940:R940"/>
    <mergeCell ref="S940:V940"/>
    <mergeCell ref="W940:Z940"/>
    <mergeCell ref="AA940:AD940"/>
    <mergeCell ref="G941:J941"/>
    <mergeCell ref="K941:N941"/>
    <mergeCell ref="O941:R941"/>
    <mergeCell ref="S941:V941"/>
    <mergeCell ref="W941:Z941"/>
    <mergeCell ref="AA941:AD941"/>
    <mergeCell ref="W943:Z943"/>
    <mergeCell ref="AA943:AD943"/>
    <mergeCell ref="G944:J944"/>
    <mergeCell ref="K944:N944"/>
    <mergeCell ref="O944:R944"/>
    <mergeCell ref="S944:V944"/>
    <mergeCell ref="W944:Z944"/>
    <mergeCell ref="AA944:AD944"/>
    <mergeCell ref="G945:J945"/>
    <mergeCell ref="D926:F926"/>
    <mergeCell ref="D927:F927"/>
    <mergeCell ref="D928:F928"/>
    <mergeCell ref="D929:F929"/>
    <mergeCell ref="D930:F930"/>
    <mergeCell ref="D931:F931"/>
    <mergeCell ref="G926:J926"/>
    <mergeCell ref="K926:N926"/>
    <mergeCell ref="O926:R926"/>
    <mergeCell ref="S926:V926"/>
    <mergeCell ref="W926:Z926"/>
    <mergeCell ref="AA926:AD926"/>
    <mergeCell ref="G927:J927"/>
    <mergeCell ref="K927:N927"/>
    <mergeCell ref="O927:R927"/>
    <mergeCell ref="S927:V927"/>
    <mergeCell ref="D932:F932"/>
    <mergeCell ref="D933:F933"/>
    <mergeCell ref="D934:F934"/>
    <mergeCell ref="D935:F935"/>
    <mergeCell ref="D936:F936"/>
    <mergeCell ref="D937:F937"/>
    <mergeCell ref="G934:J934"/>
    <mergeCell ref="K934:N934"/>
    <mergeCell ref="O934:R934"/>
    <mergeCell ref="S934:V934"/>
    <mergeCell ref="W934:Z934"/>
    <mergeCell ref="AA934:AD934"/>
    <mergeCell ref="G935:J935"/>
    <mergeCell ref="K935:N935"/>
    <mergeCell ref="O935:R935"/>
    <mergeCell ref="S935:V935"/>
    <mergeCell ref="D938:F938"/>
    <mergeCell ref="G933:J933"/>
    <mergeCell ref="K933:N933"/>
    <mergeCell ref="O933:R933"/>
    <mergeCell ref="S933:V933"/>
    <mergeCell ref="W933:Z933"/>
    <mergeCell ref="AA933:AD933"/>
    <mergeCell ref="W935:Z935"/>
    <mergeCell ref="AA935:AD935"/>
    <mergeCell ref="G936:J936"/>
    <mergeCell ref="K936:N936"/>
    <mergeCell ref="O936:R936"/>
    <mergeCell ref="S936:V936"/>
    <mergeCell ref="W936:Z936"/>
    <mergeCell ref="AA936:AD936"/>
    <mergeCell ref="G937:J937"/>
    <mergeCell ref="K937:N937"/>
    <mergeCell ref="O937:R937"/>
    <mergeCell ref="S937:V937"/>
    <mergeCell ref="W937:Z937"/>
    <mergeCell ref="AA937:AD937"/>
    <mergeCell ref="G938:J938"/>
    <mergeCell ref="K938:N938"/>
    <mergeCell ref="O938:R938"/>
    <mergeCell ref="S938:V938"/>
    <mergeCell ref="W938:Z938"/>
    <mergeCell ref="AA938:AD938"/>
    <mergeCell ref="G930:J930"/>
    <mergeCell ref="K930:N930"/>
    <mergeCell ref="O930:R930"/>
    <mergeCell ref="S930:V930"/>
    <mergeCell ref="W930:Z930"/>
    <mergeCell ref="D913:F913"/>
    <mergeCell ref="G910:J910"/>
    <mergeCell ref="K910:N910"/>
    <mergeCell ref="O910:R910"/>
    <mergeCell ref="S910:V910"/>
    <mergeCell ref="W910:Z910"/>
    <mergeCell ref="AA910:AD910"/>
    <mergeCell ref="G911:J911"/>
    <mergeCell ref="K911:N911"/>
    <mergeCell ref="O911:R911"/>
    <mergeCell ref="S911:V911"/>
    <mergeCell ref="D914:F914"/>
    <mergeCell ref="D915:F915"/>
    <mergeCell ref="D916:F916"/>
    <mergeCell ref="D917:F917"/>
    <mergeCell ref="D918:F918"/>
    <mergeCell ref="D919:F919"/>
    <mergeCell ref="G918:J918"/>
    <mergeCell ref="K918:N918"/>
    <mergeCell ref="O918:R918"/>
    <mergeCell ref="S918:V918"/>
    <mergeCell ref="W918:Z918"/>
    <mergeCell ref="AA918:AD918"/>
    <mergeCell ref="G919:J919"/>
    <mergeCell ref="K919:N919"/>
    <mergeCell ref="O919:R919"/>
    <mergeCell ref="S919:V919"/>
    <mergeCell ref="D920:F920"/>
    <mergeCell ref="D921:F921"/>
    <mergeCell ref="D922:F922"/>
    <mergeCell ref="D923:F923"/>
    <mergeCell ref="D924:F924"/>
    <mergeCell ref="D925:F925"/>
    <mergeCell ref="G912:J912"/>
    <mergeCell ref="K912:N912"/>
    <mergeCell ref="O912:R912"/>
    <mergeCell ref="S912:V912"/>
    <mergeCell ref="W912:Z912"/>
    <mergeCell ref="AA912:AD912"/>
    <mergeCell ref="G913:J913"/>
    <mergeCell ref="K913:N913"/>
    <mergeCell ref="O913:R913"/>
    <mergeCell ref="S913:V913"/>
    <mergeCell ref="W913:Z913"/>
    <mergeCell ref="AA913:AD913"/>
    <mergeCell ref="G914:J914"/>
    <mergeCell ref="K914:N914"/>
    <mergeCell ref="O914:R914"/>
    <mergeCell ref="S914:V914"/>
    <mergeCell ref="W914:Z914"/>
    <mergeCell ref="AA914:AD914"/>
    <mergeCell ref="G915:J915"/>
    <mergeCell ref="K915:N915"/>
    <mergeCell ref="O915:R915"/>
    <mergeCell ref="S915:V915"/>
    <mergeCell ref="W915:Z915"/>
    <mergeCell ref="AA915:AD915"/>
    <mergeCell ref="G916:J916"/>
    <mergeCell ref="K916:N916"/>
    <mergeCell ref="O916:R916"/>
    <mergeCell ref="S916:V916"/>
    <mergeCell ref="W916:Z916"/>
    <mergeCell ref="AA916:AD916"/>
    <mergeCell ref="G917:J917"/>
    <mergeCell ref="D896:F896"/>
    <mergeCell ref="D897:F897"/>
    <mergeCell ref="D898:F898"/>
    <mergeCell ref="D899:F899"/>
    <mergeCell ref="D900:F900"/>
    <mergeCell ref="D901:F901"/>
    <mergeCell ref="G901:J901"/>
    <mergeCell ref="K901:N901"/>
    <mergeCell ref="O901:R901"/>
    <mergeCell ref="S901:V901"/>
    <mergeCell ref="W901:Z901"/>
    <mergeCell ref="AA901:AD901"/>
    <mergeCell ref="D902:F902"/>
    <mergeCell ref="D903:F903"/>
    <mergeCell ref="D904:F904"/>
    <mergeCell ref="D905:F905"/>
    <mergeCell ref="D906:F906"/>
    <mergeCell ref="D907:F907"/>
    <mergeCell ref="G902:J902"/>
    <mergeCell ref="K902:N902"/>
    <mergeCell ref="O902:R902"/>
    <mergeCell ref="S902:V902"/>
    <mergeCell ref="W902:Z902"/>
    <mergeCell ref="AA902:AD902"/>
    <mergeCell ref="G903:J903"/>
    <mergeCell ref="K903:N903"/>
    <mergeCell ref="O903:R903"/>
    <mergeCell ref="S903:V903"/>
    <mergeCell ref="D908:F908"/>
    <mergeCell ref="D909:F909"/>
    <mergeCell ref="D910:F910"/>
    <mergeCell ref="D911:F911"/>
    <mergeCell ref="D912:F912"/>
    <mergeCell ref="G897:J897"/>
    <mergeCell ref="K897:N897"/>
    <mergeCell ref="O897:R897"/>
    <mergeCell ref="S897:V897"/>
    <mergeCell ref="W897:Z897"/>
    <mergeCell ref="AA897:AD897"/>
    <mergeCell ref="G898:J898"/>
    <mergeCell ref="K898:N898"/>
    <mergeCell ref="O898:R898"/>
    <mergeCell ref="S898:V898"/>
    <mergeCell ref="W898:Z898"/>
    <mergeCell ref="AA898:AD898"/>
    <mergeCell ref="G899:J899"/>
    <mergeCell ref="K899:N899"/>
    <mergeCell ref="O899:R899"/>
    <mergeCell ref="S899:V899"/>
    <mergeCell ref="W899:Z899"/>
    <mergeCell ref="AA899:AD899"/>
    <mergeCell ref="G900:J900"/>
    <mergeCell ref="K900:N900"/>
    <mergeCell ref="O900:R900"/>
    <mergeCell ref="S900:V900"/>
    <mergeCell ref="W900:Z900"/>
    <mergeCell ref="AA900:AD900"/>
    <mergeCell ref="W903:Z903"/>
    <mergeCell ref="AA903:AD903"/>
    <mergeCell ref="G904:J904"/>
    <mergeCell ref="K904:N904"/>
    <mergeCell ref="O904:R904"/>
    <mergeCell ref="S904:V904"/>
    <mergeCell ref="W904:Z904"/>
    <mergeCell ref="D887:F887"/>
    <mergeCell ref="D888:F888"/>
    <mergeCell ref="D889:F889"/>
    <mergeCell ref="G884:J884"/>
    <mergeCell ref="K884:N884"/>
    <mergeCell ref="O884:R884"/>
    <mergeCell ref="S884:V884"/>
    <mergeCell ref="W884:Z884"/>
    <mergeCell ref="AA884:AD884"/>
    <mergeCell ref="G885:J885"/>
    <mergeCell ref="K885:N885"/>
    <mergeCell ref="O885:R885"/>
    <mergeCell ref="S885:V885"/>
    <mergeCell ref="W885:Z885"/>
    <mergeCell ref="AA885:AD885"/>
    <mergeCell ref="G886:J886"/>
    <mergeCell ref="D890:F890"/>
    <mergeCell ref="D891:F891"/>
    <mergeCell ref="D892:F892"/>
    <mergeCell ref="D893:F893"/>
    <mergeCell ref="D894:F894"/>
    <mergeCell ref="D895:F895"/>
    <mergeCell ref="G893:J893"/>
    <mergeCell ref="K893:N893"/>
    <mergeCell ref="O893:R893"/>
    <mergeCell ref="S893:V893"/>
    <mergeCell ref="W893:Z893"/>
    <mergeCell ref="AA893:AD893"/>
    <mergeCell ref="G894:J894"/>
    <mergeCell ref="K894:N894"/>
    <mergeCell ref="O894:R894"/>
    <mergeCell ref="S894:V894"/>
    <mergeCell ref="G891:J891"/>
    <mergeCell ref="K891:N891"/>
    <mergeCell ref="O891:R891"/>
    <mergeCell ref="S891:V891"/>
    <mergeCell ref="W891:Z891"/>
    <mergeCell ref="AA891:AD891"/>
    <mergeCell ref="G892:J892"/>
    <mergeCell ref="D879:F879"/>
    <mergeCell ref="D880:F880"/>
    <mergeCell ref="D881:F881"/>
    <mergeCell ref="D882:F882"/>
    <mergeCell ref="D883:F883"/>
    <mergeCell ref="D884:F884"/>
    <mergeCell ref="D885:F885"/>
    <mergeCell ref="D886:F886"/>
    <mergeCell ref="G879:J879"/>
    <mergeCell ref="K879:N879"/>
    <mergeCell ref="O879:R879"/>
    <mergeCell ref="AA886:AD886"/>
    <mergeCell ref="G887:J887"/>
    <mergeCell ref="K887:N887"/>
    <mergeCell ref="O887:R887"/>
    <mergeCell ref="S887:V887"/>
    <mergeCell ref="W887:Z887"/>
    <mergeCell ref="AA887:AD887"/>
    <mergeCell ref="G888:J888"/>
    <mergeCell ref="K888:N888"/>
    <mergeCell ref="O888:R888"/>
    <mergeCell ref="S888:V888"/>
    <mergeCell ref="W888:Z888"/>
    <mergeCell ref="AA888:AD888"/>
    <mergeCell ref="G889:J889"/>
    <mergeCell ref="K889:N889"/>
    <mergeCell ref="O889:R889"/>
    <mergeCell ref="S889:V889"/>
    <mergeCell ref="W889:Z889"/>
    <mergeCell ref="AA889:AD889"/>
    <mergeCell ref="G890:J890"/>
    <mergeCell ref="K890:N890"/>
    <mergeCell ref="C867:AD867"/>
    <mergeCell ref="O890:R890"/>
    <mergeCell ref="S890:V890"/>
    <mergeCell ref="W890:Z890"/>
    <mergeCell ref="AA890:AD890"/>
    <mergeCell ref="K877:N877"/>
    <mergeCell ref="O877:R877"/>
    <mergeCell ref="S877:V877"/>
    <mergeCell ref="W877:Z877"/>
    <mergeCell ref="AA877:AD877"/>
    <mergeCell ref="G878:J878"/>
    <mergeCell ref="K878:N878"/>
    <mergeCell ref="O878:R878"/>
    <mergeCell ref="S878:V878"/>
    <mergeCell ref="W878:Z878"/>
    <mergeCell ref="AA878:AD878"/>
    <mergeCell ref="D878:F878"/>
    <mergeCell ref="G871:J871"/>
    <mergeCell ref="K871:N871"/>
    <mergeCell ref="O871:R871"/>
    <mergeCell ref="S871:V871"/>
    <mergeCell ref="W871:Z871"/>
    <mergeCell ref="AA871:AD871"/>
    <mergeCell ref="D871:F871"/>
    <mergeCell ref="D872:F872"/>
    <mergeCell ref="D873:F873"/>
    <mergeCell ref="D874:F874"/>
    <mergeCell ref="D875:F875"/>
    <mergeCell ref="D876:F876"/>
    <mergeCell ref="D877:F877"/>
    <mergeCell ref="G872:J872"/>
    <mergeCell ref="K872:N872"/>
    <mergeCell ref="O872:R872"/>
    <mergeCell ref="S872:V872"/>
    <mergeCell ref="W872:Z872"/>
    <mergeCell ref="AA872:AD872"/>
    <mergeCell ref="G873:J873"/>
    <mergeCell ref="K873:N873"/>
    <mergeCell ref="O873:R873"/>
    <mergeCell ref="S873:V873"/>
    <mergeCell ref="W873:Z873"/>
    <mergeCell ref="AA873:AD873"/>
    <mergeCell ref="G874:J874"/>
    <mergeCell ref="K874:N874"/>
    <mergeCell ref="O874:R874"/>
    <mergeCell ref="S874:V874"/>
    <mergeCell ref="W874:Z874"/>
    <mergeCell ref="AA874:AD874"/>
    <mergeCell ref="G875:J875"/>
    <mergeCell ref="K875:N875"/>
    <mergeCell ref="O875:R875"/>
    <mergeCell ref="S875:V875"/>
    <mergeCell ref="W875:Z875"/>
    <mergeCell ref="AA875:AD875"/>
    <mergeCell ref="G876:J876"/>
    <mergeCell ref="K876:N876"/>
    <mergeCell ref="O876:R876"/>
    <mergeCell ref="S876:V876"/>
    <mergeCell ref="W876:Z876"/>
    <mergeCell ref="AA876:AD876"/>
    <mergeCell ref="G877:J877"/>
    <mergeCell ref="D819:N819"/>
    <mergeCell ref="D820:N820"/>
    <mergeCell ref="D821:N821"/>
    <mergeCell ref="D822:N822"/>
    <mergeCell ref="D823:N823"/>
    <mergeCell ref="D824:N824"/>
    <mergeCell ref="D825:N825"/>
    <mergeCell ref="D826:N826"/>
    <mergeCell ref="D827:N827"/>
    <mergeCell ref="D828:N828"/>
    <mergeCell ref="D829:N829"/>
    <mergeCell ref="D830:N830"/>
    <mergeCell ref="D831:N831"/>
    <mergeCell ref="D832:N832"/>
    <mergeCell ref="D833:N833"/>
    <mergeCell ref="D834:N834"/>
    <mergeCell ref="D835:N835"/>
    <mergeCell ref="D836:N836"/>
    <mergeCell ref="D837:N837"/>
    <mergeCell ref="D838:N838"/>
    <mergeCell ref="D839:N839"/>
    <mergeCell ref="D840:N840"/>
    <mergeCell ref="D841:N841"/>
    <mergeCell ref="D842:N842"/>
    <mergeCell ref="C866:AD866"/>
    <mergeCell ref="D855:P855"/>
    <mergeCell ref="R855:AD855"/>
    <mergeCell ref="C857:AD857"/>
    <mergeCell ref="C858:AD858"/>
    <mergeCell ref="B865:AD865"/>
    <mergeCell ref="C851:AD851"/>
    <mergeCell ref="D852:P852"/>
    <mergeCell ref="R852:AD852"/>
    <mergeCell ref="D853:P853"/>
    <mergeCell ref="R853:AD853"/>
    <mergeCell ref="D854:P854"/>
    <mergeCell ref="R854:AD854"/>
    <mergeCell ref="D843:N843"/>
    <mergeCell ref="D844:N844"/>
    <mergeCell ref="D845:N845"/>
    <mergeCell ref="D846:N846"/>
    <mergeCell ref="D847:N847"/>
    <mergeCell ref="D848:N848"/>
    <mergeCell ref="D786:N786"/>
    <mergeCell ref="D787:N787"/>
    <mergeCell ref="D788:N788"/>
    <mergeCell ref="D789:N789"/>
    <mergeCell ref="D790:N790"/>
    <mergeCell ref="D791:N791"/>
    <mergeCell ref="D792:N792"/>
    <mergeCell ref="D793:N793"/>
    <mergeCell ref="D794:N794"/>
    <mergeCell ref="D795:N795"/>
    <mergeCell ref="D796:N796"/>
    <mergeCell ref="D797:N797"/>
    <mergeCell ref="D798:N798"/>
    <mergeCell ref="D799:N799"/>
    <mergeCell ref="D800:N800"/>
    <mergeCell ref="D801:N801"/>
    <mergeCell ref="D802:N802"/>
    <mergeCell ref="D803:N803"/>
    <mergeCell ref="D804:N804"/>
    <mergeCell ref="D805:N805"/>
    <mergeCell ref="D806:N806"/>
    <mergeCell ref="D807:N807"/>
    <mergeCell ref="D808:N808"/>
    <mergeCell ref="D809:N809"/>
    <mergeCell ref="D810:N810"/>
    <mergeCell ref="D811:N811"/>
    <mergeCell ref="D812:N812"/>
    <mergeCell ref="D813:N813"/>
    <mergeCell ref="D814:N814"/>
    <mergeCell ref="D815:N815"/>
    <mergeCell ref="D816:N816"/>
    <mergeCell ref="D817:N817"/>
    <mergeCell ref="D818:N818"/>
    <mergeCell ref="D753:N753"/>
    <mergeCell ref="D754:N754"/>
    <mergeCell ref="D755:N755"/>
    <mergeCell ref="D756:N756"/>
    <mergeCell ref="D757:N757"/>
    <mergeCell ref="D758:N758"/>
    <mergeCell ref="D759:N759"/>
    <mergeCell ref="D760:N760"/>
    <mergeCell ref="D761:N761"/>
    <mergeCell ref="D762:N762"/>
    <mergeCell ref="D763:N763"/>
    <mergeCell ref="D764:N764"/>
    <mergeCell ref="D765:N765"/>
    <mergeCell ref="D766:N766"/>
    <mergeCell ref="D767:N767"/>
    <mergeCell ref="D768:N768"/>
    <mergeCell ref="D769:N769"/>
    <mergeCell ref="D770:N770"/>
    <mergeCell ref="D771:N771"/>
    <mergeCell ref="D772:N772"/>
    <mergeCell ref="D773:N773"/>
    <mergeCell ref="D774:N774"/>
    <mergeCell ref="D775:N775"/>
    <mergeCell ref="D776:N776"/>
    <mergeCell ref="D777:N777"/>
    <mergeCell ref="D778:N778"/>
    <mergeCell ref="D779:N779"/>
    <mergeCell ref="D780:N780"/>
    <mergeCell ref="D781:N781"/>
    <mergeCell ref="D782:N782"/>
    <mergeCell ref="D783:N783"/>
    <mergeCell ref="D784:N784"/>
    <mergeCell ref="D785:N785"/>
    <mergeCell ref="S710:U710"/>
    <mergeCell ref="V710:X710"/>
    <mergeCell ref="Y710:AA710"/>
    <mergeCell ref="AB710:AD710"/>
    <mergeCell ref="D711:H711"/>
    <mergeCell ref="I711:L711"/>
    <mergeCell ref="M711:O711"/>
    <mergeCell ref="P711:R711"/>
    <mergeCell ref="S711:U711"/>
    <mergeCell ref="V711:X711"/>
    <mergeCell ref="Y711:AA711"/>
    <mergeCell ref="AB711:AD711"/>
    <mergeCell ref="D712:H712"/>
    <mergeCell ref="I712:L712"/>
    <mergeCell ref="M712:O712"/>
    <mergeCell ref="P712:R712"/>
    <mergeCell ref="S712:U712"/>
    <mergeCell ref="V712:X712"/>
    <mergeCell ref="Y712:AA712"/>
    <mergeCell ref="AB712:AD712"/>
    <mergeCell ref="C727:N728"/>
    <mergeCell ref="D741:N741"/>
    <mergeCell ref="D742:N742"/>
    <mergeCell ref="D743:N743"/>
    <mergeCell ref="D744:N744"/>
    <mergeCell ref="D745:N745"/>
    <mergeCell ref="D746:N746"/>
    <mergeCell ref="D747:N747"/>
    <mergeCell ref="D748:N748"/>
    <mergeCell ref="D749:N749"/>
    <mergeCell ref="D750:N750"/>
    <mergeCell ref="D751:N751"/>
    <mergeCell ref="D752:N752"/>
    <mergeCell ref="B719:AD719"/>
    <mergeCell ref="D699:H699"/>
    <mergeCell ref="I699:L699"/>
    <mergeCell ref="M699:O699"/>
    <mergeCell ref="P699:R699"/>
    <mergeCell ref="S699:U699"/>
    <mergeCell ref="V699:X699"/>
    <mergeCell ref="Y699:AA699"/>
    <mergeCell ref="AB699:AD699"/>
    <mergeCell ref="D700:H700"/>
    <mergeCell ref="I700:L700"/>
    <mergeCell ref="M700:O700"/>
    <mergeCell ref="P700:R700"/>
    <mergeCell ref="S700:U700"/>
    <mergeCell ref="V700:X700"/>
    <mergeCell ref="Y700:AA700"/>
    <mergeCell ref="AB700:AD700"/>
    <mergeCell ref="D701:H701"/>
    <mergeCell ref="I701:L701"/>
    <mergeCell ref="M701:O701"/>
    <mergeCell ref="P701:R701"/>
    <mergeCell ref="S701:U701"/>
    <mergeCell ref="V701:X701"/>
    <mergeCell ref="Y701:AA701"/>
    <mergeCell ref="AB701:AD701"/>
    <mergeCell ref="D698:H698"/>
    <mergeCell ref="I698:L698"/>
    <mergeCell ref="M698:O698"/>
    <mergeCell ref="P698:R698"/>
    <mergeCell ref="S698:U698"/>
    <mergeCell ref="V698:X698"/>
    <mergeCell ref="Y698:AA698"/>
    <mergeCell ref="AB698:AD698"/>
    <mergeCell ref="D707:H707"/>
    <mergeCell ref="I707:L707"/>
    <mergeCell ref="M707:O707"/>
    <mergeCell ref="P707:R707"/>
    <mergeCell ref="S707:U707"/>
    <mergeCell ref="V707:X707"/>
    <mergeCell ref="Y707:AA707"/>
    <mergeCell ref="AB707:AD707"/>
    <mergeCell ref="S702:U702"/>
    <mergeCell ref="V702:X702"/>
    <mergeCell ref="Y702:AA702"/>
    <mergeCell ref="AB702:AD702"/>
    <mergeCell ref="D703:H703"/>
    <mergeCell ref="I703:L703"/>
    <mergeCell ref="M703:O703"/>
    <mergeCell ref="P703:R703"/>
    <mergeCell ref="S703:U703"/>
    <mergeCell ref="V703:X703"/>
    <mergeCell ref="Y703:AA703"/>
    <mergeCell ref="AB703:AD703"/>
    <mergeCell ref="D704:H704"/>
    <mergeCell ref="I704:L704"/>
    <mergeCell ref="M704:O704"/>
    <mergeCell ref="P704:R704"/>
    <mergeCell ref="S704:U704"/>
    <mergeCell ref="V704:X704"/>
    <mergeCell ref="Y704:AA704"/>
    <mergeCell ref="AB704:AD704"/>
    <mergeCell ref="D705:H705"/>
    <mergeCell ref="I705:L705"/>
    <mergeCell ref="M705:O705"/>
    <mergeCell ref="P705:R705"/>
    <mergeCell ref="D687:H687"/>
    <mergeCell ref="I687:L687"/>
    <mergeCell ref="M687:O687"/>
    <mergeCell ref="P687:R687"/>
    <mergeCell ref="S687:U687"/>
    <mergeCell ref="V687:X687"/>
    <mergeCell ref="Y687:AA687"/>
    <mergeCell ref="AB687:AD687"/>
    <mergeCell ref="D688:H688"/>
    <mergeCell ref="I688:L688"/>
    <mergeCell ref="M688:O688"/>
    <mergeCell ref="P688:R688"/>
    <mergeCell ref="S688:U688"/>
    <mergeCell ref="V688:X688"/>
    <mergeCell ref="Y688:AA688"/>
    <mergeCell ref="AB688:AD688"/>
    <mergeCell ref="D689:H689"/>
    <mergeCell ref="I689:L689"/>
    <mergeCell ref="M689:O689"/>
    <mergeCell ref="P689:R689"/>
    <mergeCell ref="S689:U689"/>
    <mergeCell ref="V689:X689"/>
    <mergeCell ref="Y689:AA689"/>
    <mergeCell ref="AB689:AD689"/>
    <mergeCell ref="D693:H693"/>
    <mergeCell ref="I693:L693"/>
    <mergeCell ref="M693:O693"/>
    <mergeCell ref="P693:R693"/>
    <mergeCell ref="S693:U693"/>
    <mergeCell ref="V693:X693"/>
    <mergeCell ref="Y693:AA693"/>
    <mergeCell ref="AB693:AD693"/>
    <mergeCell ref="D694:H694"/>
    <mergeCell ref="I694:L694"/>
    <mergeCell ref="M694:O694"/>
    <mergeCell ref="P694:R694"/>
    <mergeCell ref="D690:H690"/>
    <mergeCell ref="I690:L690"/>
    <mergeCell ref="M690:O690"/>
    <mergeCell ref="P690:R690"/>
    <mergeCell ref="S690:U690"/>
    <mergeCell ref="V690:X690"/>
    <mergeCell ref="Y690:AA690"/>
    <mergeCell ref="AB690:AD690"/>
    <mergeCell ref="S694:U694"/>
    <mergeCell ref="V694:X694"/>
    <mergeCell ref="Y694:AA694"/>
    <mergeCell ref="AB694:AD694"/>
    <mergeCell ref="D683:H683"/>
    <mergeCell ref="I683:L683"/>
    <mergeCell ref="M683:O683"/>
    <mergeCell ref="P683:R683"/>
    <mergeCell ref="S683:U683"/>
    <mergeCell ref="V683:X683"/>
    <mergeCell ref="Y683:AA683"/>
    <mergeCell ref="AB683:AD683"/>
    <mergeCell ref="D682:H682"/>
    <mergeCell ref="I682:L682"/>
    <mergeCell ref="M682:O682"/>
    <mergeCell ref="P682:R682"/>
    <mergeCell ref="S682:U682"/>
    <mergeCell ref="V682:X682"/>
    <mergeCell ref="Y682:AA682"/>
    <mergeCell ref="AB682:AD682"/>
    <mergeCell ref="D684:H684"/>
    <mergeCell ref="I684:L684"/>
    <mergeCell ref="M684:O684"/>
    <mergeCell ref="P684:R684"/>
    <mergeCell ref="S684:U684"/>
    <mergeCell ref="V684:X684"/>
    <mergeCell ref="Y684:AA684"/>
    <mergeCell ref="AB684:AD684"/>
    <mergeCell ref="D685:H685"/>
    <mergeCell ref="I685:L685"/>
    <mergeCell ref="M685:O685"/>
    <mergeCell ref="P685:R685"/>
    <mergeCell ref="S685:U685"/>
    <mergeCell ref="V685:X685"/>
    <mergeCell ref="Y685:AA685"/>
    <mergeCell ref="AB685:AD685"/>
    <mergeCell ref="D686:H686"/>
    <mergeCell ref="I686:L686"/>
    <mergeCell ref="M686:O686"/>
    <mergeCell ref="P686:R686"/>
    <mergeCell ref="S686:U686"/>
    <mergeCell ref="V686:X686"/>
    <mergeCell ref="Y686:AA686"/>
    <mergeCell ref="AB686:AD686"/>
    <mergeCell ref="D675:H675"/>
    <mergeCell ref="I675:L675"/>
    <mergeCell ref="M675:O675"/>
    <mergeCell ref="P675:R675"/>
    <mergeCell ref="S675:U675"/>
    <mergeCell ref="V675:X675"/>
    <mergeCell ref="Y675:AA675"/>
    <mergeCell ref="AB675:AD675"/>
    <mergeCell ref="D676:H676"/>
    <mergeCell ref="I676:L676"/>
    <mergeCell ref="M676:O676"/>
    <mergeCell ref="P676:R676"/>
    <mergeCell ref="S676:U676"/>
    <mergeCell ref="V676:X676"/>
    <mergeCell ref="Y676:AA676"/>
    <mergeCell ref="AB676:AD676"/>
    <mergeCell ref="D666:H666"/>
    <mergeCell ref="I666:L666"/>
    <mergeCell ref="M666:O666"/>
    <mergeCell ref="P666:R666"/>
    <mergeCell ref="S666:U666"/>
    <mergeCell ref="V666:X666"/>
    <mergeCell ref="Y666:AA666"/>
    <mergeCell ref="AB666:AD666"/>
    <mergeCell ref="S670:U670"/>
    <mergeCell ref="V670:X670"/>
    <mergeCell ref="Y670:AA670"/>
    <mergeCell ref="AB670:AD670"/>
    <mergeCell ref="D671:H671"/>
    <mergeCell ref="I671:L671"/>
    <mergeCell ref="M671:O671"/>
    <mergeCell ref="P671:R671"/>
    <mergeCell ref="S671:U671"/>
    <mergeCell ref="V671:X671"/>
    <mergeCell ref="Y671:AA671"/>
    <mergeCell ref="AB671:AD671"/>
    <mergeCell ref="D672:H672"/>
    <mergeCell ref="I672:L672"/>
    <mergeCell ref="M672:O672"/>
    <mergeCell ref="P672:R672"/>
    <mergeCell ref="D667:H667"/>
    <mergeCell ref="I667:L667"/>
    <mergeCell ref="M667:O667"/>
    <mergeCell ref="P667:R667"/>
    <mergeCell ref="S667:U667"/>
    <mergeCell ref="V667:X667"/>
    <mergeCell ref="Y667:AA667"/>
    <mergeCell ref="AB667:AD667"/>
    <mergeCell ref="D668:H668"/>
    <mergeCell ref="I668:L668"/>
    <mergeCell ref="M668:O668"/>
    <mergeCell ref="P668:R668"/>
    <mergeCell ref="S668:U668"/>
    <mergeCell ref="V668:X668"/>
    <mergeCell ref="Y668:AA668"/>
    <mergeCell ref="AB668:AD668"/>
    <mergeCell ref="D669:H669"/>
    <mergeCell ref="I669:L669"/>
    <mergeCell ref="M669:O669"/>
    <mergeCell ref="P669:R669"/>
    <mergeCell ref="S669:U669"/>
    <mergeCell ref="V669:X669"/>
    <mergeCell ref="Y669:AA669"/>
    <mergeCell ref="AB669:AD669"/>
    <mergeCell ref="D661:H661"/>
    <mergeCell ref="I661:L661"/>
    <mergeCell ref="M661:O661"/>
    <mergeCell ref="P661:R661"/>
    <mergeCell ref="S661:U661"/>
    <mergeCell ref="V661:X661"/>
    <mergeCell ref="Y661:AA661"/>
    <mergeCell ref="AB661:AD661"/>
    <mergeCell ref="D662:H662"/>
    <mergeCell ref="I662:L662"/>
    <mergeCell ref="M662:O662"/>
    <mergeCell ref="P662:R662"/>
    <mergeCell ref="S662:U662"/>
    <mergeCell ref="V662:X662"/>
    <mergeCell ref="Y662:AA662"/>
    <mergeCell ref="AB662:AD662"/>
    <mergeCell ref="D663:H663"/>
    <mergeCell ref="I663:L663"/>
    <mergeCell ref="M663:O663"/>
    <mergeCell ref="P663:R663"/>
    <mergeCell ref="S663:U663"/>
    <mergeCell ref="V663:X663"/>
    <mergeCell ref="Y663:AA663"/>
    <mergeCell ref="AB663:AD663"/>
    <mergeCell ref="D664:H664"/>
    <mergeCell ref="I664:L664"/>
    <mergeCell ref="M664:O664"/>
    <mergeCell ref="P664:R664"/>
    <mergeCell ref="S664:U664"/>
    <mergeCell ref="V664:X664"/>
    <mergeCell ref="Y664:AA664"/>
    <mergeCell ref="AB664:AD664"/>
    <mergeCell ref="D665:H665"/>
    <mergeCell ref="I665:L665"/>
    <mergeCell ref="M665:O665"/>
    <mergeCell ref="P665:R665"/>
    <mergeCell ref="S665:U665"/>
    <mergeCell ref="V665:X665"/>
    <mergeCell ref="Y665:AA665"/>
    <mergeCell ref="AB665:AD665"/>
    <mergeCell ref="D646:H646"/>
    <mergeCell ref="I646:L646"/>
    <mergeCell ref="M646:O646"/>
    <mergeCell ref="P646:R646"/>
    <mergeCell ref="D651:H651"/>
    <mergeCell ref="I651:L651"/>
    <mergeCell ref="M651:O651"/>
    <mergeCell ref="P651:R651"/>
    <mergeCell ref="S651:U651"/>
    <mergeCell ref="V651:X651"/>
    <mergeCell ref="Y651:AA651"/>
    <mergeCell ref="AB651:AD651"/>
    <mergeCell ref="S646:U646"/>
    <mergeCell ref="V646:X646"/>
    <mergeCell ref="Y646:AA646"/>
    <mergeCell ref="AB646:AD646"/>
    <mergeCell ref="D647:H647"/>
    <mergeCell ref="I647:L647"/>
    <mergeCell ref="M647:O647"/>
    <mergeCell ref="P647:R647"/>
    <mergeCell ref="S647:U647"/>
    <mergeCell ref="V647:X647"/>
    <mergeCell ref="Y647:AA647"/>
    <mergeCell ref="AB647:AD647"/>
    <mergeCell ref="D648:H648"/>
    <mergeCell ref="I648:L648"/>
    <mergeCell ref="M648:O648"/>
    <mergeCell ref="P648:R648"/>
    <mergeCell ref="S648:U648"/>
    <mergeCell ref="V648:X648"/>
    <mergeCell ref="Y648:AA648"/>
    <mergeCell ref="AB648:AD648"/>
    <mergeCell ref="D649:H649"/>
    <mergeCell ref="I649:L649"/>
    <mergeCell ref="M649:O649"/>
    <mergeCell ref="P649:R649"/>
    <mergeCell ref="S649:U649"/>
    <mergeCell ref="V649:X649"/>
    <mergeCell ref="Y649:AA649"/>
    <mergeCell ref="AB649:AD649"/>
    <mergeCell ref="S634:U634"/>
    <mergeCell ref="V634:X634"/>
    <mergeCell ref="Y634:AA634"/>
    <mergeCell ref="AB634:AD634"/>
    <mergeCell ref="D643:H643"/>
    <mergeCell ref="I643:L643"/>
    <mergeCell ref="M643:O643"/>
    <mergeCell ref="P643:R643"/>
    <mergeCell ref="S643:U643"/>
    <mergeCell ref="V643:X643"/>
    <mergeCell ref="Y643:AA643"/>
    <mergeCell ref="AB643:AD643"/>
    <mergeCell ref="S638:U638"/>
    <mergeCell ref="V638:X638"/>
    <mergeCell ref="Y638:AA638"/>
    <mergeCell ref="AB638:AD638"/>
    <mergeCell ref="D639:H639"/>
    <mergeCell ref="I639:L639"/>
    <mergeCell ref="M639:O639"/>
    <mergeCell ref="P639:R639"/>
    <mergeCell ref="S639:U639"/>
    <mergeCell ref="V639:X639"/>
    <mergeCell ref="Y639:AA639"/>
    <mergeCell ref="AB639:AD639"/>
    <mergeCell ref="D640:H640"/>
    <mergeCell ref="I640:L640"/>
    <mergeCell ref="M640:O640"/>
    <mergeCell ref="P640:R640"/>
    <mergeCell ref="S640:U640"/>
    <mergeCell ref="V640:X640"/>
    <mergeCell ref="Y640:AA640"/>
    <mergeCell ref="AB640:AD640"/>
    <mergeCell ref="D641:H641"/>
    <mergeCell ref="I641:L641"/>
    <mergeCell ref="M641:O641"/>
    <mergeCell ref="P641:R641"/>
    <mergeCell ref="D622:H622"/>
    <mergeCell ref="I622:L622"/>
    <mergeCell ref="M622:O622"/>
    <mergeCell ref="P622:R622"/>
    <mergeCell ref="D627:H627"/>
    <mergeCell ref="I627:L627"/>
    <mergeCell ref="M627:O627"/>
    <mergeCell ref="P627:R627"/>
    <mergeCell ref="S627:U627"/>
    <mergeCell ref="V627:X627"/>
    <mergeCell ref="Y627:AA627"/>
    <mergeCell ref="AB627:AD627"/>
    <mergeCell ref="D628:H628"/>
    <mergeCell ref="I628:L628"/>
    <mergeCell ref="M628:O628"/>
    <mergeCell ref="P628:R628"/>
    <mergeCell ref="S628:U628"/>
    <mergeCell ref="V628:X628"/>
    <mergeCell ref="Y628:AA628"/>
    <mergeCell ref="AB628:AD628"/>
    <mergeCell ref="S622:U622"/>
    <mergeCell ref="V622:X622"/>
    <mergeCell ref="Y622:AA622"/>
    <mergeCell ref="AB622:AD622"/>
    <mergeCell ref="D623:H623"/>
    <mergeCell ref="I623:L623"/>
    <mergeCell ref="M623:O623"/>
    <mergeCell ref="P623:R623"/>
    <mergeCell ref="S623:U623"/>
    <mergeCell ref="V623:X623"/>
    <mergeCell ref="Y623:AA623"/>
    <mergeCell ref="AB623:AD623"/>
    <mergeCell ref="D624:H624"/>
    <mergeCell ref="I624:L624"/>
    <mergeCell ref="M624:O624"/>
    <mergeCell ref="P624:R624"/>
    <mergeCell ref="S624:U624"/>
    <mergeCell ref="V624:X624"/>
    <mergeCell ref="Y624:AA624"/>
    <mergeCell ref="AB624:AD624"/>
    <mergeCell ref="D625:H625"/>
    <mergeCell ref="I625:L625"/>
    <mergeCell ref="M625:O625"/>
    <mergeCell ref="P625:R625"/>
    <mergeCell ref="S625:U625"/>
    <mergeCell ref="V625:X625"/>
    <mergeCell ref="Y625:AA625"/>
    <mergeCell ref="AB625:AD625"/>
    <mergeCell ref="D626:H626"/>
    <mergeCell ref="I626:L626"/>
    <mergeCell ref="M626:O626"/>
    <mergeCell ref="P626:R626"/>
    <mergeCell ref="S626:U626"/>
    <mergeCell ref="V626:X626"/>
    <mergeCell ref="Y626:AA626"/>
    <mergeCell ref="AB626:AD626"/>
    <mergeCell ref="D614:H614"/>
    <mergeCell ref="I614:L614"/>
    <mergeCell ref="M614:O614"/>
    <mergeCell ref="P614:R614"/>
    <mergeCell ref="D619:H619"/>
    <mergeCell ref="I619:L619"/>
    <mergeCell ref="M619:O619"/>
    <mergeCell ref="P619:R619"/>
    <mergeCell ref="S619:U619"/>
    <mergeCell ref="V619:X619"/>
    <mergeCell ref="Y619:AA619"/>
    <mergeCell ref="AB619:AD619"/>
    <mergeCell ref="D618:H618"/>
    <mergeCell ref="I618:L618"/>
    <mergeCell ref="M618:O618"/>
    <mergeCell ref="P618:R618"/>
    <mergeCell ref="S618:U618"/>
    <mergeCell ref="V618:X618"/>
    <mergeCell ref="Y618:AA618"/>
    <mergeCell ref="AB618:AD618"/>
    <mergeCell ref="D620:H620"/>
    <mergeCell ref="I620:L620"/>
    <mergeCell ref="M620:O620"/>
    <mergeCell ref="P620:R620"/>
    <mergeCell ref="S620:U620"/>
    <mergeCell ref="V620:X620"/>
    <mergeCell ref="Y620:AA620"/>
    <mergeCell ref="AB620:AD620"/>
    <mergeCell ref="D621:H621"/>
    <mergeCell ref="I621:L621"/>
    <mergeCell ref="M621:O621"/>
    <mergeCell ref="P621:R621"/>
    <mergeCell ref="S621:U621"/>
    <mergeCell ref="V621:X621"/>
    <mergeCell ref="Y621:AA621"/>
    <mergeCell ref="AB621:AD621"/>
    <mergeCell ref="D597:H597"/>
    <mergeCell ref="I597:L597"/>
    <mergeCell ref="M597:O597"/>
    <mergeCell ref="P597:R597"/>
    <mergeCell ref="S597:U597"/>
    <mergeCell ref="V597:X597"/>
    <mergeCell ref="Y597:AA597"/>
    <mergeCell ref="AB597:AD597"/>
    <mergeCell ref="D598:H598"/>
    <mergeCell ref="I598:L598"/>
    <mergeCell ref="M598:O598"/>
    <mergeCell ref="P598:R598"/>
    <mergeCell ref="D603:H603"/>
    <mergeCell ref="I603:L603"/>
    <mergeCell ref="M603:O603"/>
    <mergeCell ref="P603:R603"/>
    <mergeCell ref="S603:U603"/>
    <mergeCell ref="V603:X603"/>
    <mergeCell ref="Y603:AA603"/>
    <mergeCell ref="AB603:AD603"/>
    <mergeCell ref="D604:H604"/>
    <mergeCell ref="I604:L604"/>
    <mergeCell ref="M604:O604"/>
    <mergeCell ref="P604:R604"/>
    <mergeCell ref="S604:U604"/>
    <mergeCell ref="V604:X604"/>
    <mergeCell ref="Y604:AA604"/>
    <mergeCell ref="AB604:AD604"/>
    <mergeCell ref="D605:H605"/>
    <mergeCell ref="I605:L605"/>
    <mergeCell ref="M605:O605"/>
    <mergeCell ref="P605:R605"/>
    <mergeCell ref="S605:U605"/>
    <mergeCell ref="V605:X605"/>
    <mergeCell ref="Y605:AA605"/>
    <mergeCell ref="AB605:AD605"/>
    <mergeCell ref="S598:U598"/>
    <mergeCell ref="V598:X598"/>
    <mergeCell ref="Y598:AA598"/>
    <mergeCell ref="AB598:AD598"/>
    <mergeCell ref="D599:H599"/>
    <mergeCell ref="I599:L599"/>
    <mergeCell ref="M599:O599"/>
    <mergeCell ref="P599:R599"/>
    <mergeCell ref="S599:U599"/>
    <mergeCell ref="V599:X599"/>
    <mergeCell ref="Y599:AA599"/>
    <mergeCell ref="AB599:AD599"/>
    <mergeCell ref="D600:H600"/>
    <mergeCell ref="I600:L600"/>
    <mergeCell ref="M600:O600"/>
    <mergeCell ref="P600:R600"/>
    <mergeCell ref="S600:U600"/>
    <mergeCell ref="V600:X600"/>
    <mergeCell ref="Y600:AA600"/>
    <mergeCell ref="AB600:AD600"/>
    <mergeCell ref="D601:H601"/>
    <mergeCell ref="I601:L601"/>
    <mergeCell ref="M601:O601"/>
    <mergeCell ref="P601:R601"/>
    <mergeCell ref="S601:U601"/>
    <mergeCell ref="V601:X601"/>
    <mergeCell ref="Y601:AA601"/>
    <mergeCell ref="AB601:AD601"/>
    <mergeCell ref="Y575:Z575"/>
    <mergeCell ref="AA573:AB573"/>
    <mergeCell ref="M574:N574"/>
    <mergeCell ref="O574:P574"/>
    <mergeCell ref="Q574:R574"/>
    <mergeCell ref="S574:T574"/>
    <mergeCell ref="U574:V574"/>
    <mergeCell ref="W574:X574"/>
    <mergeCell ref="Y574:Z574"/>
    <mergeCell ref="C588:AD588"/>
    <mergeCell ref="C589:AD589"/>
    <mergeCell ref="AA577:AB577"/>
    <mergeCell ref="C579:AD579"/>
    <mergeCell ref="C580:AD580"/>
    <mergeCell ref="B587:AD587"/>
    <mergeCell ref="D594:H594"/>
    <mergeCell ref="I594:L594"/>
    <mergeCell ref="M594:O594"/>
    <mergeCell ref="P594:R594"/>
    <mergeCell ref="S594:U594"/>
    <mergeCell ref="V594:X594"/>
    <mergeCell ref="Y594:AA594"/>
    <mergeCell ref="AB594:AD594"/>
    <mergeCell ref="D595:H595"/>
    <mergeCell ref="I595:L595"/>
    <mergeCell ref="M595:O595"/>
    <mergeCell ref="P595:R595"/>
    <mergeCell ref="S595:U595"/>
    <mergeCell ref="V595:X595"/>
    <mergeCell ref="Y595:AA595"/>
    <mergeCell ref="AB595:AD595"/>
    <mergeCell ref="D596:H596"/>
    <mergeCell ref="I596:L596"/>
    <mergeCell ref="M596:O596"/>
    <mergeCell ref="P596:R596"/>
    <mergeCell ref="S596:U596"/>
    <mergeCell ref="V596:X596"/>
    <mergeCell ref="Y596:AA596"/>
    <mergeCell ref="AB596:AD596"/>
    <mergeCell ref="U566:V566"/>
    <mergeCell ref="W566:X566"/>
    <mergeCell ref="Y566:Z566"/>
    <mergeCell ref="AA572:AB572"/>
    <mergeCell ref="M573:N573"/>
    <mergeCell ref="O573:P573"/>
    <mergeCell ref="Q573:R573"/>
    <mergeCell ref="S573:T573"/>
    <mergeCell ref="U573:V573"/>
    <mergeCell ref="W573:X573"/>
    <mergeCell ref="Y573:Z573"/>
    <mergeCell ref="AA571:AB571"/>
    <mergeCell ref="M572:N572"/>
    <mergeCell ref="O572:P572"/>
    <mergeCell ref="Q572:R572"/>
    <mergeCell ref="S572:T572"/>
    <mergeCell ref="U572:V572"/>
    <mergeCell ref="W572:X572"/>
    <mergeCell ref="Y572:Z572"/>
    <mergeCell ref="AA570:AB570"/>
    <mergeCell ref="M571:N571"/>
    <mergeCell ref="O571:P571"/>
    <mergeCell ref="Q571:R571"/>
    <mergeCell ref="S571:T571"/>
    <mergeCell ref="U571:V571"/>
    <mergeCell ref="W571:X571"/>
    <mergeCell ref="Y571:Z571"/>
    <mergeCell ref="AA569:AB569"/>
    <mergeCell ref="M570:N570"/>
    <mergeCell ref="O570:P570"/>
    <mergeCell ref="Q570:R570"/>
    <mergeCell ref="S570:T570"/>
    <mergeCell ref="U570:V570"/>
    <mergeCell ref="W570:X570"/>
    <mergeCell ref="Y570:Z570"/>
    <mergeCell ref="U558:V558"/>
    <mergeCell ref="W558:X558"/>
    <mergeCell ref="Y558:Z558"/>
    <mergeCell ref="AA564:AB564"/>
    <mergeCell ref="M565:N565"/>
    <mergeCell ref="O565:P565"/>
    <mergeCell ref="Q565:R565"/>
    <mergeCell ref="S565:T565"/>
    <mergeCell ref="U565:V565"/>
    <mergeCell ref="W565:X565"/>
    <mergeCell ref="Y565:Z565"/>
    <mergeCell ref="AA563:AB563"/>
    <mergeCell ref="M564:N564"/>
    <mergeCell ref="O564:P564"/>
    <mergeCell ref="Q564:R564"/>
    <mergeCell ref="S564:T564"/>
    <mergeCell ref="U564:V564"/>
    <mergeCell ref="W564:X564"/>
    <mergeCell ref="Y564:Z564"/>
    <mergeCell ref="AA562:AB562"/>
    <mergeCell ref="M563:N563"/>
    <mergeCell ref="O563:P563"/>
    <mergeCell ref="Q563:R563"/>
    <mergeCell ref="S563:T563"/>
    <mergeCell ref="U563:V563"/>
    <mergeCell ref="W563:X563"/>
    <mergeCell ref="Y563:Z563"/>
    <mergeCell ref="AA561:AB561"/>
    <mergeCell ref="M562:N562"/>
    <mergeCell ref="O562:P562"/>
    <mergeCell ref="Q562:R562"/>
    <mergeCell ref="S562:T562"/>
    <mergeCell ref="U562:V562"/>
    <mergeCell ref="W562:X562"/>
    <mergeCell ref="Y562:Z562"/>
    <mergeCell ref="AA565:AB565"/>
    <mergeCell ref="M550:N550"/>
    <mergeCell ref="O550:P550"/>
    <mergeCell ref="Q550:R550"/>
    <mergeCell ref="S550:T550"/>
    <mergeCell ref="U550:V550"/>
    <mergeCell ref="W550:X550"/>
    <mergeCell ref="Y550:Z550"/>
    <mergeCell ref="AA556:AB556"/>
    <mergeCell ref="M557:N557"/>
    <mergeCell ref="O557:P557"/>
    <mergeCell ref="Q557:R557"/>
    <mergeCell ref="S557:T557"/>
    <mergeCell ref="U557:V557"/>
    <mergeCell ref="W557:X557"/>
    <mergeCell ref="Y557:Z557"/>
    <mergeCell ref="AA555:AB555"/>
    <mergeCell ref="M556:N556"/>
    <mergeCell ref="O556:P556"/>
    <mergeCell ref="Q556:R556"/>
    <mergeCell ref="S556:T556"/>
    <mergeCell ref="U556:V556"/>
    <mergeCell ref="W556:X556"/>
    <mergeCell ref="Y556:Z556"/>
    <mergeCell ref="AA554:AB554"/>
    <mergeCell ref="M555:N555"/>
    <mergeCell ref="O555:P555"/>
    <mergeCell ref="Q555:R555"/>
    <mergeCell ref="S555:T555"/>
    <mergeCell ref="U555:V555"/>
    <mergeCell ref="W555:X555"/>
    <mergeCell ref="Y555:Z555"/>
    <mergeCell ref="AA553:AB553"/>
    <mergeCell ref="M554:N554"/>
    <mergeCell ref="O554:P554"/>
    <mergeCell ref="Q554:R554"/>
    <mergeCell ref="S554:T554"/>
    <mergeCell ref="U554:V554"/>
    <mergeCell ref="W554:X554"/>
    <mergeCell ref="Y554:Z554"/>
    <mergeCell ref="AA557:AB557"/>
    <mergeCell ref="Y543:Z543"/>
    <mergeCell ref="AA541:AB541"/>
    <mergeCell ref="M542:N542"/>
    <mergeCell ref="O542:P542"/>
    <mergeCell ref="Q542:R542"/>
    <mergeCell ref="S542:T542"/>
    <mergeCell ref="U542:V542"/>
    <mergeCell ref="W542:X542"/>
    <mergeCell ref="Y542:Z542"/>
    <mergeCell ref="D545:F545"/>
    <mergeCell ref="G545:J545"/>
    <mergeCell ref="K545:L545"/>
    <mergeCell ref="AA548:AB548"/>
    <mergeCell ref="M549:N549"/>
    <mergeCell ref="O549:P549"/>
    <mergeCell ref="Q549:R549"/>
    <mergeCell ref="S549:T549"/>
    <mergeCell ref="U549:V549"/>
    <mergeCell ref="W549:X549"/>
    <mergeCell ref="Y549:Z549"/>
    <mergeCell ref="AA547:AB547"/>
    <mergeCell ref="M548:N548"/>
    <mergeCell ref="O548:P548"/>
    <mergeCell ref="Q548:R548"/>
    <mergeCell ref="S548:T548"/>
    <mergeCell ref="U548:V548"/>
    <mergeCell ref="W548:X548"/>
    <mergeCell ref="Y548:Z548"/>
    <mergeCell ref="AA546:AB546"/>
    <mergeCell ref="M547:N547"/>
    <mergeCell ref="O547:P547"/>
    <mergeCell ref="Q547:R547"/>
    <mergeCell ref="S547:T547"/>
    <mergeCell ref="U547:V547"/>
    <mergeCell ref="W547:X547"/>
    <mergeCell ref="Y547:Z547"/>
    <mergeCell ref="AA545:AB545"/>
    <mergeCell ref="M546:N546"/>
    <mergeCell ref="O546:P546"/>
    <mergeCell ref="Q546:R546"/>
    <mergeCell ref="S546:T546"/>
    <mergeCell ref="U546:V546"/>
    <mergeCell ref="W546:X546"/>
    <mergeCell ref="Y546:Z546"/>
    <mergeCell ref="AA549:AB549"/>
    <mergeCell ref="Y534:Z534"/>
    <mergeCell ref="D536:F536"/>
    <mergeCell ref="G536:J536"/>
    <mergeCell ref="K536:L536"/>
    <mergeCell ref="AA540:AB540"/>
    <mergeCell ref="M541:N541"/>
    <mergeCell ref="O541:P541"/>
    <mergeCell ref="Q541:R541"/>
    <mergeCell ref="S541:T541"/>
    <mergeCell ref="U541:V541"/>
    <mergeCell ref="W541:X541"/>
    <mergeCell ref="Y541:Z541"/>
    <mergeCell ref="AA539:AB539"/>
    <mergeCell ref="M540:N540"/>
    <mergeCell ref="O540:P540"/>
    <mergeCell ref="Q540:R540"/>
    <mergeCell ref="S540:T540"/>
    <mergeCell ref="U540:V540"/>
    <mergeCell ref="W540:X540"/>
    <mergeCell ref="Y540:Z540"/>
    <mergeCell ref="AA538:AB538"/>
    <mergeCell ref="M539:N539"/>
    <mergeCell ref="O539:P539"/>
    <mergeCell ref="Q539:R539"/>
    <mergeCell ref="S539:T539"/>
    <mergeCell ref="U539:V539"/>
    <mergeCell ref="W539:X539"/>
    <mergeCell ref="Y539:Z539"/>
    <mergeCell ref="AA537:AB537"/>
    <mergeCell ref="M538:N538"/>
    <mergeCell ref="O538:P538"/>
    <mergeCell ref="Q538:R538"/>
    <mergeCell ref="S538:T538"/>
    <mergeCell ref="U538:V538"/>
    <mergeCell ref="W538:X538"/>
    <mergeCell ref="Y538:Z538"/>
    <mergeCell ref="AA526:AB526"/>
    <mergeCell ref="M527:N527"/>
    <mergeCell ref="O527:P527"/>
    <mergeCell ref="Q527:R527"/>
    <mergeCell ref="S527:T527"/>
    <mergeCell ref="U527:V527"/>
    <mergeCell ref="W527:X527"/>
    <mergeCell ref="Y527:Z527"/>
    <mergeCell ref="AA525:AB525"/>
    <mergeCell ref="M526:N526"/>
    <mergeCell ref="O526:P526"/>
    <mergeCell ref="Q526:R526"/>
    <mergeCell ref="S526:T526"/>
    <mergeCell ref="U526:V526"/>
    <mergeCell ref="W526:X526"/>
    <mergeCell ref="Y526:Z526"/>
    <mergeCell ref="D527:F527"/>
    <mergeCell ref="G527:J527"/>
    <mergeCell ref="K527:L527"/>
    <mergeCell ref="AA532:AB532"/>
    <mergeCell ref="M533:N533"/>
    <mergeCell ref="O533:P533"/>
    <mergeCell ref="Q533:R533"/>
    <mergeCell ref="S533:T533"/>
    <mergeCell ref="U533:V533"/>
    <mergeCell ref="W533:X533"/>
    <mergeCell ref="Y533:Z533"/>
    <mergeCell ref="AA531:AB531"/>
    <mergeCell ref="M532:N532"/>
    <mergeCell ref="O532:P532"/>
    <mergeCell ref="Q532:R532"/>
    <mergeCell ref="S532:T532"/>
    <mergeCell ref="U532:V532"/>
    <mergeCell ref="W532:X532"/>
    <mergeCell ref="Y532:Z532"/>
    <mergeCell ref="AA530:AB530"/>
    <mergeCell ref="M531:N531"/>
    <mergeCell ref="O531:P531"/>
    <mergeCell ref="Q531:R531"/>
    <mergeCell ref="S531:T531"/>
    <mergeCell ref="U531:V531"/>
    <mergeCell ref="W531:X531"/>
    <mergeCell ref="Y531:Z531"/>
    <mergeCell ref="AA529:AB529"/>
    <mergeCell ref="M530:N530"/>
    <mergeCell ref="O530:P530"/>
    <mergeCell ref="Q530:R530"/>
    <mergeCell ref="S530:T530"/>
    <mergeCell ref="U530:V530"/>
    <mergeCell ref="W530:X530"/>
    <mergeCell ref="Y530:Z530"/>
    <mergeCell ref="AA533:AB533"/>
    <mergeCell ref="D518:F518"/>
    <mergeCell ref="G518:J518"/>
    <mergeCell ref="K518:L518"/>
    <mergeCell ref="AA524:AB524"/>
    <mergeCell ref="M525:N525"/>
    <mergeCell ref="O525:P525"/>
    <mergeCell ref="Q525:R525"/>
    <mergeCell ref="S525:T525"/>
    <mergeCell ref="U525:V525"/>
    <mergeCell ref="W525:X525"/>
    <mergeCell ref="Y525:Z525"/>
    <mergeCell ref="AA523:AB523"/>
    <mergeCell ref="M524:N524"/>
    <mergeCell ref="O524:P524"/>
    <mergeCell ref="Q524:R524"/>
    <mergeCell ref="S524:T524"/>
    <mergeCell ref="U524:V524"/>
    <mergeCell ref="W524:X524"/>
    <mergeCell ref="Y524:Z524"/>
    <mergeCell ref="AA522:AB522"/>
    <mergeCell ref="M523:N523"/>
    <mergeCell ref="O523:P523"/>
    <mergeCell ref="Q523:R523"/>
    <mergeCell ref="S523:T523"/>
    <mergeCell ref="U523:V523"/>
    <mergeCell ref="W523:X523"/>
    <mergeCell ref="Y523:Z523"/>
    <mergeCell ref="AA521:AB521"/>
    <mergeCell ref="M522:N522"/>
    <mergeCell ref="O522:P522"/>
    <mergeCell ref="Q522:R522"/>
    <mergeCell ref="S522:T522"/>
    <mergeCell ref="U522:V522"/>
    <mergeCell ref="W522:X522"/>
    <mergeCell ref="Y522:Z522"/>
    <mergeCell ref="U510:V510"/>
    <mergeCell ref="W510:X510"/>
    <mergeCell ref="Y510:Z510"/>
    <mergeCell ref="AA516:AB516"/>
    <mergeCell ref="M517:N517"/>
    <mergeCell ref="O517:P517"/>
    <mergeCell ref="Q517:R517"/>
    <mergeCell ref="S517:T517"/>
    <mergeCell ref="U517:V517"/>
    <mergeCell ref="W517:X517"/>
    <mergeCell ref="Y517:Z517"/>
    <mergeCell ref="AA515:AB515"/>
    <mergeCell ref="M516:N516"/>
    <mergeCell ref="O516:P516"/>
    <mergeCell ref="Q516:R516"/>
    <mergeCell ref="S516:T516"/>
    <mergeCell ref="U516:V516"/>
    <mergeCell ref="W516:X516"/>
    <mergeCell ref="Y516:Z516"/>
    <mergeCell ref="AA514:AB514"/>
    <mergeCell ref="M515:N515"/>
    <mergeCell ref="O515:P515"/>
    <mergeCell ref="Q515:R515"/>
    <mergeCell ref="S515:T515"/>
    <mergeCell ref="U515:V515"/>
    <mergeCell ref="W515:X515"/>
    <mergeCell ref="Y515:Z515"/>
    <mergeCell ref="AA513:AB513"/>
    <mergeCell ref="M514:N514"/>
    <mergeCell ref="O514:P514"/>
    <mergeCell ref="Q514:R514"/>
    <mergeCell ref="S514:T514"/>
    <mergeCell ref="U514:V514"/>
    <mergeCell ref="W514:X514"/>
    <mergeCell ref="Y514:Z514"/>
    <mergeCell ref="AA517:AB517"/>
    <mergeCell ref="U502:V502"/>
    <mergeCell ref="W502:X502"/>
    <mergeCell ref="Y502:Z502"/>
    <mergeCell ref="AA508:AB508"/>
    <mergeCell ref="M509:N509"/>
    <mergeCell ref="O509:P509"/>
    <mergeCell ref="Q509:R509"/>
    <mergeCell ref="S509:T509"/>
    <mergeCell ref="U509:V509"/>
    <mergeCell ref="W509:X509"/>
    <mergeCell ref="Y509:Z509"/>
    <mergeCell ref="AA507:AB507"/>
    <mergeCell ref="M508:N508"/>
    <mergeCell ref="O508:P508"/>
    <mergeCell ref="Q508:R508"/>
    <mergeCell ref="S508:T508"/>
    <mergeCell ref="U508:V508"/>
    <mergeCell ref="W508:X508"/>
    <mergeCell ref="Y508:Z508"/>
    <mergeCell ref="AA506:AB506"/>
    <mergeCell ref="M507:N507"/>
    <mergeCell ref="O507:P507"/>
    <mergeCell ref="Q507:R507"/>
    <mergeCell ref="S507:T507"/>
    <mergeCell ref="U507:V507"/>
    <mergeCell ref="W507:X507"/>
    <mergeCell ref="Y507:Z507"/>
    <mergeCell ref="AA505:AB505"/>
    <mergeCell ref="M506:N506"/>
    <mergeCell ref="O506:P506"/>
    <mergeCell ref="Q506:R506"/>
    <mergeCell ref="S506:T506"/>
    <mergeCell ref="U506:V506"/>
    <mergeCell ref="W506:X506"/>
    <mergeCell ref="Y506:Z506"/>
    <mergeCell ref="AA509:AB509"/>
    <mergeCell ref="U494:V494"/>
    <mergeCell ref="W494:X494"/>
    <mergeCell ref="Y494:Z494"/>
    <mergeCell ref="AA500:AB500"/>
    <mergeCell ref="M501:N501"/>
    <mergeCell ref="O501:P501"/>
    <mergeCell ref="Q501:R501"/>
    <mergeCell ref="S501:T501"/>
    <mergeCell ref="U501:V501"/>
    <mergeCell ref="W501:X501"/>
    <mergeCell ref="Y501:Z501"/>
    <mergeCell ref="AA499:AB499"/>
    <mergeCell ref="M500:N500"/>
    <mergeCell ref="O500:P500"/>
    <mergeCell ref="Q500:R500"/>
    <mergeCell ref="S500:T500"/>
    <mergeCell ref="U500:V500"/>
    <mergeCell ref="W500:X500"/>
    <mergeCell ref="Y500:Z500"/>
    <mergeCell ref="AA498:AB498"/>
    <mergeCell ref="M499:N499"/>
    <mergeCell ref="O499:P499"/>
    <mergeCell ref="Q499:R499"/>
    <mergeCell ref="S499:T499"/>
    <mergeCell ref="U499:V499"/>
    <mergeCell ref="W499:X499"/>
    <mergeCell ref="Y499:Z499"/>
    <mergeCell ref="AA497:AB497"/>
    <mergeCell ref="M498:N498"/>
    <mergeCell ref="O498:P498"/>
    <mergeCell ref="Q498:R498"/>
    <mergeCell ref="S498:T498"/>
    <mergeCell ref="U498:V498"/>
    <mergeCell ref="W498:X498"/>
    <mergeCell ref="Y498:Z498"/>
    <mergeCell ref="AA501:AB501"/>
    <mergeCell ref="U486:V486"/>
    <mergeCell ref="W486:X486"/>
    <mergeCell ref="Y486:Z486"/>
    <mergeCell ref="AA492:AB492"/>
    <mergeCell ref="M493:N493"/>
    <mergeCell ref="O493:P493"/>
    <mergeCell ref="Q493:R493"/>
    <mergeCell ref="S493:T493"/>
    <mergeCell ref="U493:V493"/>
    <mergeCell ref="W493:X493"/>
    <mergeCell ref="Y493:Z493"/>
    <mergeCell ref="AA491:AB491"/>
    <mergeCell ref="M492:N492"/>
    <mergeCell ref="O492:P492"/>
    <mergeCell ref="Q492:R492"/>
    <mergeCell ref="S492:T492"/>
    <mergeCell ref="U492:V492"/>
    <mergeCell ref="W492:X492"/>
    <mergeCell ref="Y492:Z492"/>
    <mergeCell ref="AA490:AB490"/>
    <mergeCell ref="M491:N491"/>
    <mergeCell ref="O491:P491"/>
    <mergeCell ref="Q491:R491"/>
    <mergeCell ref="S491:T491"/>
    <mergeCell ref="U491:V491"/>
    <mergeCell ref="W491:X491"/>
    <mergeCell ref="Y491:Z491"/>
    <mergeCell ref="AA489:AB489"/>
    <mergeCell ref="M490:N490"/>
    <mergeCell ref="O490:P490"/>
    <mergeCell ref="Q490:R490"/>
    <mergeCell ref="S490:T490"/>
    <mergeCell ref="U490:V490"/>
    <mergeCell ref="W490:X490"/>
    <mergeCell ref="Y490:Z490"/>
    <mergeCell ref="AA493:AB493"/>
    <mergeCell ref="M478:N478"/>
    <mergeCell ref="O478:P478"/>
    <mergeCell ref="Q478:R478"/>
    <mergeCell ref="S478:T478"/>
    <mergeCell ref="U478:V478"/>
    <mergeCell ref="W478:X478"/>
    <mergeCell ref="Y478:Z478"/>
    <mergeCell ref="AA484:AB484"/>
    <mergeCell ref="M485:N485"/>
    <mergeCell ref="O485:P485"/>
    <mergeCell ref="Q485:R485"/>
    <mergeCell ref="S485:T485"/>
    <mergeCell ref="U485:V485"/>
    <mergeCell ref="W485:X485"/>
    <mergeCell ref="Y485:Z485"/>
    <mergeCell ref="AA483:AB483"/>
    <mergeCell ref="M484:N484"/>
    <mergeCell ref="O484:P484"/>
    <mergeCell ref="Q484:R484"/>
    <mergeCell ref="S484:T484"/>
    <mergeCell ref="U484:V484"/>
    <mergeCell ref="W484:X484"/>
    <mergeCell ref="Y484:Z484"/>
    <mergeCell ref="AA482:AB482"/>
    <mergeCell ref="M483:N483"/>
    <mergeCell ref="O483:P483"/>
    <mergeCell ref="Q483:R483"/>
    <mergeCell ref="S483:T483"/>
    <mergeCell ref="U483:V483"/>
    <mergeCell ref="W483:X483"/>
    <mergeCell ref="Y483:Z483"/>
    <mergeCell ref="AA481:AB481"/>
    <mergeCell ref="M482:N482"/>
    <mergeCell ref="O482:P482"/>
    <mergeCell ref="Q482:R482"/>
    <mergeCell ref="S482:T482"/>
    <mergeCell ref="U482:V482"/>
    <mergeCell ref="W482:X482"/>
    <mergeCell ref="Y482:Z482"/>
    <mergeCell ref="AA485:AB485"/>
    <mergeCell ref="U470:V470"/>
    <mergeCell ref="W470:X470"/>
    <mergeCell ref="Y470:Z470"/>
    <mergeCell ref="D473:F473"/>
    <mergeCell ref="G473:J473"/>
    <mergeCell ref="K473:L473"/>
    <mergeCell ref="AA476:AB476"/>
    <mergeCell ref="M477:N477"/>
    <mergeCell ref="O477:P477"/>
    <mergeCell ref="Q477:R477"/>
    <mergeCell ref="S477:T477"/>
    <mergeCell ref="U477:V477"/>
    <mergeCell ref="W477:X477"/>
    <mergeCell ref="Y477:Z477"/>
    <mergeCell ref="AA475:AB475"/>
    <mergeCell ref="M476:N476"/>
    <mergeCell ref="O476:P476"/>
    <mergeCell ref="Q476:R476"/>
    <mergeCell ref="S476:T476"/>
    <mergeCell ref="U476:V476"/>
    <mergeCell ref="W476:X476"/>
    <mergeCell ref="Y476:Z476"/>
    <mergeCell ref="AA474:AB474"/>
    <mergeCell ref="M475:N475"/>
    <mergeCell ref="O475:P475"/>
    <mergeCell ref="Q475:R475"/>
    <mergeCell ref="S475:T475"/>
    <mergeCell ref="U475:V475"/>
    <mergeCell ref="W475:X475"/>
    <mergeCell ref="Y475:Z475"/>
    <mergeCell ref="AA473:AB473"/>
    <mergeCell ref="M474:N474"/>
    <mergeCell ref="O474:P474"/>
    <mergeCell ref="Q474:R474"/>
    <mergeCell ref="S474:T474"/>
    <mergeCell ref="U474:V474"/>
    <mergeCell ref="W474:X474"/>
    <mergeCell ref="Y474:Z474"/>
    <mergeCell ref="AA477:AB477"/>
    <mergeCell ref="AA463:AB463"/>
    <mergeCell ref="M464:N464"/>
    <mergeCell ref="O464:P464"/>
    <mergeCell ref="Q464:R464"/>
    <mergeCell ref="S464:T464"/>
    <mergeCell ref="U464:V464"/>
    <mergeCell ref="W464:X464"/>
    <mergeCell ref="Y464:Z464"/>
    <mergeCell ref="AA462:AB462"/>
    <mergeCell ref="M463:N463"/>
    <mergeCell ref="O463:P463"/>
    <mergeCell ref="Q463:R463"/>
    <mergeCell ref="S463:T463"/>
    <mergeCell ref="U463:V463"/>
    <mergeCell ref="W463:X463"/>
    <mergeCell ref="Y463:Z463"/>
    <mergeCell ref="AA461:AB461"/>
    <mergeCell ref="M462:N462"/>
    <mergeCell ref="O462:P462"/>
    <mergeCell ref="Q462:R462"/>
    <mergeCell ref="S462:T462"/>
    <mergeCell ref="U462:V462"/>
    <mergeCell ref="W462:X462"/>
    <mergeCell ref="Y462:Z462"/>
    <mergeCell ref="K464:L464"/>
    <mergeCell ref="AA468:AB468"/>
    <mergeCell ref="M469:N469"/>
    <mergeCell ref="O469:P469"/>
    <mergeCell ref="Q469:R469"/>
    <mergeCell ref="S469:T469"/>
    <mergeCell ref="U469:V469"/>
    <mergeCell ref="W469:X469"/>
    <mergeCell ref="Y469:Z469"/>
    <mergeCell ref="AA467:AB467"/>
    <mergeCell ref="M468:N468"/>
    <mergeCell ref="O468:P468"/>
    <mergeCell ref="Q468:R468"/>
    <mergeCell ref="S468:T468"/>
    <mergeCell ref="U468:V468"/>
    <mergeCell ref="W468:X468"/>
    <mergeCell ref="Y468:Z468"/>
    <mergeCell ref="AA466:AB466"/>
    <mergeCell ref="M467:N467"/>
    <mergeCell ref="O467:P467"/>
    <mergeCell ref="Q467:R467"/>
    <mergeCell ref="S467:T467"/>
    <mergeCell ref="U467:V467"/>
    <mergeCell ref="W467:X467"/>
    <mergeCell ref="Y467:Z467"/>
    <mergeCell ref="AA465:AB465"/>
    <mergeCell ref="M466:N466"/>
    <mergeCell ref="O466:P466"/>
    <mergeCell ref="Q466:R466"/>
    <mergeCell ref="S466:T466"/>
    <mergeCell ref="U466:V466"/>
    <mergeCell ref="W466:X466"/>
    <mergeCell ref="Y466:Z466"/>
    <mergeCell ref="AA469:AB469"/>
    <mergeCell ref="AA460:AB460"/>
    <mergeCell ref="M461:N461"/>
    <mergeCell ref="O461:P461"/>
    <mergeCell ref="Q461:R461"/>
    <mergeCell ref="S461:T461"/>
    <mergeCell ref="U461:V461"/>
    <mergeCell ref="W461:X461"/>
    <mergeCell ref="Y461:Z461"/>
    <mergeCell ref="AA459:AB459"/>
    <mergeCell ref="M460:N460"/>
    <mergeCell ref="O460:P460"/>
    <mergeCell ref="Q460:R460"/>
    <mergeCell ref="S460:T460"/>
    <mergeCell ref="U460:V460"/>
    <mergeCell ref="W460:X460"/>
    <mergeCell ref="Y460:Z460"/>
    <mergeCell ref="AA458:AB458"/>
    <mergeCell ref="M459:N459"/>
    <mergeCell ref="O459:P459"/>
    <mergeCell ref="Q459:R459"/>
    <mergeCell ref="S459:T459"/>
    <mergeCell ref="U459:V459"/>
    <mergeCell ref="W459:X459"/>
    <mergeCell ref="Y459:Z459"/>
    <mergeCell ref="AA457:AB457"/>
    <mergeCell ref="M458:N458"/>
    <mergeCell ref="O458:P458"/>
    <mergeCell ref="Q458:R458"/>
    <mergeCell ref="S458:T458"/>
    <mergeCell ref="U458:V458"/>
    <mergeCell ref="W458:X458"/>
    <mergeCell ref="Y458:Z458"/>
    <mergeCell ref="M457:N457"/>
    <mergeCell ref="O457:P457"/>
    <mergeCell ref="Q457:R457"/>
    <mergeCell ref="S457:T457"/>
    <mergeCell ref="U457:V457"/>
    <mergeCell ref="W457:X457"/>
    <mergeCell ref="Y457:Z457"/>
    <mergeCell ref="C449:AD449"/>
    <mergeCell ref="C450:AD450"/>
    <mergeCell ref="B452:AD452"/>
    <mergeCell ref="C453:AD453"/>
    <mergeCell ref="C454:AD454"/>
    <mergeCell ref="B443:AD443"/>
    <mergeCell ref="C444:AD444"/>
    <mergeCell ref="C445:AD445"/>
    <mergeCell ref="C446:AD446"/>
    <mergeCell ref="C447:AD447"/>
    <mergeCell ref="C448:AD448"/>
    <mergeCell ref="D429:X429"/>
    <mergeCell ref="Y429:AD429"/>
    <mergeCell ref="Y430:AD430"/>
    <mergeCell ref="C432:AD432"/>
    <mergeCell ref="C433:AD433"/>
    <mergeCell ref="B440:AD440"/>
    <mergeCell ref="D426:X426"/>
    <mergeCell ref="Y426:AD426"/>
    <mergeCell ref="D427:X427"/>
    <mergeCell ref="Y427:AD427"/>
    <mergeCell ref="D428:X428"/>
    <mergeCell ref="Y428:AD428"/>
    <mergeCell ref="D423:X423"/>
    <mergeCell ref="Y423:AD423"/>
    <mergeCell ref="D424:X424"/>
    <mergeCell ref="Y424:AD424"/>
    <mergeCell ref="D425:X425"/>
    <mergeCell ref="Y425:AD425"/>
    <mergeCell ref="D420:X420"/>
    <mergeCell ref="Y420:AD420"/>
    <mergeCell ref="D421:X421"/>
    <mergeCell ref="Y421:AD421"/>
    <mergeCell ref="D422:X422"/>
    <mergeCell ref="Y422:AD422"/>
    <mergeCell ref="B441:AD441"/>
    <mergeCell ref="C442:AD442"/>
    <mergeCell ref="B435:AD435"/>
    <mergeCell ref="B436:AD436"/>
    <mergeCell ref="B437:AD437"/>
    <mergeCell ref="D417:X417"/>
    <mergeCell ref="Y417:AD417"/>
    <mergeCell ref="D418:X418"/>
    <mergeCell ref="Y418:AD418"/>
    <mergeCell ref="D419:X419"/>
    <mergeCell ref="Y419:AD419"/>
    <mergeCell ref="D414:X414"/>
    <mergeCell ref="Y414:AD414"/>
    <mergeCell ref="D415:X415"/>
    <mergeCell ref="Y415:AD415"/>
    <mergeCell ref="D416:X416"/>
    <mergeCell ref="Y416:AD416"/>
    <mergeCell ref="D411:X411"/>
    <mergeCell ref="Y411:AD411"/>
    <mergeCell ref="D412:X412"/>
    <mergeCell ref="Y412:AD412"/>
    <mergeCell ref="D413:X413"/>
    <mergeCell ref="Y413:AD413"/>
    <mergeCell ref="D408:X408"/>
    <mergeCell ref="Y408:AD408"/>
    <mergeCell ref="D409:X409"/>
    <mergeCell ref="Y409:AD409"/>
    <mergeCell ref="D410:X410"/>
    <mergeCell ref="Y410:AD410"/>
    <mergeCell ref="D405:X405"/>
    <mergeCell ref="Y405:AD405"/>
    <mergeCell ref="D406:X406"/>
    <mergeCell ref="Y406:AD406"/>
    <mergeCell ref="D407:X407"/>
    <mergeCell ref="Y407:AD407"/>
    <mergeCell ref="D402:X402"/>
    <mergeCell ref="Y402:AD402"/>
    <mergeCell ref="D403:X403"/>
    <mergeCell ref="Y403:AD403"/>
    <mergeCell ref="D404:X404"/>
    <mergeCell ref="Y404:AD404"/>
    <mergeCell ref="D399:X399"/>
    <mergeCell ref="Y399:AD399"/>
    <mergeCell ref="D400:X400"/>
    <mergeCell ref="Y400:AD400"/>
    <mergeCell ref="D401:X401"/>
    <mergeCell ref="Y401:AD401"/>
    <mergeCell ref="D396:X396"/>
    <mergeCell ref="Y396:AD396"/>
    <mergeCell ref="D397:X397"/>
    <mergeCell ref="Y397:AD397"/>
    <mergeCell ref="D398:X398"/>
    <mergeCell ref="Y398:AD398"/>
    <mergeCell ref="D393:X393"/>
    <mergeCell ref="Y393:AD393"/>
    <mergeCell ref="D394:X394"/>
    <mergeCell ref="Y394:AD394"/>
    <mergeCell ref="D395:X395"/>
    <mergeCell ref="Y395:AD395"/>
    <mergeCell ref="D390:X390"/>
    <mergeCell ref="Y390:AD390"/>
    <mergeCell ref="D391:X391"/>
    <mergeCell ref="Y391:AD391"/>
    <mergeCell ref="D392:X392"/>
    <mergeCell ref="Y392:AD392"/>
    <mergeCell ref="D387:X387"/>
    <mergeCell ref="Y387:AD387"/>
    <mergeCell ref="D388:X388"/>
    <mergeCell ref="Y388:AD388"/>
    <mergeCell ref="D389:X389"/>
    <mergeCell ref="Y389:AD389"/>
    <mergeCell ref="D384:X384"/>
    <mergeCell ref="Y384:AD384"/>
    <mergeCell ref="D385:X385"/>
    <mergeCell ref="Y385:AD385"/>
    <mergeCell ref="D386:X386"/>
    <mergeCell ref="Y386:AD386"/>
    <mergeCell ref="D381:X381"/>
    <mergeCell ref="Y381:AD381"/>
    <mergeCell ref="D382:X382"/>
    <mergeCell ref="Y382:AD382"/>
    <mergeCell ref="D383:X383"/>
    <mergeCell ref="Y383:AD383"/>
    <mergeCell ref="D378:X378"/>
    <mergeCell ref="Y378:AD378"/>
    <mergeCell ref="D379:X379"/>
    <mergeCell ref="Y379:AD379"/>
    <mergeCell ref="D380:X380"/>
    <mergeCell ref="Y380:AD380"/>
    <mergeCell ref="D375:X375"/>
    <mergeCell ref="Y375:AD375"/>
    <mergeCell ref="D376:X376"/>
    <mergeCell ref="Y376:AD376"/>
    <mergeCell ref="D377:X377"/>
    <mergeCell ref="Y377:AD377"/>
    <mergeCell ref="D372:X372"/>
    <mergeCell ref="Y372:AD372"/>
    <mergeCell ref="D373:X373"/>
    <mergeCell ref="Y373:AD373"/>
    <mergeCell ref="D374:X374"/>
    <mergeCell ref="Y374:AD374"/>
    <mergeCell ref="D369:X369"/>
    <mergeCell ref="Y369:AD369"/>
    <mergeCell ref="D370:X370"/>
    <mergeCell ref="Y370:AD370"/>
    <mergeCell ref="D371:X371"/>
    <mergeCell ref="Y371:AD371"/>
    <mergeCell ref="D366:X366"/>
    <mergeCell ref="Y366:AD366"/>
    <mergeCell ref="D367:X367"/>
    <mergeCell ref="Y367:AD367"/>
    <mergeCell ref="D368:X368"/>
    <mergeCell ref="Y368:AD368"/>
    <mergeCell ref="D363:X363"/>
    <mergeCell ref="Y363:AD363"/>
    <mergeCell ref="D364:X364"/>
    <mergeCell ref="Y364:AD364"/>
    <mergeCell ref="D365:X365"/>
    <mergeCell ref="Y365:AD365"/>
    <mergeCell ref="D360:X360"/>
    <mergeCell ref="Y360:AD360"/>
    <mergeCell ref="D361:X361"/>
    <mergeCell ref="Y361:AD361"/>
    <mergeCell ref="D362:X362"/>
    <mergeCell ref="Y362:AD362"/>
    <mergeCell ref="D357:X357"/>
    <mergeCell ref="Y357:AD357"/>
    <mergeCell ref="D358:X358"/>
    <mergeCell ref="Y358:AD358"/>
    <mergeCell ref="D359:X359"/>
    <mergeCell ref="Y359:AD359"/>
    <mergeCell ref="D354:X354"/>
    <mergeCell ref="Y354:AD354"/>
    <mergeCell ref="D355:X355"/>
    <mergeCell ref="Y355:AD355"/>
    <mergeCell ref="D356:X356"/>
    <mergeCell ref="Y356:AD356"/>
    <mergeCell ref="D351:X351"/>
    <mergeCell ref="Y351:AD351"/>
    <mergeCell ref="D352:X352"/>
    <mergeCell ref="Y352:AD352"/>
    <mergeCell ref="D353:X353"/>
    <mergeCell ref="Y353:AD353"/>
    <mergeCell ref="D348:X348"/>
    <mergeCell ref="Y348:AD348"/>
    <mergeCell ref="D349:X349"/>
    <mergeCell ref="Y349:AD349"/>
    <mergeCell ref="D350:X350"/>
    <mergeCell ref="Y350:AD350"/>
    <mergeCell ref="D345:X345"/>
    <mergeCell ref="Y345:AD345"/>
    <mergeCell ref="D346:X346"/>
    <mergeCell ref="Y346:AD346"/>
    <mergeCell ref="D347:X347"/>
    <mergeCell ref="Y347:AD347"/>
    <mergeCell ref="D342:X342"/>
    <mergeCell ref="Y342:AD342"/>
    <mergeCell ref="D343:X343"/>
    <mergeCell ref="Y343:AD343"/>
    <mergeCell ref="D344:X344"/>
    <mergeCell ref="Y344:AD344"/>
    <mergeCell ref="D339:X339"/>
    <mergeCell ref="Y339:AD339"/>
    <mergeCell ref="D340:X340"/>
    <mergeCell ref="Y340:AD340"/>
    <mergeCell ref="D341:X341"/>
    <mergeCell ref="Y341:AD341"/>
    <mergeCell ref="D336:X336"/>
    <mergeCell ref="Y336:AD336"/>
    <mergeCell ref="D337:X337"/>
    <mergeCell ref="Y337:AD337"/>
    <mergeCell ref="D338:X338"/>
    <mergeCell ref="Y338:AD338"/>
    <mergeCell ref="D333:X333"/>
    <mergeCell ref="Y333:AD333"/>
    <mergeCell ref="D334:X334"/>
    <mergeCell ref="Y334:AD334"/>
    <mergeCell ref="D335:X335"/>
    <mergeCell ref="Y335:AD335"/>
    <mergeCell ref="D330:X330"/>
    <mergeCell ref="Y330:AD330"/>
    <mergeCell ref="D331:X331"/>
    <mergeCell ref="Y331:AD331"/>
    <mergeCell ref="D332:X332"/>
    <mergeCell ref="Y332:AD332"/>
    <mergeCell ref="D328:X328"/>
    <mergeCell ref="Y328:AD328"/>
    <mergeCell ref="D329:X329"/>
    <mergeCell ref="Y329:AD329"/>
    <mergeCell ref="D324:X324"/>
    <mergeCell ref="Y324:AD324"/>
    <mergeCell ref="D325:X325"/>
    <mergeCell ref="Y325:AD325"/>
    <mergeCell ref="D326:X326"/>
    <mergeCell ref="Y326:AD326"/>
    <mergeCell ref="D321:X321"/>
    <mergeCell ref="Y321:AD321"/>
    <mergeCell ref="D322:X322"/>
    <mergeCell ref="Y322:AD322"/>
    <mergeCell ref="D323:X323"/>
    <mergeCell ref="Y323:AD323"/>
    <mergeCell ref="D318:X318"/>
    <mergeCell ref="Y318:AD318"/>
    <mergeCell ref="D319:X319"/>
    <mergeCell ref="Y319:AD319"/>
    <mergeCell ref="D320:X320"/>
    <mergeCell ref="Y320:AD320"/>
    <mergeCell ref="D315:X315"/>
    <mergeCell ref="Y315:AD315"/>
    <mergeCell ref="D316:X316"/>
    <mergeCell ref="Y316:AD316"/>
    <mergeCell ref="D317:X317"/>
    <mergeCell ref="Y317:AD317"/>
    <mergeCell ref="D312:X312"/>
    <mergeCell ref="Y312:AD312"/>
    <mergeCell ref="D313:X313"/>
    <mergeCell ref="Y313:AD313"/>
    <mergeCell ref="D314:X314"/>
    <mergeCell ref="Y314:AD314"/>
    <mergeCell ref="C307:AD307"/>
    <mergeCell ref="C309:X309"/>
    <mergeCell ref="Y309:AD309"/>
    <mergeCell ref="D310:X310"/>
    <mergeCell ref="Y310:AD310"/>
    <mergeCell ref="D311:X311"/>
    <mergeCell ref="Y311:AD311"/>
    <mergeCell ref="C296:AD296"/>
    <mergeCell ref="C297:AD297"/>
    <mergeCell ref="B304:AD304"/>
    <mergeCell ref="C305:AD305"/>
    <mergeCell ref="C306:AD306"/>
    <mergeCell ref="AC293:AD293"/>
    <mergeCell ref="M294:N294"/>
    <mergeCell ref="O294:P294"/>
    <mergeCell ref="Q294:R294"/>
    <mergeCell ref="S294:T294"/>
    <mergeCell ref="U294:V294"/>
    <mergeCell ref="W294:X294"/>
    <mergeCell ref="Y294:Z294"/>
    <mergeCell ref="AA294:AB294"/>
    <mergeCell ref="AC294:AD294"/>
    <mergeCell ref="AC292:AD292"/>
    <mergeCell ref="D293:L293"/>
    <mergeCell ref="M293:N293"/>
    <mergeCell ref="O293:P293"/>
    <mergeCell ref="Q293:R293"/>
    <mergeCell ref="S293:T293"/>
    <mergeCell ref="U293:V293"/>
    <mergeCell ref="W293:X293"/>
    <mergeCell ref="Y293:Z293"/>
    <mergeCell ref="AA293:AB293"/>
    <mergeCell ref="D327:X327"/>
    <mergeCell ref="Y327:AD327"/>
    <mergeCell ref="B299:AD299"/>
    <mergeCell ref="B300:AD300"/>
    <mergeCell ref="B301:AD301"/>
    <mergeCell ref="B302:AD302"/>
    <mergeCell ref="AC291:AD291"/>
    <mergeCell ref="D292:L292"/>
    <mergeCell ref="M292:N292"/>
    <mergeCell ref="O292:P292"/>
    <mergeCell ref="Q292:R292"/>
    <mergeCell ref="S292:T292"/>
    <mergeCell ref="U292:V292"/>
    <mergeCell ref="W292:X292"/>
    <mergeCell ref="Y292:Z292"/>
    <mergeCell ref="AA292:AB292"/>
    <mergeCell ref="AC290:AD290"/>
    <mergeCell ref="D291:L291"/>
    <mergeCell ref="M291:N291"/>
    <mergeCell ref="O291:P291"/>
    <mergeCell ref="Q291:R291"/>
    <mergeCell ref="S291:T291"/>
    <mergeCell ref="U291:V291"/>
    <mergeCell ref="W291:X291"/>
    <mergeCell ref="Y291:Z291"/>
    <mergeCell ref="AA291:AB291"/>
    <mergeCell ref="AC289:AD289"/>
    <mergeCell ref="D290:L290"/>
    <mergeCell ref="M290:N290"/>
    <mergeCell ref="O290:P290"/>
    <mergeCell ref="Q290:R290"/>
    <mergeCell ref="S290:T290"/>
    <mergeCell ref="U290:V290"/>
    <mergeCell ref="W290:X290"/>
    <mergeCell ref="Y290:Z290"/>
    <mergeCell ref="AA290:AB290"/>
    <mergeCell ref="AC288:AD288"/>
    <mergeCell ref="D289:L289"/>
    <mergeCell ref="M289:N289"/>
    <mergeCell ref="O289:P289"/>
    <mergeCell ref="Q289:R289"/>
    <mergeCell ref="S289:T289"/>
    <mergeCell ref="U289:V289"/>
    <mergeCell ref="W289:X289"/>
    <mergeCell ref="Y289:Z289"/>
    <mergeCell ref="AA289:AB289"/>
    <mergeCell ref="AC287:AD287"/>
    <mergeCell ref="D288:L288"/>
    <mergeCell ref="M288:N288"/>
    <mergeCell ref="O288:P288"/>
    <mergeCell ref="Q288:R288"/>
    <mergeCell ref="S288:T288"/>
    <mergeCell ref="U288:V288"/>
    <mergeCell ref="W288:X288"/>
    <mergeCell ref="Y288:Z288"/>
    <mergeCell ref="AA288:AB288"/>
    <mergeCell ref="AC286:AD286"/>
    <mergeCell ref="D287:L287"/>
    <mergeCell ref="M287:N287"/>
    <mergeCell ref="O287:P287"/>
    <mergeCell ref="Q287:R287"/>
    <mergeCell ref="S287:T287"/>
    <mergeCell ref="U287:V287"/>
    <mergeCell ref="W287:X287"/>
    <mergeCell ref="Y287:Z287"/>
    <mergeCell ref="AA287:AB287"/>
    <mergeCell ref="AC285:AD285"/>
    <mergeCell ref="D286:L286"/>
    <mergeCell ref="M286:N286"/>
    <mergeCell ref="O286:P286"/>
    <mergeCell ref="Q286:R286"/>
    <mergeCell ref="S286:T286"/>
    <mergeCell ref="U286:V286"/>
    <mergeCell ref="W286:X286"/>
    <mergeCell ref="Y286:Z286"/>
    <mergeCell ref="AA286:AB286"/>
    <mergeCell ref="AC284:AD284"/>
    <mergeCell ref="D285:L285"/>
    <mergeCell ref="M285:N285"/>
    <mergeCell ref="O285:P285"/>
    <mergeCell ref="Q285:R285"/>
    <mergeCell ref="S285:T285"/>
    <mergeCell ref="U285:V285"/>
    <mergeCell ref="W285:X285"/>
    <mergeCell ref="Y285:Z285"/>
    <mergeCell ref="AA285:AB285"/>
    <mergeCell ref="AC283:AD283"/>
    <mergeCell ref="D284:L284"/>
    <mergeCell ref="M284:N284"/>
    <mergeCell ref="O284:P284"/>
    <mergeCell ref="Q284:R284"/>
    <mergeCell ref="S284:T284"/>
    <mergeCell ref="U284:V284"/>
    <mergeCell ref="W284:X284"/>
    <mergeCell ref="Y284:Z284"/>
    <mergeCell ref="AA284:AB284"/>
    <mergeCell ref="AC282:AD282"/>
    <mergeCell ref="D283:L283"/>
    <mergeCell ref="M283:N283"/>
    <mergeCell ref="O283:P283"/>
    <mergeCell ref="Q283:R283"/>
    <mergeCell ref="S283:T283"/>
    <mergeCell ref="U283:V283"/>
    <mergeCell ref="W283:X283"/>
    <mergeCell ref="Y283:Z283"/>
    <mergeCell ref="AA283:AB283"/>
    <mergeCell ref="AC281:AD281"/>
    <mergeCell ref="D282:L282"/>
    <mergeCell ref="M282:N282"/>
    <mergeCell ref="O282:P282"/>
    <mergeCell ref="Q282:R282"/>
    <mergeCell ref="S282:T282"/>
    <mergeCell ref="U282:V282"/>
    <mergeCell ref="W282:X282"/>
    <mergeCell ref="Y282:Z282"/>
    <mergeCell ref="AA282:AB282"/>
    <mergeCell ref="AC280:AD280"/>
    <mergeCell ref="D281:L281"/>
    <mergeCell ref="M281:N281"/>
    <mergeCell ref="O281:P281"/>
    <mergeCell ref="Q281:R281"/>
    <mergeCell ref="S281:T281"/>
    <mergeCell ref="U281:V281"/>
    <mergeCell ref="W281:X281"/>
    <mergeCell ref="Y281:Z281"/>
    <mergeCell ref="AA281:AB281"/>
    <mergeCell ref="AC279:AD279"/>
    <mergeCell ref="D280:L280"/>
    <mergeCell ref="M280:N280"/>
    <mergeCell ref="O280:P280"/>
    <mergeCell ref="Q280:R280"/>
    <mergeCell ref="S280:T280"/>
    <mergeCell ref="U280:V280"/>
    <mergeCell ref="W280:X280"/>
    <mergeCell ref="Y280:Z280"/>
    <mergeCell ref="AA280:AB280"/>
    <mergeCell ref="AC278:AD278"/>
    <mergeCell ref="D279:L279"/>
    <mergeCell ref="M279:N279"/>
    <mergeCell ref="O279:P279"/>
    <mergeCell ref="Q279:R279"/>
    <mergeCell ref="S279:T279"/>
    <mergeCell ref="U279:V279"/>
    <mergeCell ref="W279:X279"/>
    <mergeCell ref="Y279:Z279"/>
    <mergeCell ref="AA279:AB279"/>
    <mergeCell ref="AC277:AD277"/>
    <mergeCell ref="D278:L278"/>
    <mergeCell ref="M278:N278"/>
    <mergeCell ref="O278:P278"/>
    <mergeCell ref="Q278:R278"/>
    <mergeCell ref="S278:T278"/>
    <mergeCell ref="U278:V278"/>
    <mergeCell ref="W278:X278"/>
    <mergeCell ref="Y278:Z278"/>
    <mergeCell ref="AA278:AB278"/>
    <mergeCell ref="AC276:AD276"/>
    <mergeCell ref="D277:L277"/>
    <mergeCell ref="M277:N277"/>
    <mergeCell ref="O277:P277"/>
    <mergeCell ref="Q277:R277"/>
    <mergeCell ref="S277:T277"/>
    <mergeCell ref="U277:V277"/>
    <mergeCell ref="W277:X277"/>
    <mergeCell ref="Y277:Z277"/>
    <mergeCell ref="AA277:AB277"/>
    <mergeCell ref="AC275:AD275"/>
    <mergeCell ref="D276:L276"/>
    <mergeCell ref="M276:N276"/>
    <mergeCell ref="O276:P276"/>
    <mergeCell ref="Q276:R276"/>
    <mergeCell ref="S276:T276"/>
    <mergeCell ref="U276:V276"/>
    <mergeCell ref="W276:X276"/>
    <mergeCell ref="Y276:Z276"/>
    <mergeCell ref="AA276:AB276"/>
    <mergeCell ref="AC274:AD274"/>
    <mergeCell ref="D275:L275"/>
    <mergeCell ref="M275:N275"/>
    <mergeCell ref="O275:P275"/>
    <mergeCell ref="Q275:R275"/>
    <mergeCell ref="S275:T275"/>
    <mergeCell ref="U275:V275"/>
    <mergeCell ref="W275:X275"/>
    <mergeCell ref="Y275:Z275"/>
    <mergeCell ref="AA275:AB275"/>
    <mergeCell ref="AC273:AD273"/>
    <mergeCell ref="D274:L274"/>
    <mergeCell ref="M274:N274"/>
    <mergeCell ref="O274:P274"/>
    <mergeCell ref="Q274:R274"/>
    <mergeCell ref="S274:T274"/>
    <mergeCell ref="U274:V274"/>
    <mergeCell ref="W274:X274"/>
    <mergeCell ref="Y274:Z274"/>
    <mergeCell ref="AA274:AB274"/>
    <mergeCell ref="AC272:AD272"/>
    <mergeCell ref="D273:L273"/>
    <mergeCell ref="M273:N273"/>
    <mergeCell ref="O273:P273"/>
    <mergeCell ref="Q273:R273"/>
    <mergeCell ref="S273:T273"/>
    <mergeCell ref="U273:V273"/>
    <mergeCell ref="W273:X273"/>
    <mergeCell ref="Y273:Z273"/>
    <mergeCell ref="AA273:AB273"/>
    <mergeCell ref="AC271:AD271"/>
    <mergeCell ref="D272:L272"/>
    <mergeCell ref="M272:N272"/>
    <mergeCell ref="O272:P272"/>
    <mergeCell ref="Q272:R272"/>
    <mergeCell ref="S272:T272"/>
    <mergeCell ref="U272:V272"/>
    <mergeCell ref="W272:X272"/>
    <mergeCell ref="Y272:Z272"/>
    <mergeCell ref="AA272:AB272"/>
    <mergeCell ref="AC270:AD270"/>
    <mergeCell ref="D271:L271"/>
    <mergeCell ref="M271:N271"/>
    <mergeCell ref="O271:P271"/>
    <mergeCell ref="Q271:R271"/>
    <mergeCell ref="S271:T271"/>
    <mergeCell ref="U271:V271"/>
    <mergeCell ref="W271:X271"/>
    <mergeCell ref="Y271:Z271"/>
    <mergeCell ref="AA271:AB271"/>
    <mergeCell ref="AC269:AD269"/>
    <mergeCell ref="D270:L270"/>
    <mergeCell ref="M270:N270"/>
    <mergeCell ref="O270:P270"/>
    <mergeCell ref="Q270:R270"/>
    <mergeCell ref="S270:T270"/>
    <mergeCell ref="U270:V270"/>
    <mergeCell ref="W270:X270"/>
    <mergeCell ref="Y270:Z270"/>
    <mergeCell ref="AA270:AB270"/>
    <mergeCell ref="AC268:AD268"/>
    <mergeCell ref="D269:L269"/>
    <mergeCell ref="M269:N269"/>
    <mergeCell ref="O269:P269"/>
    <mergeCell ref="Q269:R269"/>
    <mergeCell ref="S269:T269"/>
    <mergeCell ref="U269:V269"/>
    <mergeCell ref="W269:X269"/>
    <mergeCell ref="Y269:Z269"/>
    <mergeCell ref="AA269:AB269"/>
    <mergeCell ref="AC267:AD267"/>
    <mergeCell ref="D268:L268"/>
    <mergeCell ref="M268:N268"/>
    <mergeCell ref="O268:P268"/>
    <mergeCell ref="Q268:R268"/>
    <mergeCell ref="S268:T268"/>
    <mergeCell ref="U268:V268"/>
    <mergeCell ref="W268:X268"/>
    <mergeCell ref="Y268:Z268"/>
    <mergeCell ref="AA268:AB268"/>
    <mergeCell ref="AC266:AD266"/>
    <mergeCell ref="D267:L267"/>
    <mergeCell ref="M267:N267"/>
    <mergeCell ref="O267:P267"/>
    <mergeCell ref="Q267:R267"/>
    <mergeCell ref="S267:T267"/>
    <mergeCell ref="U267:V267"/>
    <mergeCell ref="W267:X267"/>
    <mergeCell ref="Y267:Z267"/>
    <mergeCell ref="AA267:AB267"/>
    <mergeCell ref="AC265:AD265"/>
    <mergeCell ref="D266:L266"/>
    <mergeCell ref="M266:N266"/>
    <mergeCell ref="O266:P266"/>
    <mergeCell ref="Q266:R266"/>
    <mergeCell ref="S266:T266"/>
    <mergeCell ref="U266:V266"/>
    <mergeCell ref="W266:X266"/>
    <mergeCell ref="Y266:Z266"/>
    <mergeCell ref="AA266:AB266"/>
    <mergeCell ref="AC264:AD264"/>
    <mergeCell ref="D265:L265"/>
    <mergeCell ref="M265:N265"/>
    <mergeCell ref="O265:P265"/>
    <mergeCell ref="Q265:R265"/>
    <mergeCell ref="S265:T265"/>
    <mergeCell ref="U265:V265"/>
    <mergeCell ref="W265:X265"/>
    <mergeCell ref="Y265:Z265"/>
    <mergeCell ref="AA265:AB265"/>
    <mergeCell ref="AC263:AD263"/>
    <mergeCell ref="D264:L264"/>
    <mergeCell ref="M264:N264"/>
    <mergeCell ref="O264:P264"/>
    <mergeCell ref="Q264:R264"/>
    <mergeCell ref="S264:T264"/>
    <mergeCell ref="U264:V264"/>
    <mergeCell ref="W264:X264"/>
    <mergeCell ref="Y264:Z264"/>
    <mergeCell ref="AA264:AB264"/>
    <mergeCell ref="AC262:AD262"/>
    <mergeCell ref="D263:L263"/>
    <mergeCell ref="M263:N263"/>
    <mergeCell ref="O263:P263"/>
    <mergeCell ref="Q263:R263"/>
    <mergeCell ref="S263:T263"/>
    <mergeCell ref="U263:V263"/>
    <mergeCell ref="W263:X263"/>
    <mergeCell ref="Y263:Z263"/>
    <mergeCell ref="AA263:AB263"/>
    <mergeCell ref="AC261:AD261"/>
    <mergeCell ref="D262:L262"/>
    <mergeCell ref="M262:N262"/>
    <mergeCell ref="O262:P262"/>
    <mergeCell ref="Q262:R262"/>
    <mergeCell ref="S262:T262"/>
    <mergeCell ref="U262:V262"/>
    <mergeCell ref="W262:X262"/>
    <mergeCell ref="Y262:Z262"/>
    <mergeCell ref="AA262:AB262"/>
    <mergeCell ref="AC260:AD260"/>
    <mergeCell ref="D261:L261"/>
    <mergeCell ref="M261:N261"/>
    <mergeCell ref="O261:P261"/>
    <mergeCell ref="Q261:R261"/>
    <mergeCell ref="S261:T261"/>
    <mergeCell ref="U261:V261"/>
    <mergeCell ref="W261:X261"/>
    <mergeCell ref="Y261:Z261"/>
    <mergeCell ref="AA261:AB261"/>
    <mergeCell ref="AC259:AD259"/>
    <mergeCell ref="D260:L260"/>
    <mergeCell ref="M260:N260"/>
    <mergeCell ref="O260:P260"/>
    <mergeCell ref="Q260:R260"/>
    <mergeCell ref="S260:T260"/>
    <mergeCell ref="U260:V260"/>
    <mergeCell ref="W260:X260"/>
    <mergeCell ref="Y260:Z260"/>
    <mergeCell ref="AA260:AB260"/>
    <mergeCell ref="AC258:AD258"/>
    <mergeCell ref="D259:L259"/>
    <mergeCell ref="M259:N259"/>
    <mergeCell ref="O259:P259"/>
    <mergeCell ref="Q259:R259"/>
    <mergeCell ref="S259:T259"/>
    <mergeCell ref="U259:V259"/>
    <mergeCell ref="W259:X259"/>
    <mergeCell ref="Y259:Z259"/>
    <mergeCell ref="AA259:AB259"/>
    <mergeCell ref="AC257:AD257"/>
    <mergeCell ref="D258:L258"/>
    <mergeCell ref="M258:N258"/>
    <mergeCell ref="O258:P258"/>
    <mergeCell ref="Q258:R258"/>
    <mergeCell ref="S258:T258"/>
    <mergeCell ref="U258:V258"/>
    <mergeCell ref="W258:X258"/>
    <mergeCell ref="Y258:Z258"/>
    <mergeCell ref="AA258:AB258"/>
    <mergeCell ref="AC256:AD256"/>
    <mergeCell ref="D257:L257"/>
    <mergeCell ref="M257:N257"/>
    <mergeCell ref="O257:P257"/>
    <mergeCell ref="Q257:R257"/>
    <mergeCell ref="S257:T257"/>
    <mergeCell ref="U257:V257"/>
    <mergeCell ref="W257:X257"/>
    <mergeCell ref="Y257:Z257"/>
    <mergeCell ref="AA257:AB257"/>
    <mergeCell ref="AC255:AD255"/>
    <mergeCell ref="D256:L256"/>
    <mergeCell ref="M256:N256"/>
    <mergeCell ref="O256:P256"/>
    <mergeCell ref="Q256:R256"/>
    <mergeCell ref="S256:T256"/>
    <mergeCell ref="U256:V256"/>
    <mergeCell ref="W256:X256"/>
    <mergeCell ref="Y256:Z256"/>
    <mergeCell ref="AA256:AB256"/>
    <mergeCell ref="AC254:AD254"/>
    <mergeCell ref="D255:L255"/>
    <mergeCell ref="M255:N255"/>
    <mergeCell ref="O255:P255"/>
    <mergeCell ref="Q255:R255"/>
    <mergeCell ref="S255:T255"/>
    <mergeCell ref="U255:V255"/>
    <mergeCell ref="W255:X255"/>
    <mergeCell ref="Y255:Z255"/>
    <mergeCell ref="AA255:AB255"/>
    <mergeCell ref="AC253:AD253"/>
    <mergeCell ref="D254:L254"/>
    <mergeCell ref="M254:N254"/>
    <mergeCell ref="O254:P254"/>
    <mergeCell ref="Q254:R254"/>
    <mergeCell ref="S254:T254"/>
    <mergeCell ref="U254:V254"/>
    <mergeCell ref="W254:X254"/>
    <mergeCell ref="Y254:Z254"/>
    <mergeCell ref="AA254:AB254"/>
    <mergeCell ref="AC252:AD252"/>
    <mergeCell ref="D253:L253"/>
    <mergeCell ref="M253:N253"/>
    <mergeCell ref="O253:P253"/>
    <mergeCell ref="Q253:R253"/>
    <mergeCell ref="S253:T253"/>
    <mergeCell ref="U253:V253"/>
    <mergeCell ref="W253:X253"/>
    <mergeCell ref="Y253:Z253"/>
    <mergeCell ref="AA253:AB253"/>
    <mergeCell ref="AC251:AD251"/>
    <mergeCell ref="D252:L252"/>
    <mergeCell ref="M252:N252"/>
    <mergeCell ref="O252:P252"/>
    <mergeCell ref="Q252:R252"/>
    <mergeCell ref="S252:T252"/>
    <mergeCell ref="U252:V252"/>
    <mergeCell ref="W252:X252"/>
    <mergeCell ref="Y252:Z252"/>
    <mergeCell ref="AA252:AB252"/>
    <mergeCell ref="AC250:AD250"/>
    <mergeCell ref="D251:L251"/>
    <mergeCell ref="M251:N251"/>
    <mergeCell ref="O251:P251"/>
    <mergeCell ref="Q251:R251"/>
    <mergeCell ref="S251:T251"/>
    <mergeCell ref="U251:V251"/>
    <mergeCell ref="W251:X251"/>
    <mergeCell ref="Y251:Z251"/>
    <mergeCell ref="AA251:AB251"/>
    <mergeCell ref="AC249:AD249"/>
    <mergeCell ref="D250:L250"/>
    <mergeCell ref="M250:N250"/>
    <mergeCell ref="O250:P250"/>
    <mergeCell ref="Q250:R250"/>
    <mergeCell ref="S250:T250"/>
    <mergeCell ref="U250:V250"/>
    <mergeCell ref="W250:X250"/>
    <mergeCell ref="Y250:Z250"/>
    <mergeCell ref="AA250:AB250"/>
    <mergeCell ref="AC248:AD248"/>
    <mergeCell ref="D249:L249"/>
    <mergeCell ref="M249:N249"/>
    <mergeCell ref="O249:P249"/>
    <mergeCell ref="Q249:R249"/>
    <mergeCell ref="S249:T249"/>
    <mergeCell ref="U249:V249"/>
    <mergeCell ref="W249:X249"/>
    <mergeCell ref="Y249:Z249"/>
    <mergeCell ref="AA249:AB249"/>
    <mergeCell ref="AC247:AD247"/>
    <mergeCell ref="D248:L248"/>
    <mergeCell ref="M248:N248"/>
    <mergeCell ref="O248:P248"/>
    <mergeCell ref="Q248:R248"/>
    <mergeCell ref="S248:T248"/>
    <mergeCell ref="U248:V248"/>
    <mergeCell ref="W248:X248"/>
    <mergeCell ref="Y248:Z248"/>
    <mergeCell ref="AA248:AB248"/>
    <mergeCell ref="AC246:AD246"/>
    <mergeCell ref="D247:L247"/>
    <mergeCell ref="M247:N247"/>
    <mergeCell ref="O247:P247"/>
    <mergeCell ref="Q247:R247"/>
    <mergeCell ref="S247:T247"/>
    <mergeCell ref="U247:V247"/>
    <mergeCell ref="W247:X247"/>
    <mergeCell ref="Y247:Z247"/>
    <mergeCell ref="AA247:AB247"/>
    <mergeCell ref="AC245:AD245"/>
    <mergeCell ref="D246:L246"/>
    <mergeCell ref="M246:N246"/>
    <mergeCell ref="O246:P246"/>
    <mergeCell ref="Q246:R246"/>
    <mergeCell ref="S246:T246"/>
    <mergeCell ref="U246:V246"/>
    <mergeCell ref="W246:X246"/>
    <mergeCell ref="Y246:Z246"/>
    <mergeCell ref="AA246:AB246"/>
    <mergeCell ref="AC244:AD244"/>
    <mergeCell ref="D245:L245"/>
    <mergeCell ref="M245:N245"/>
    <mergeCell ref="O245:P245"/>
    <mergeCell ref="Q245:R245"/>
    <mergeCell ref="S245:T245"/>
    <mergeCell ref="U245:V245"/>
    <mergeCell ref="W245:X245"/>
    <mergeCell ref="Y245:Z245"/>
    <mergeCell ref="AA245:AB245"/>
    <mergeCell ref="AC243:AD243"/>
    <mergeCell ref="D244:L244"/>
    <mergeCell ref="M244:N244"/>
    <mergeCell ref="O244:P244"/>
    <mergeCell ref="Q244:R244"/>
    <mergeCell ref="S244:T244"/>
    <mergeCell ref="U244:V244"/>
    <mergeCell ref="W244:X244"/>
    <mergeCell ref="Y244:Z244"/>
    <mergeCell ref="AA244:AB244"/>
    <mergeCell ref="AC242:AD242"/>
    <mergeCell ref="D243:L243"/>
    <mergeCell ref="M243:N243"/>
    <mergeCell ref="O243:P243"/>
    <mergeCell ref="Q243:R243"/>
    <mergeCell ref="S243:T243"/>
    <mergeCell ref="U243:V243"/>
    <mergeCell ref="W243:X243"/>
    <mergeCell ref="Y243:Z243"/>
    <mergeCell ref="AA243:AB243"/>
    <mergeCell ref="AC241:AD241"/>
    <mergeCell ref="D242:L242"/>
    <mergeCell ref="M242:N242"/>
    <mergeCell ref="O242:P242"/>
    <mergeCell ref="Q242:R242"/>
    <mergeCell ref="S242:T242"/>
    <mergeCell ref="U242:V242"/>
    <mergeCell ref="W242:X242"/>
    <mergeCell ref="Y242:Z242"/>
    <mergeCell ref="AA242:AB242"/>
    <mergeCell ref="AC240:AD240"/>
    <mergeCell ref="D241:L241"/>
    <mergeCell ref="M241:N241"/>
    <mergeCell ref="O241:P241"/>
    <mergeCell ref="Q241:R241"/>
    <mergeCell ref="S241:T241"/>
    <mergeCell ref="U241:V241"/>
    <mergeCell ref="W241:X241"/>
    <mergeCell ref="Y241:Z241"/>
    <mergeCell ref="AA241:AB241"/>
    <mergeCell ref="AC239:AD239"/>
    <mergeCell ref="D240:L240"/>
    <mergeCell ref="M240:N240"/>
    <mergeCell ref="O240:P240"/>
    <mergeCell ref="Q240:R240"/>
    <mergeCell ref="S240:T240"/>
    <mergeCell ref="U240:V240"/>
    <mergeCell ref="W240:X240"/>
    <mergeCell ref="Y240:Z240"/>
    <mergeCell ref="AA240:AB240"/>
    <mergeCell ref="AC238:AD238"/>
    <mergeCell ref="D239:L239"/>
    <mergeCell ref="M239:N239"/>
    <mergeCell ref="O239:P239"/>
    <mergeCell ref="Q239:R239"/>
    <mergeCell ref="S239:T239"/>
    <mergeCell ref="U239:V239"/>
    <mergeCell ref="W239:X239"/>
    <mergeCell ref="Y239:Z239"/>
    <mergeCell ref="AA239:AB239"/>
    <mergeCell ref="AC237:AD237"/>
    <mergeCell ref="D238:L238"/>
    <mergeCell ref="M238:N238"/>
    <mergeCell ref="O238:P238"/>
    <mergeCell ref="Q238:R238"/>
    <mergeCell ref="S238:T238"/>
    <mergeCell ref="U238:V238"/>
    <mergeCell ref="W238:X238"/>
    <mergeCell ref="Y238:Z238"/>
    <mergeCell ref="AA238:AB238"/>
    <mergeCell ref="AC236:AD236"/>
    <mergeCell ref="D237:L237"/>
    <mergeCell ref="M237:N237"/>
    <mergeCell ref="O237:P237"/>
    <mergeCell ref="Q237:R237"/>
    <mergeCell ref="S237:T237"/>
    <mergeCell ref="U237:V237"/>
    <mergeCell ref="W237:X237"/>
    <mergeCell ref="Y237:Z237"/>
    <mergeCell ref="AA237:AB237"/>
    <mergeCell ref="AC235:AD235"/>
    <mergeCell ref="D236:L236"/>
    <mergeCell ref="M236:N236"/>
    <mergeCell ref="O236:P236"/>
    <mergeCell ref="Q236:R236"/>
    <mergeCell ref="S236:T236"/>
    <mergeCell ref="U236:V236"/>
    <mergeCell ref="W236:X236"/>
    <mergeCell ref="Y236:Z236"/>
    <mergeCell ref="AA236:AB236"/>
    <mergeCell ref="AC234:AD234"/>
    <mergeCell ref="D235:L235"/>
    <mergeCell ref="M235:N235"/>
    <mergeCell ref="O235:P235"/>
    <mergeCell ref="Q235:R235"/>
    <mergeCell ref="S235:T235"/>
    <mergeCell ref="U235:V235"/>
    <mergeCell ref="W235:X235"/>
    <mergeCell ref="Y235:Z235"/>
    <mergeCell ref="AA235:AB235"/>
    <mergeCell ref="AC233:AD233"/>
    <mergeCell ref="D234:L234"/>
    <mergeCell ref="M234:N234"/>
    <mergeCell ref="O234:P234"/>
    <mergeCell ref="Q234:R234"/>
    <mergeCell ref="S234:T234"/>
    <mergeCell ref="U234:V234"/>
    <mergeCell ref="W234:X234"/>
    <mergeCell ref="Y234:Z234"/>
    <mergeCell ref="AA234:AB234"/>
    <mergeCell ref="AC232:AD232"/>
    <mergeCell ref="D233:L233"/>
    <mergeCell ref="M233:N233"/>
    <mergeCell ref="O233:P233"/>
    <mergeCell ref="Q233:R233"/>
    <mergeCell ref="S233:T233"/>
    <mergeCell ref="U233:V233"/>
    <mergeCell ref="W233:X233"/>
    <mergeCell ref="Y233:Z233"/>
    <mergeCell ref="AA233:AB233"/>
    <mergeCell ref="AC231:AD231"/>
    <mergeCell ref="D232:L232"/>
    <mergeCell ref="M232:N232"/>
    <mergeCell ref="O232:P232"/>
    <mergeCell ref="Q232:R232"/>
    <mergeCell ref="S232:T232"/>
    <mergeCell ref="U232:V232"/>
    <mergeCell ref="W232:X232"/>
    <mergeCell ref="Y232:Z232"/>
    <mergeCell ref="AA232:AB232"/>
    <mergeCell ref="AC230:AD230"/>
    <mergeCell ref="D231:L231"/>
    <mergeCell ref="M231:N231"/>
    <mergeCell ref="O231:P231"/>
    <mergeCell ref="Q231:R231"/>
    <mergeCell ref="S231:T231"/>
    <mergeCell ref="U231:V231"/>
    <mergeCell ref="W231:X231"/>
    <mergeCell ref="Y231:Z231"/>
    <mergeCell ref="AA231:AB231"/>
    <mergeCell ref="AC229:AD229"/>
    <mergeCell ref="D230:L230"/>
    <mergeCell ref="M230:N230"/>
    <mergeCell ref="O230:P230"/>
    <mergeCell ref="Q230:R230"/>
    <mergeCell ref="S230:T230"/>
    <mergeCell ref="U230:V230"/>
    <mergeCell ref="W230:X230"/>
    <mergeCell ref="Y230:Z230"/>
    <mergeCell ref="AA230:AB230"/>
    <mergeCell ref="AC228:AD228"/>
    <mergeCell ref="D229:L229"/>
    <mergeCell ref="M229:N229"/>
    <mergeCell ref="O229:P229"/>
    <mergeCell ref="Q229:R229"/>
    <mergeCell ref="S229:T229"/>
    <mergeCell ref="U229:V229"/>
    <mergeCell ref="W229:X229"/>
    <mergeCell ref="Y229:Z229"/>
    <mergeCell ref="AA229:AB229"/>
    <mergeCell ref="AC227:AD227"/>
    <mergeCell ref="D228:L228"/>
    <mergeCell ref="M228:N228"/>
    <mergeCell ref="O228:P228"/>
    <mergeCell ref="Q228:R228"/>
    <mergeCell ref="S228:T228"/>
    <mergeCell ref="U228:V228"/>
    <mergeCell ref="W228:X228"/>
    <mergeCell ref="Y228:Z228"/>
    <mergeCell ref="AA228:AB228"/>
    <mergeCell ref="AC226:AD226"/>
    <mergeCell ref="D227:L227"/>
    <mergeCell ref="M227:N227"/>
    <mergeCell ref="O227:P227"/>
    <mergeCell ref="Q227:R227"/>
    <mergeCell ref="S227:T227"/>
    <mergeCell ref="U227:V227"/>
    <mergeCell ref="W227:X227"/>
    <mergeCell ref="Y227:Z227"/>
    <mergeCell ref="AA227:AB227"/>
    <mergeCell ref="AC225:AD225"/>
    <mergeCell ref="D226:L226"/>
    <mergeCell ref="M226:N226"/>
    <mergeCell ref="O226:P226"/>
    <mergeCell ref="Q226:R226"/>
    <mergeCell ref="S226:T226"/>
    <mergeCell ref="U226:V226"/>
    <mergeCell ref="W226:X226"/>
    <mergeCell ref="Y226:Z226"/>
    <mergeCell ref="AA226:AB226"/>
    <mergeCell ref="AC224:AD224"/>
    <mergeCell ref="D225:L225"/>
    <mergeCell ref="M225:N225"/>
    <mergeCell ref="O225:P225"/>
    <mergeCell ref="Q225:R225"/>
    <mergeCell ref="S225:T225"/>
    <mergeCell ref="U225:V225"/>
    <mergeCell ref="W225:X225"/>
    <mergeCell ref="Y225:Z225"/>
    <mergeCell ref="AA225:AB225"/>
    <mergeCell ref="AC223:AD223"/>
    <mergeCell ref="D224:L224"/>
    <mergeCell ref="M224:N224"/>
    <mergeCell ref="O224:P224"/>
    <mergeCell ref="Q224:R224"/>
    <mergeCell ref="S224:T224"/>
    <mergeCell ref="U224:V224"/>
    <mergeCell ref="W224:X224"/>
    <mergeCell ref="Y224:Z224"/>
    <mergeCell ref="AA224:AB224"/>
    <mergeCell ref="AC222:AD222"/>
    <mergeCell ref="D223:L223"/>
    <mergeCell ref="M223:N223"/>
    <mergeCell ref="O223:P223"/>
    <mergeCell ref="Q223:R223"/>
    <mergeCell ref="S223:T223"/>
    <mergeCell ref="U223:V223"/>
    <mergeCell ref="W223:X223"/>
    <mergeCell ref="Y223:Z223"/>
    <mergeCell ref="AA223:AB223"/>
    <mergeCell ref="AC221:AD221"/>
    <mergeCell ref="D222:L222"/>
    <mergeCell ref="M222:N222"/>
    <mergeCell ref="O222:P222"/>
    <mergeCell ref="Q222:R222"/>
    <mergeCell ref="S222:T222"/>
    <mergeCell ref="U222:V222"/>
    <mergeCell ref="W222:X222"/>
    <mergeCell ref="Y222:Z222"/>
    <mergeCell ref="AA222:AB222"/>
    <mergeCell ref="AC220:AD220"/>
    <mergeCell ref="D221:L221"/>
    <mergeCell ref="M221:N221"/>
    <mergeCell ref="O221:P221"/>
    <mergeCell ref="Q221:R221"/>
    <mergeCell ref="S221:T221"/>
    <mergeCell ref="U221:V221"/>
    <mergeCell ref="W221:X221"/>
    <mergeCell ref="Y221:Z221"/>
    <mergeCell ref="AA221:AB221"/>
    <mergeCell ref="AC219:AD219"/>
    <mergeCell ref="D220:L220"/>
    <mergeCell ref="M220:N220"/>
    <mergeCell ref="O220:P220"/>
    <mergeCell ref="Q220:R220"/>
    <mergeCell ref="S220:T220"/>
    <mergeCell ref="U220:V220"/>
    <mergeCell ref="W220:X220"/>
    <mergeCell ref="Y220:Z220"/>
    <mergeCell ref="AA220:AB220"/>
    <mergeCell ref="AC218:AD218"/>
    <mergeCell ref="D219:L219"/>
    <mergeCell ref="M219:N219"/>
    <mergeCell ref="O219:P219"/>
    <mergeCell ref="Q219:R219"/>
    <mergeCell ref="S219:T219"/>
    <mergeCell ref="U219:V219"/>
    <mergeCell ref="W219:X219"/>
    <mergeCell ref="Y219:Z219"/>
    <mergeCell ref="AA219:AB219"/>
    <mergeCell ref="AC217:AD217"/>
    <mergeCell ref="D218:L218"/>
    <mergeCell ref="M218:N218"/>
    <mergeCell ref="O218:P218"/>
    <mergeCell ref="Q218:R218"/>
    <mergeCell ref="S218:T218"/>
    <mergeCell ref="U218:V218"/>
    <mergeCell ref="W218:X218"/>
    <mergeCell ref="Y218:Z218"/>
    <mergeCell ref="AA218:AB218"/>
    <mergeCell ref="AC216:AD216"/>
    <mergeCell ref="D217:L217"/>
    <mergeCell ref="M217:N217"/>
    <mergeCell ref="O217:P217"/>
    <mergeCell ref="Q217:R217"/>
    <mergeCell ref="S217:T217"/>
    <mergeCell ref="U217:V217"/>
    <mergeCell ref="W217:X217"/>
    <mergeCell ref="Y217:Z217"/>
    <mergeCell ref="AA217:AB217"/>
    <mergeCell ref="AC215:AD215"/>
    <mergeCell ref="D216:L216"/>
    <mergeCell ref="M216:N216"/>
    <mergeCell ref="O216:P216"/>
    <mergeCell ref="Q216:R216"/>
    <mergeCell ref="S216:T216"/>
    <mergeCell ref="U216:V216"/>
    <mergeCell ref="W216:X216"/>
    <mergeCell ref="Y216:Z216"/>
    <mergeCell ref="AA216:AB216"/>
    <mergeCell ref="AC214:AD214"/>
    <mergeCell ref="D215:L215"/>
    <mergeCell ref="M215:N215"/>
    <mergeCell ref="O215:P215"/>
    <mergeCell ref="Q215:R215"/>
    <mergeCell ref="S215:T215"/>
    <mergeCell ref="U215:V215"/>
    <mergeCell ref="W215:X215"/>
    <mergeCell ref="Y215:Z215"/>
    <mergeCell ref="AA215:AB215"/>
    <mergeCell ref="AC213:AD213"/>
    <mergeCell ref="D214:L214"/>
    <mergeCell ref="M214:N214"/>
    <mergeCell ref="O214:P214"/>
    <mergeCell ref="Q214:R214"/>
    <mergeCell ref="S214:T214"/>
    <mergeCell ref="U214:V214"/>
    <mergeCell ref="W214:X214"/>
    <mergeCell ref="Y214:Z214"/>
    <mergeCell ref="AA214:AB214"/>
    <mergeCell ref="AC212:AD212"/>
    <mergeCell ref="D213:L213"/>
    <mergeCell ref="M213:N213"/>
    <mergeCell ref="O213:P213"/>
    <mergeCell ref="Q213:R213"/>
    <mergeCell ref="S213:T213"/>
    <mergeCell ref="U213:V213"/>
    <mergeCell ref="W213:X213"/>
    <mergeCell ref="Y213:Z213"/>
    <mergeCell ref="AA213:AB213"/>
    <mergeCell ref="AC211:AD211"/>
    <mergeCell ref="D212:L212"/>
    <mergeCell ref="M212:N212"/>
    <mergeCell ref="O212:P212"/>
    <mergeCell ref="Q212:R212"/>
    <mergeCell ref="S212:T212"/>
    <mergeCell ref="U212:V212"/>
    <mergeCell ref="W212:X212"/>
    <mergeCell ref="Y212:Z212"/>
    <mergeCell ref="AA212:AB212"/>
    <mergeCell ref="AC210:AD210"/>
    <mergeCell ref="D211:L211"/>
    <mergeCell ref="M211:N211"/>
    <mergeCell ref="O211:P211"/>
    <mergeCell ref="Q211:R211"/>
    <mergeCell ref="S211:T211"/>
    <mergeCell ref="U211:V211"/>
    <mergeCell ref="W211:X211"/>
    <mergeCell ref="Y211:Z211"/>
    <mergeCell ref="AA211:AB211"/>
    <mergeCell ref="AC209:AD209"/>
    <mergeCell ref="D210:L210"/>
    <mergeCell ref="M210:N210"/>
    <mergeCell ref="O210:P210"/>
    <mergeCell ref="Q210:R210"/>
    <mergeCell ref="S210:T210"/>
    <mergeCell ref="U210:V210"/>
    <mergeCell ref="W210:X210"/>
    <mergeCell ref="Y210:Z210"/>
    <mergeCell ref="AA210:AB210"/>
    <mergeCell ref="AC208:AD208"/>
    <mergeCell ref="D209:L209"/>
    <mergeCell ref="M209:N209"/>
    <mergeCell ref="O209:P209"/>
    <mergeCell ref="Q209:R209"/>
    <mergeCell ref="S209:T209"/>
    <mergeCell ref="U209:V209"/>
    <mergeCell ref="W209:X209"/>
    <mergeCell ref="Y209:Z209"/>
    <mergeCell ref="AA209:AB209"/>
    <mergeCell ref="AC207:AD207"/>
    <mergeCell ref="D208:L208"/>
    <mergeCell ref="M208:N208"/>
    <mergeCell ref="O208:P208"/>
    <mergeCell ref="Q208:R208"/>
    <mergeCell ref="S208:T208"/>
    <mergeCell ref="U208:V208"/>
    <mergeCell ref="W208:X208"/>
    <mergeCell ref="Y208:Z208"/>
    <mergeCell ref="AA208:AB208"/>
    <mergeCell ref="AC206:AD206"/>
    <mergeCell ref="D207:L207"/>
    <mergeCell ref="M207:N207"/>
    <mergeCell ref="O207:P207"/>
    <mergeCell ref="Q207:R207"/>
    <mergeCell ref="S207:T207"/>
    <mergeCell ref="U207:V207"/>
    <mergeCell ref="W207:X207"/>
    <mergeCell ref="Y207:Z207"/>
    <mergeCell ref="AA207:AB207"/>
    <mergeCell ref="AC205:AD205"/>
    <mergeCell ref="D206:L206"/>
    <mergeCell ref="M206:N206"/>
    <mergeCell ref="O206:P206"/>
    <mergeCell ref="Q206:R206"/>
    <mergeCell ref="S206:T206"/>
    <mergeCell ref="U206:V206"/>
    <mergeCell ref="W206:X206"/>
    <mergeCell ref="Y206:Z206"/>
    <mergeCell ref="AA206:AB206"/>
    <mergeCell ref="AC204:AD204"/>
    <mergeCell ref="D205:L205"/>
    <mergeCell ref="M205:N205"/>
    <mergeCell ref="O205:P205"/>
    <mergeCell ref="Q205:R205"/>
    <mergeCell ref="S205:T205"/>
    <mergeCell ref="U205:V205"/>
    <mergeCell ref="W205:X205"/>
    <mergeCell ref="Y205:Z205"/>
    <mergeCell ref="AA205:AB205"/>
    <mergeCell ref="AC203:AD203"/>
    <mergeCell ref="D204:L204"/>
    <mergeCell ref="M204:N204"/>
    <mergeCell ref="O204:P204"/>
    <mergeCell ref="Q204:R204"/>
    <mergeCell ref="S204:T204"/>
    <mergeCell ref="U204:V204"/>
    <mergeCell ref="W204:X204"/>
    <mergeCell ref="Y204:Z204"/>
    <mergeCell ref="AA204:AB204"/>
    <mergeCell ref="AC202:AD202"/>
    <mergeCell ref="D203:L203"/>
    <mergeCell ref="M203:N203"/>
    <mergeCell ref="O203:P203"/>
    <mergeCell ref="Q203:R203"/>
    <mergeCell ref="S203:T203"/>
    <mergeCell ref="U203:V203"/>
    <mergeCell ref="W203:X203"/>
    <mergeCell ref="Y203:Z203"/>
    <mergeCell ref="AA203:AB203"/>
    <mergeCell ref="AC201:AD201"/>
    <mergeCell ref="D202:L202"/>
    <mergeCell ref="M202:N202"/>
    <mergeCell ref="O202:P202"/>
    <mergeCell ref="Q202:R202"/>
    <mergeCell ref="S202:T202"/>
    <mergeCell ref="U202:V202"/>
    <mergeCell ref="W202:X202"/>
    <mergeCell ref="Y202:Z202"/>
    <mergeCell ref="AA202:AB202"/>
    <mergeCell ref="AC200:AD200"/>
    <mergeCell ref="D201:L201"/>
    <mergeCell ref="M201:N201"/>
    <mergeCell ref="O201:P201"/>
    <mergeCell ref="Q201:R201"/>
    <mergeCell ref="S201:T201"/>
    <mergeCell ref="U201:V201"/>
    <mergeCell ref="W201:X201"/>
    <mergeCell ref="Y201:Z201"/>
    <mergeCell ref="AA201:AB201"/>
    <mergeCell ref="AC199:AD199"/>
    <mergeCell ref="D200:L200"/>
    <mergeCell ref="M200:N200"/>
    <mergeCell ref="O200:P200"/>
    <mergeCell ref="Q200:R200"/>
    <mergeCell ref="S200:T200"/>
    <mergeCell ref="U200:V200"/>
    <mergeCell ref="W200:X200"/>
    <mergeCell ref="Y200:Z200"/>
    <mergeCell ref="AA200:AB200"/>
    <mergeCell ref="AC198:AD198"/>
    <mergeCell ref="D199:L199"/>
    <mergeCell ref="M199:N199"/>
    <mergeCell ref="O199:P199"/>
    <mergeCell ref="Q199:R199"/>
    <mergeCell ref="S199:T199"/>
    <mergeCell ref="U199:V199"/>
    <mergeCell ref="W199:X199"/>
    <mergeCell ref="Y199:Z199"/>
    <mergeCell ref="AA199:AB199"/>
    <mergeCell ref="AC197:AD197"/>
    <mergeCell ref="D198:L198"/>
    <mergeCell ref="M198:N198"/>
    <mergeCell ref="O198:P198"/>
    <mergeCell ref="Q198:R198"/>
    <mergeCell ref="S198:T198"/>
    <mergeCell ref="U198:V198"/>
    <mergeCell ref="W198:X198"/>
    <mergeCell ref="Y198:Z198"/>
    <mergeCell ref="AA198:AB198"/>
    <mergeCell ref="AC196:AD196"/>
    <mergeCell ref="D197:L197"/>
    <mergeCell ref="M197:N197"/>
    <mergeCell ref="O197:P197"/>
    <mergeCell ref="Q197:R197"/>
    <mergeCell ref="S197:T197"/>
    <mergeCell ref="U197:V197"/>
    <mergeCell ref="W197:X197"/>
    <mergeCell ref="Y197:Z197"/>
    <mergeCell ref="AA197:AB197"/>
    <mergeCell ref="AC195:AD195"/>
    <mergeCell ref="D196:L196"/>
    <mergeCell ref="M196:N196"/>
    <mergeCell ref="O196:P196"/>
    <mergeCell ref="Q196:R196"/>
    <mergeCell ref="S196:T196"/>
    <mergeCell ref="U196:V196"/>
    <mergeCell ref="W196:X196"/>
    <mergeCell ref="Y196:Z196"/>
    <mergeCell ref="AA196:AB196"/>
    <mergeCell ref="AC194:AD194"/>
    <mergeCell ref="D195:L195"/>
    <mergeCell ref="M195:N195"/>
    <mergeCell ref="O195:P195"/>
    <mergeCell ref="Q195:R195"/>
    <mergeCell ref="S195:T195"/>
    <mergeCell ref="U195:V195"/>
    <mergeCell ref="W195:X195"/>
    <mergeCell ref="Y195:Z195"/>
    <mergeCell ref="AA195:AB195"/>
    <mergeCell ref="AC193:AD193"/>
    <mergeCell ref="D194:L194"/>
    <mergeCell ref="M194:N194"/>
    <mergeCell ref="O194:P194"/>
    <mergeCell ref="Q194:R194"/>
    <mergeCell ref="S194:T194"/>
    <mergeCell ref="U194:V194"/>
    <mergeCell ref="W194:X194"/>
    <mergeCell ref="Y194:Z194"/>
    <mergeCell ref="AA194:AB194"/>
    <mergeCell ref="AC192:AD192"/>
    <mergeCell ref="D193:L193"/>
    <mergeCell ref="M193:N193"/>
    <mergeCell ref="O193:P193"/>
    <mergeCell ref="Q193:R193"/>
    <mergeCell ref="S193:T193"/>
    <mergeCell ref="U193:V193"/>
    <mergeCell ref="W193:X193"/>
    <mergeCell ref="Y193:Z193"/>
    <mergeCell ref="AA193:AB193"/>
    <mergeCell ref="AC191:AD191"/>
    <mergeCell ref="D192:L192"/>
    <mergeCell ref="M192:N192"/>
    <mergeCell ref="O192:P192"/>
    <mergeCell ref="Q192:R192"/>
    <mergeCell ref="S192:T192"/>
    <mergeCell ref="U192:V192"/>
    <mergeCell ref="W192:X192"/>
    <mergeCell ref="Y192:Z192"/>
    <mergeCell ref="AA192:AB192"/>
    <mergeCell ref="AC190:AD190"/>
    <mergeCell ref="D191:L191"/>
    <mergeCell ref="M191:N191"/>
    <mergeCell ref="O191:P191"/>
    <mergeCell ref="Q191:R191"/>
    <mergeCell ref="S191:T191"/>
    <mergeCell ref="U191:V191"/>
    <mergeCell ref="W191:X191"/>
    <mergeCell ref="Y191:Z191"/>
    <mergeCell ref="AA191:AB191"/>
    <mergeCell ref="AC189:AD189"/>
    <mergeCell ref="D190:L190"/>
    <mergeCell ref="M190:N190"/>
    <mergeCell ref="O190:P190"/>
    <mergeCell ref="Q190:R190"/>
    <mergeCell ref="S190:T190"/>
    <mergeCell ref="U190:V190"/>
    <mergeCell ref="W190:X190"/>
    <mergeCell ref="Y190:Z190"/>
    <mergeCell ref="AA190:AB190"/>
    <mergeCell ref="AC188:AD188"/>
    <mergeCell ref="D189:L189"/>
    <mergeCell ref="M189:N189"/>
    <mergeCell ref="O189:P189"/>
    <mergeCell ref="Q189:R189"/>
    <mergeCell ref="S189:T189"/>
    <mergeCell ref="U189:V189"/>
    <mergeCell ref="W189:X189"/>
    <mergeCell ref="Y189:Z189"/>
    <mergeCell ref="AA189:AB189"/>
    <mergeCell ref="AC187:AD187"/>
    <mergeCell ref="D188:L188"/>
    <mergeCell ref="M188:N188"/>
    <mergeCell ref="O188:P188"/>
    <mergeCell ref="Q188:R188"/>
    <mergeCell ref="S188:T188"/>
    <mergeCell ref="U188:V188"/>
    <mergeCell ref="W188:X188"/>
    <mergeCell ref="Y188:Z188"/>
    <mergeCell ref="AA188:AB188"/>
    <mergeCell ref="AC186:AD186"/>
    <mergeCell ref="D187:L187"/>
    <mergeCell ref="M187:N187"/>
    <mergeCell ref="O187:P187"/>
    <mergeCell ref="Q187:R187"/>
    <mergeCell ref="S187:T187"/>
    <mergeCell ref="U187:V187"/>
    <mergeCell ref="W187:X187"/>
    <mergeCell ref="Y187:Z187"/>
    <mergeCell ref="AA187:AB187"/>
    <mergeCell ref="AC185:AD185"/>
    <mergeCell ref="D186:L186"/>
    <mergeCell ref="M186:N186"/>
    <mergeCell ref="O186:P186"/>
    <mergeCell ref="Q186:R186"/>
    <mergeCell ref="S186:T186"/>
    <mergeCell ref="U186:V186"/>
    <mergeCell ref="W186:X186"/>
    <mergeCell ref="Y186:Z186"/>
    <mergeCell ref="AA186:AB186"/>
    <mergeCell ref="AC184:AD184"/>
    <mergeCell ref="D185:L185"/>
    <mergeCell ref="M185:N185"/>
    <mergeCell ref="O185:P185"/>
    <mergeCell ref="Q185:R185"/>
    <mergeCell ref="S185:T185"/>
    <mergeCell ref="U185:V185"/>
    <mergeCell ref="W185:X185"/>
    <mergeCell ref="Y185:Z185"/>
    <mergeCell ref="AA185:AB185"/>
    <mergeCell ref="AC183:AD183"/>
    <mergeCell ref="D184:L184"/>
    <mergeCell ref="M184:N184"/>
    <mergeCell ref="O184:P184"/>
    <mergeCell ref="Q184:R184"/>
    <mergeCell ref="S184:T184"/>
    <mergeCell ref="U184:V184"/>
    <mergeCell ref="W184:X184"/>
    <mergeCell ref="Y184:Z184"/>
    <mergeCell ref="AA184:AB184"/>
    <mergeCell ref="AC182:AD182"/>
    <mergeCell ref="D183:L183"/>
    <mergeCell ref="M183:N183"/>
    <mergeCell ref="O183:P183"/>
    <mergeCell ref="Q183:R183"/>
    <mergeCell ref="S183:T183"/>
    <mergeCell ref="U183:V183"/>
    <mergeCell ref="W183:X183"/>
    <mergeCell ref="Y183:Z183"/>
    <mergeCell ref="AA183:AB183"/>
    <mergeCell ref="AC181:AD181"/>
    <mergeCell ref="D182:L182"/>
    <mergeCell ref="M182:N182"/>
    <mergeCell ref="O182:P182"/>
    <mergeCell ref="Q182:R182"/>
    <mergeCell ref="S182:T182"/>
    <mergeCell ref="U182:V182"/>
    <mergeCell ref="W182:X182"/>
    <mergeCell ref="Y182:Z182"/>
    <mergeCell ref="AA182:AB182"/>
    <mergeCell ref="AC180:AD180"/>
    <mergeCell ref="D181:L181"/>
    <mergeCell ref="M181:N181"/>
    <mergeCell ref="O181:P181"/>
    <mergeCell ref="Q181:R181"/>
    <mergeCell ref="S181:T181"/>
    <mergeCell ref="U181:V181"/>
    <mergeCell ref="W181:X181"/>
    <mergeCell ref="Y181:Z181"/>
    <mergeCell ref="AA181:AB181"/>
    <mergeCell ref="AC179:AD179"/>
    <mergeCell ref="D180:L180"/>
    <mergeCell ref="M180:N180"/>
    <mergeCell ref="O180:P180"/>
    <mergeCell ref="Q180:R180"/>
    <mergeCell ref="S180:T180"/>
    <mergeCell ref="U180:V180"/>
    <mergeCell ref="W180:X180"/>
    <mergeCell ref="Y180:Z180"/>
    <mergeCell ref="AA180:AB180"/>
    <mergeCell ref="AC178:AD178"/>
    <mergeCell ref="D179:L179"/>
    <mergeCell ref="M179:N179"/>
    <mergeCell ref="O179:P179"/>
    <mergeCell ref="Q179:R179"/>
    <mergeCell ref="S179:T179"/>
    <mergeCell ref="U179:V179"/>
    <mergeCell ref="W179:X179"/>
    <mergeCell ref="Y179:Z179"/>
    <mergeCell ref="AA179:AB179"/>
    <mergeCell ref="AC177:AD177"/>
    <mergeCell ref="D178:L178"/>
    <mergeCell ref="M178:N178"/>
    <mergeCell ref="O178:P178"/>
    <mergeCell ref="Q178:R178"/>
    <mergeCell ref="S178:T178"/>
    <mergeCell ref="U178:V178"/>
    <mergeCell ref="W178:X178"/>
    <mergeCell ref="Y178:Z178"/>
    <mergeCell ref="AA178:AB178"/>
    <mergeCell ref="AC176:AD176"/>
    <mergeCell ref="D177:L177"/>
    <mergeCell ref="M177:N177"/>
    <mergeCell ref="O177:P177"/>
    <mergeCell ref="Q177:R177"/>
    <mergeCell ref="S177:T177"/>
    <mergeCell ref="U177:V177"/>
    <mergeCell ref="W177:X177"/>
    <mergeCell ref="Y177:Z177"/>
    <mergeCell ref="AA177:AB177"/>
    <mergeCell ref="AC175:AD175"/>
    <mergeCell ref="D176:L176"/>
    <mergeCell ref="M176:N176"/>
    <mergeCell ref="O176:P176"/>
    <mergeCell ref="Q176:R176"/>
    <mergeCell ref="S176:T176"/>
    <mergeCell ref="U176:V176"/>
    <mergeCell ref="W176:X176"/>
    <mergeCell ref="Y176:Z176"/>
    <mergeCell ref="AA176:AB176"/>
    <mergeCell ref="AC174:AD174"/>
    <mergeCell ref="D175:L175"/>
    <mergeCell ref="M175:N175"/>
    <mergeCell ref="O175:P175"/>
    <mergeCell ref="Q175:R175"/>
    <mergeCell ref="S175:T175"/>
    <mergeCell ref="U175:V175"/>
    <mergeCell ref="W175:X175"/>
    <mergeCell ref="Y175:Z175"/>
    <mergeCell ref="AA175:AB175"/>
    <mergeCell ref="AC173:AD173"/>
    <mergeCell ref="D174:L174"/>
    <mergeCell ref="M174:N174"/>
    <mergeCell ref="O174:P174"/>
    <mergeCell ref="Q174:R174"/>
    <mergeCell ref="S174:T174"/>
    <mergeCell ref="U174:V174"/>
    <mergeCell ref="W174:X174"/>
    <mergeCell ref="Y174:Z174"/>
    <mergeCell ref="AA174:AB174"/>
    <mergeCell ref="Q173:R173"/>
    <mergeCell ref="S173:T173"/>
    <mergeCell ref="U173:V173"/>
    <mergeCell ref="W173:X173"/>
    <mergeCell ref="Y173:Z173"/>
    <mergeCell ref="AA173:AB173"/>
    <mergeCell ref="C169:AD169"/>
    <mergeCell ref="C171:L173"/>
    <mergeCell ref="M171:AD171"/>
    <mergeCell ref="M172:R172"/>
    <mergeCell ref="S172:X172"/>
    <mergeCell ref="Y172:AD172"/>
    <mergeCell ref="M173:N173"/>
    <mergeCell ref="O173:P173"/>
    <mergeCell ref="C160:AD160"/>
    <mergeCell ref="C161:AD161"/>
    <mergeCell ref="B168:AD168"/>
    <mergeCell ref="D141:G141"/>
    <mergeCell ref="H141:M141"/>
    <mergeCell ref="N141:S141"/>
    <mergeCell ref="T141:U141"/>
    <mergeCell ref="V141:X141"/>
    <mergeCell ref="Y141:AA141"/>
    <mergeCell ref="AB141:AD141"/>
    <mergeCell ref="D142:G142"/>
    <mergeCell ref="H142:M142"/>
    <mergeCell ref="N142:S142"/>
    <mergeCell ref="T142:U142"/>
    <mergeCell ref="V142:X142"/>
    <mergeCell ref="Y142:AA142"/>
    <mergeCell ref="AB142:AD142"/>
    <mergeCell ref="D143:G143"/>
    <mergeCell ref="H143:M143"/>
    <mergeCell ref="N143:S143"/>
    <mergeCell ref="T143:U143"/>
    <mergeCell ref="V143:X143"/>
    <mergeCell ref="Y143:AA143"/>
    <mergeCell ref="AB143:AD143"/>
    <mergeCell ref="D124:G124"/>
    <mergeCell ref="H124:M124"/>
    <mergeCell ref="N124:S124"/>
    <mergeCell ref="T124:U124"/>
    <mergeCell ref="V124:X124"/>
    <mergeCell ref="Y124:AA124"/>
    <mergeCell ref="AB124:AD124"/>
    <mergeCell ref="D125:G125"/>
    <mergeCell ref="H125:M125"/>
    <mergeCell ref="N125:S125"/>
    <mergeCell ref="T125:U125"/>
    <mergeCell ref="V125:X125"/>
    <mergeCell ref="D129:G129"/>
    <mergeCell ref="H129:M129"/>
    <mergeCell ref="N129:S129"/>
    <mergeCell ref="T129:U129"/>
    <mergeCell ref="V129:X129"/>
    <mergeCell ref="Y129:AA129"/>
    <mergeCell ref="AB129:AD129"/>
    <mergeCell ref="D130:G130"/>
    <mergeCell ref="H130:M130"/>
    <mergeCell ref="N130:S130"/>
    <mergeCell ref="T130:U130"/>
    <mergeCell ref="V130:X130"/>
    <mergeCell ref="Y130:AA130"/>
    <mergeCell ref="AB130:AD130"/>
    <mergeCell ref="D131:G131"/>
    <mergeCell ref="H131:M131"/>
    <mergeCell ref="N131:S131"/>
    <mergeCell ref="T131:U131"/>
    <mergeCell ref="V131:X131"/>
    <mergeCell ref="Y131:AA131"/>
    <mergeCell ref="D96:G96"/>
    <mergeCell ref="H96:M96"/>
    <mergeCell ref="N96:S96"/>
    <mergeCell ref="T96:U96"/>
    <mergeCell ref="V96:X96"/>
    <mergeCell ref="Y96:AA96"/>
    <mergeCell ref="AB96:AD96"/>
    <mergeCell ref="D97:G97"/>
    <mergeCell ref="H97:M97"/>
    <mergeCell ref="N97:S97"/>
    <mergeCell ref="T97:U97"/>
    <mergeCell ref="V97:X97"/>
    <mergeCell ref="D118:G118"/>
    <mergeCell ref="H118:M118"/>
    <mergeCell ref="N118:S118"/>
    <mergeCell ref="T118:U118"/>
    <mergeCell ref="V118:X118"/>
    <mergeCell ref="Y118:AA118"/>
    <mergeCell ref="AB118:AD118"/>
    <mergeCell ref="D119:G119"/>
    <mergeCell ref="H119:M119"/>
    <mergeCell ref="N119:S119"/>
    <mergeCell ref="T119:U119"/>
    <mergeCell ref="V119:X119"/>
    <mergeCell ref="Y119:AA119"/>
    <mergeCell ref="AB119:AD119"/>
    <mergeCell ref="D120:G120"/>
    <mergeCell ref="H120:M120"/>
    <mergeCell ref="N120:S120"/>
    <mergeCell ref="T120:U120"/>
    <mergeCell ref="V120:X120"/>
    <mergeCell ref="Y120:AA120"/>
    <mergeCell ref="D99:G99"/>
    <mergeCell ref="H99:M99"/>
    <mergeCell ref="N99:S99"/>
    <mergeCell ref="T99:U99"/>
    <mergeCell ref="V99:X99"/>
    <mergeCell ref="Y99:AA99"/>
    <mergeCell ref="AB99:AD99"/>
    <mergeCell ref="D100:G100"/>
    <mergeCell ref="H100:M100"/>
    <mergeCell ref="N100:S100"/>
    <mergeCell ref="T100:U100"/>
    <mergeCell ref="V100:X100"/>
    <mergeCell ref="Y100:AA100"/>
    <mergeCell ref="AB100:AD100"/>
    <mergeCell ref="D101:G101"/>
    <mergeCell ref="H101:M101"/>
    <mergeCell ref="N101:S101"/>
    <mergeCell ref="T101:U101"/>
    <mergeCell ref="V101:X101"/>
    <mergeCell ref="Y101:AA101"/>
    <mergeCell ref="AB101:AD101"/>
    <mergeCell ref="D102:G102"/>
    <mergeCell ref="H102:M102"/>
    <mergeCell ref="N102:S102"/>
    <mergeCell ref="T102:U102"/>
    <mergeCell ref="V102:X102"/>
    <mergeCell ref="Y102:AA102"/>
    <mergeCell ref="AB102:AD102"/>
    <mergeCell ref="D103:G103"/>
    <mergeCell ref="H103:M103"/>
    <mergeCell ref="N103:S103"/>
    <mergeCell ref="T103:U103"/>
    <mergeCell ref="D79:G79"/>
    <mergeCell ref="H79:M79"/>
    <mergeCell ref="N79:S79"/>
    <mergeCell ref="T79:U79"/>
    <mergeCell ref="V79:X79"/>
    <mergeCell ref="Y79:AA79"/>
    <mergeCell ref="AB79:AD79"/>
    <mergeCell ref="D80:G80"/>
    <mergeCell ref="H80:M80"/>
    <mergeCell ref="N80:S80"/>
    <mergeCell ref="T80:U80"/>
    <mergeCell ref="V80:X80"/>
    <mergeCell ref="Y80:AA80"/>
    <mergeCell ref="AB80:AD80"/>
    <mergeCell ref="D81:G81"/>
    <mergeCell ref="H81:M81"/>
    <mergeCell ref="N81:S81"/>
    <mergeCell ref="T81:U81"/>
    <mergeCell ref="V81:X81"/>
    <mergeCell ref="Y81:AA81"/>
    <mergeCell ref="AB81:AD81"/>
    <mergeCell ref="D82:G82"/>
    <mergeCell ref="H82:M82"/>
    <mergeCell ref="N82:S82"/>
    <mergeCell ref="T82:U82"/>
    <mergeCell ref="D93:G93"/>
    <mergeCell ref="H93:M93"/>
    <mergeCell ref="N93:S93"/>
    <mergeCell ref="T93:U93"/>
    <mergeCell ref="V93:X93"/>
    <mergeCell ref="Y93:AA93"/>
    <mergeCell ref="AB93:AD93"/>
    <mergeCell ref="D94:G94"/>
    <mergeCell ref="H94:M94"/>
    <mergeCell ref="N94:S94"/>
    <mergeCell ref="T94:U94"/>
    <mergeCell ref="V94:X94"/>
    <mergeCell ref="Y94:AA94"/>
    <mergeCell ref="AB94:AD94"/>
    <mergeCell ref="V82:X82"/>
    <mergeCell ref="Y82:AA82"/>
    <mergeCell ref="AB82:AD82"/>
    <mergeCell ref="D83:G83"/>
    <mergeCell ref="H83:M83"/>
    <mergeCell ref="N83:S83"/>
    <mergeCell ref="T83:U83"/>
    <mergeCell ref="V83:X83"/>
    <mergeCell ref="Y83:AA83"/>
    <mergeCell ref="AB83:AD83"/>
    <mergeCell ref="D84:G84"/>
    <mergeCell ref="H84:M84"/>
    <mergeCell ref="N84:S84"/>
    <mergeCell ref="T84:U84"/>
    <mergeCell ref="V84:X84"/>
    <mergeCell ref="Y84:AA84"/>
    <mergeCell ref="AB84:AD84"/>
    <mergeCell ref="D85:G85"/>
    <mergeCell ref="H85:M85"/>
    <mergeCell ref="N85:S85"/>
    <mergeCell ref="T85:U85"/>
    <mergeCell ref="V85:X85"/>
    <mergeCell ref="Y85:AA85"/>
    <mergeCell ref="AB85:AD85"/>
    <mergeCell ref="D86:G86"/>
    <mergeCell ref="B10:AD10"/>
    <mergeCell ref="C11:AD11"/>
    <mergeCell ref="C12:AD12"/>
    <mergeCell ref="C13:AD13"/>
    <mergeCell ref="C14:AD14"/>
    <mergeCell ref="C15:AD15"/>
    <mergeCell ref="B1:AD1"/>
    <mergeCell ref="B3:AD3"/>
    <mergeCell ref="B5:AD5"/>
    <mergeCell ref="AA7:AD7"/>
    <mergeCell ref="B8:L8"/>
    <mergeCell ref="N8:O8"/>
    <mergeCell ref="C30:AD30"/>
    <mergeCell ref="C33:AD33"/>
    <mergeCell ref="C34:AD34"/>
    <mergeCell ref="C23:AD23"/>
    <mergeCell ref="D24:AD24"/>
    <mergeCell ref="D25:AD25"/>
    <mergeCell ref="D26:AD26"/>
    <mergeCell ref="B28:AD28"/>
    <mergeCell ref="C29:AD29"/>
    <mergeCell ref="D52:G52"/>
    <mergeCell ref="H52:M52"/>
    <mergeCell ref="N52:S52"/>
    <mergeCell ref="T52:U52"/>
    <mergeCell ref="V52:X52"/>
    <mergeCell ref="Y52:AA52"/>
    <mergeCell ref="AB52:AD52"/>
    <mergeCell ref="D53:G53"/>
    <mergeCell ref="H53:M53"/>
    <mergeCell ref="N53:S53"/>
    <mergeCell ref="T53:U53"/>
    <mergeCell ref="V53:X53"/>
    <mergeCell ref="Y53:AA53"/>
    <mergeCell ref="AB53:AD53"/>
    <mergeCell ref="AB37:AD37"/>
    <mergeCell ref="Y37:AA37"/>
    <mergeCell ref="V37:X37"/>
    <mergeCell ref="N36:U36"/>
    <mergeCell ref="C36:G37"/>
    <mergeCell ref="H36:M37"/>
    <mergeCell ref="N37:S37"/>
    <mergeCell ref="T37:U37"/>
    <mergeCell ref="D38:G38"/>
    <mergeCell ref="H38:M38"/>
    <mergeCell ref="N38:S38"/>
    <mergeCell ref="T38:U38"/>
    <mergeCell ref="V38:X38"/>
    <mergeCell ref="Y38:AA38"/>
    <mergeCell ref="AB38:AD38"/>
    <mergeCell ref="D39:G39"/>
    <mergeCell ref="H39:M39"/>
    <mergeCell ref="N39:S39"/>
    <mergeCell ref="T39:U39"/>
    <mergeCell ref="V39:X39"/>
    <mergeCell ref="Y39:AA39"/>
    <mergeCell ref="AB39:AD39"/>
    <mergeCell ref="D40:G40"/>
    <mergeCell ref="H40:M40"/>
    <mergeCell ref="N40:S40"/>
    <mergeCell ref="T40:U40"/>
    <mergeCell ref="V40:X40"/>
    <mergeCell ref="Y40:AA40"/>
    <mergeCell ref="AB40:AD40"/>
    <mergeCell ref="C456:F457"/>
    <mergeCell ref="G456:J457"/>
    <mergeCell ref="K456:AD456"/>
    <mergeCell ref="K457:L457"/>
    <mergeCell ref="AC457:AD457"/>
    <mergeCell ref="D458:F458"/>
    <mergeCell ref="G458:J458"/>
    <mergeCell ref="K458:L458"/>
    <mergeCell ref="AC458:AD458"/>
    <mergeCell ref="D459:F459"/>
    <mergeCell ref="G459:J459"/>
    <mergeCell ref="K459:L459"/>
    <mergeCell ref="AC459:AD459"/>
    <mergeCell ref="D460:F460"/>
    <mergeCell ref="G460:J460"/>
    <mergeCell ref="K460:L460"/>
    <mergeCell ref="AC460:AD460"/>
    <mergeCell ref="D461:F461"/>
    <mergeCell ref="G461:J461"/>
    <mergeCell ref="K461:L461"/>
    <mergeCell ref="AC461:AD461"/>
    <mergeCell ref="D462:F462"/>
    <mergeCell ref="G462:J462"/>
    <mergeCell ref="K462:L462"/>
    <mergeCell ref="AC462:AD462"/>
    <mergeCell ref="D463:F463"/>
    <mergeCell ref="G463:J463"/>
    <mergeCell ref="K463:L463"/>
    <mergeCell ref="AC463:AD463"/>
    <mergeCell ref="C16:AD16"/>
    <mergeCell ref="B18:AD18"/>
    <mergeCell ref="B19:AD19"/>
    <mergeCell ref="B20:AD20"/>
    <mergeCell ref="C21:AD21"/>
    <mergeCell ref="B22:AD22"/>
    <mergeCell ref="C32:AD32"/>
    <mergeCell ref="C31:AD31"/>
    <mergeCell ref="V36:AD36"/>
    <mergeCell ref="D54:G54"/>
    <mergeCell ref="H54:M54"/>
    <mergeCell ref="N54:S54"/>
    <mergeCell ref="T54:U54"/>
    <mergeCell ref="V54:X54"/>
    <mergeCell ref="Y54:AA54"/>
    <mergeCell ref="AB54:AD54"/>
    <mergeCell ref="D55:G55"/>
    <mergeCell ref="H55:M55"/>
    <mergeCell ref="N55:S55"/>
    <mergeCell ref="T55:U55"/>
    <mergeCell ref="V55:X55"/>
    <mergeCell ref="Y55:AA55"/>
    <mergeCell ref="AB55:AD55"/>
    <mergeCell ref="D71:G71"/>
    <mergeCell ref="H71:M71"/>
    <mergeCell ref="N71:S71"/>
    <mergeCell ref="T71:U71"/>
    <mergeCell ref="V71:X71"/>
    <mergeCell ref="Y71:AA71"/>
    <mergeCell ref="AB71:AD71"/>
    <mergeCell ref="D72:G72"/>
    <mergeCell ref="H72:M72"/>
    <mergeCell ref="N72:S72"/>
    <mergeCell ref="T72:U72"/>
    <mergeCell ref="V72:X72"/>
    <mergeCell ref="AC464:AD464"/>
    <mergeCell ref="D465:F465"/>
    <mergeCell ref="G465:J465"/>
    <mergeCell ref="K465:L465"/>
    <mergeCell ref="AC465:AD465"/>
    <mergeCell ref="D466:F466"/>
    <mergeCell ref="G466:J466"/>
    <mergeCell ref="K466:L466"/>
    <mergeCell ref="AC466:AD466"/>
    <mergeCell ref="D467:F467"/>
    <mergeCell ref="G467:J467"/>
    <mergeCell ref="K467:L467"/>
    <mergeCell ref="AC467:AD467"/>
    <mergeCell ref="D468:F468"/>
    <mergeCell ref="G468:J468"/>
    <mergeCell ref="K468:L468"/>
    <mergeCell ref="AC468:AD468"/>
    <mergeCell ref="D469:F469"/>
    <mergeCell ref="G469:J469"/>
    <mergeCell ref="K469:L469"/>
    <mergeCell ref="AC469:AD469"/>
    <mergeCell ref="D470:F470"/>
    <mergeCell ref="G470:J470"/>
    <mergeCell ref="K470:L470"/>
    <mergeCell ref="AC470:AD470"/>
    <mergeCell ref="D471:F471"/>
    <mergeCell ref="G471:J471"/>
    <mergeCell ref="K471:L471"/>
    <mergeCell ref="AC471:AD471"/>
    <mergeCell ref="D472:F472"/>
    <mergeCell ref="G472:J472"/>
    <mergeCell ref="K472:L472"/>
    <mergeCell ref="AC472:AD472"/>
    <mergeCell ref="D464:F464"/>
    <mergeCell ref="G464:J464"/>
    <mergeCell ref="AA464:AB464"/>
    <mergeCell ref="M465:N465"/>
    <mergeCell ref="O465:P465"/>
    <mergeCell ref="Q465:R465"/>
    <mergeCell ref="S465:T465"/>
    <mergeCell ref="U465:V465"/>
    <mergeCell ref="W465:X465"/>
    <mergeCell ref="Y465:Z465"/>
    <mergeCell ref="AA472:AB472"/>
    <mergeCell ref="AA471:AB471"/>
    <mergeCell ref="M472:N472"/>
    <mergeCell ref="O472:P472"/>
    <mergeCell ref="Q472:R472"/>
    <mergeCell ref="S472:T472"/>
    <mergeCell ref="U472:V472"/>
    <mergeCell ref="W472:X472"/>
    <mergeCell ref="Y472:Z472"/>
    <mergeCell ref="AA470:AB470"/>
    <mergeCell ref="M471:N471"/>
    <mergeCell ref="O471:P471"/>
    <mergeCell ref="Q471:R471"/>
    <mergeCell ref="S471:T471"/>
    <mergeCell ref="U471:V471"/>
    <mergeCell ref="W471:X471"/>
    <mergeCell ref="Y471:Z471"/>
    <mergeCell ref="M470:N470"/>
    <mergeCell ref="O470:P470"/>
    <mergeCell ref="Q470:R470"/>
    <mergeCell ref="S470:T470"/>
    <mergeCell ref="AC473:AD473"/>
    <mergeCell ref="D474:F474"/>
    <mergeCell ref="G474:J474"/>
    <mergeCell ref="K474:L474"/>
    <mergeCell ref="AC474:AD474"/>
    <mergeCell ref="D475:F475"/>
    <mergeCell ref="G475:J475"/>
    <mergeCell ref="K475:L475"/>
    <mergeCell ref="AC475:AD475"/>
    <mergeCell ref="D476:F476"/>
    <mergeCell ref="G476:J476"/>
    <mergeCell ref="K476:L476"/>
    <mergeCell ref="AC476:AD476"/>
    <mergeCell ref="D477:F477"/>
    <mergeCell ref="G477:J477"/>
    <mergeCell ref="K477:L477"/>
    <mergeCell ref="AC477:AD477"/>
    <mergeCell ref="D478:F478"/>
    <mergeCell ref="G478:J478"/>
    <mergeCell ref="K478:L478"/>
    <mergeCell ref="AC478:AD478"/>
    <mergeCell ref="D479:F479"/>
    <mergeCell ref="G479:J479"/>
    <mergeCell ref="K479:L479"/>
    <mergeCell ref="AC479:AD479"/>
    <mergeCell ref="D480:F480"/>
    <mergeCell ref="G480:J480"/>
    <mergeCell ref="K480:L480"/>
    <mergeCell ref="AC480:AD480"/>
    <mergeCell ref="D481:F481"/>
    <mergeCell ref="G481:J481"/>
    <mergeCell ref="K481:L481"/>
    <mergeCell ref="AC481:AD481"/>
    <mergeCell ref="M473:N473"/>
    <mergeCell ref="O473:P473"/>
    <mergeCell ref="Q473:R473"/>
    <mergeCell ref="S473:T473"/>
    <mergeCell ref="U473:V473"/>
    <mergeCell ref="W473:X473"/>
    <mergeCell ref="Y473:Z473"/>
    <mergeCell ref="AA480:AB480"/>
    <mergeCell ref="M481:N481"/>
    <mergeCell ref="O481:P481"/>
    <mergeCell ref="Q481:R481"/>
    <mergeCell ref="S481:T481"/>
    <mergeCell ref="U481:V481"/>
    <mergeCell ref="W481:X481"/>
    <mergeCell ref="Y481:Z481"/>
    <mergeCell ref="AA479:AB479"/>
    <mergeCell ref="M480:N480"/>
    <mergeCell ref="O480:P480"/>
    <mergeCell ref="Q480:R480"/>
    <mergeCell ref="S480:T480"/>
    <mergeCell ref="U480:V480"/>
    <mergeCell ref="W480:X480"/>
    <mergeCell ref="Y480:Z480"/>
    <mergeCell ref="AA478:AB478"/>
    <mergeCell ref="M479:N479"/>
    <mergeCell ref="O479:P479"/>
    <mergeCell ref="Q479:R479"/>
    <mergeCell ref="S479:T479"/>
    <mergeCell ref="U479:V479"/>
    <mergeCell ref="W479:X479"/>
    <mergeCell ref="Y479:Z479"/>
    <mergeCell ref="AC482:AD482"/>
    <mergeCell ref="D483:F483"/>
    <mergeCell ref="G483:J483"/>
    <mergeCell ref="K483:L483"/>
    <mergeCell ref="AC483:AD483"/>
    <mergeCell ref="D484:F484"/>
    <mergeCell ref="G484:J484"/>
    <mergeCell ref="K484:L484"/>
    <mergeCell ref="AC484:AD484"/>
    <mergeCell ref="D485:F485"/>
    <mergeCell ref="G485:J485"/>
    <mergeCell ref="K485:L485"/>
    <mergeCell ref="AC485:AD485"/>
    <mergeCell ref="D486:F486"/>
    <mergeCell ref="G486:J486"/>
    <mergeCell ref="K486:L486"/>
    <mergeCell ref="AC486:AD486"/>
    <mergeCell ref="D487:F487"/>
    <mergeCell ref="G487:J487"/>
    <mergeCell ref="K487:L487"/>
    <mergeCell ref="AC487:AD487"/>
    <mergeCell ref="D488:F488"/>
    <mergeCell ref="G488:J488"/>
    <mergeCell ref="K488:L488"/>
    <mergeCell ref="AC488:AD488"/>
    <mergeCell ref="D489:F489"/>
    <mergeCell ref="G489:J489"/>
    <mergeCell ref="K489:L489"/>
    <mergeCell ref="AC489:AD489"/>
    <mergeCell ref="D490:F490"/>
    <mergeCell ref="G490:J490"/>
    <mergeCell ref="K490:L490"/>
    <mergeCell ref="AC490:AD490"/>
    <mergeCell ref="D482:F482"/>
    <mergeCell ref="G482:J482"/>
    <mergeCell ref="K482:L482"/>
    <mergeCell ref="AA488:AB488"/>
    <mergeCell ref="M489:N489"/>
    <mergeCell ref="O489:P489"/>
    <mergeCell ref="Q489:R489"/>
    <mergeCell ref="S489:T489"/>
    <mergeCell ref="U489:V489"/>
    <mergeCell ref="W489:X489"/>
    <mergeCell ref="Y489:Z489"/>
    <mergeCell ref="AA487:AB487"/>
    <mergeCell ref="M488:N488"/>
    <mergeCell ref="O488:P488"/>
    <mergeCell ref="Q488:R488"/>
    <mergeCell ref="S488:T488"/>
    <mergeCell ref="U488:V488"/>
    <mergeCell ref="W488:X488"/>
    <mergeCell ref="Y488:Z488"/>
    <mergeCell ref="AA486:AB486"/>
    <mergeCell ref="M487:N487"/>
    <mergeCell ref="O487:P487"/>
    <mergeCell ref="Q487:R487"/>
    <mergeCell ref="S487:T487"/>
    <mergeCell ref="U487:V487"/>
    <mergeCell ref="W487:X487"/>
    <mergeCell ref="Y487:Z487"/>
    <mergeCell ref="M486:N486"/>
    <mergeCell ref="O486:P486"/>
    <mergeCell ref="Q486:R486"/>
    <mergeCell ref="S486:T486"/>
    <mergeCell ref="AC491:AD491"/>
    <mergeCell ref="D492:F492"/>
    <mergeCell ref="G492:J492"/>
    <mergeCell ref="K492:L492"/>
    <mergeCell ref="AC492:AD492"/>
    <mergeCell ref="D493:F493"/>
    <mergeCell ref="G493:J493"/>
    <mergeCell ref="K493:L493"/>
    <mergeCell ref="AC493:AD493"/>
    <mergeCell ref="D494:F494"/>
    <mergeCell ref="G494:J494"/>
    <mergeCell ref="K494:L494"/>
    <mergeCell ref="AC494:AD494"/>
    <mergeCell ref="D495:F495"/>
    <mergeCell ref="G495:J495"/>
    <mergeCell ref="K495:L495"/>
    <mergeCell ref="AC495:AD495"/>
    <mergeCell ref="D496:F496"/>
    <mergeCell ref="G496:J496"/>
    <mergeCell ref="K496:L496"/>
    <mergeCell ref="AC496:AD496"/>
    <mergeCell ref="D497:F497"/>
    <mergeCell ref="G497:J497"/>
    <mergeCell ref="K497:L497"/>
    <mergeCell ref="AC497:AD497"/>
    <mergeCell ref="D498:F498"/>
    <mergeCell ref="G498:J498"/>
    <mergeCell ref="K498:L498"/>
    <mergeCell ref="AC498:AD498"/>
    <mergeCell ref="D499:F499"/>
    <mergeCell ref="G499:J499"/>
    <mergeCell ref="K499:L499"/>
    <mergeCell ref="AC499:AD499"/>
    <mergeCell ref="D491:F491"/>
    <mergeCell ref="G491:J491"/>
    <mergeCell ref="K491:L491"/>
    <mergeCell ref="AA496:AB496"/>
    <mergeCell ref="M497:N497"/>
    <mergeCell ref="O497:P497"/>
    <mergeCell ref="Q497:R497"/>
    <mergeCell ref="S497:T497"/>
    <mergeCell ref="U497:V497"/>
    <mergeCell ref="W497:X497"/>
    <mergeCell ref="Y497:Z497"/>
    <mergeCell ref="AA495:AB495"/>
    <mergeCell ref="M496:N496"/>
    <mergeCell ref="O496:P496"/>
    <mergeCell ref="Q496:R496"/>
    <mergeCell ref="S496:T496"/>
    <mergeCell ref="U496:V496"/>
    <mergeCell ref="W496:X496"/>
    <mergeCell ref="Y496:Z496"/>
    <mergeCell ref="AA494:AB494"/>
    <mergeCell ref="M495:N495"/>
    <mergeCell ref="O495:P495"/>
    <mergeCell ref="Q495:R495"/>
    <mergeCell ref="S495:T495"/>
    <mergeCell ref="U495:V495"/>
    <mergeCell ref="W495:X495"/>
    <mergeCell ref="Y495:Z495"/>
    <mergeCell ref="M494:N494"/>
    <mergeCell ref="O494:P494"/>
    <mergeCell ref="Q494:R494"/>
    <mergeCell ref="S494:T494"/>
    <mergeCell ref="AC500:AD500"/>
    <mergeCell ref="D501:F501"/>
    <mergeCell ref="G501:J501"/>
    <mergeCell ref="K501:L501"/>
    <mergeCell ref="AC501:AD501"/>
    <mergeCell ref="D502:F502"/>
    <mergeCell ref="G502:J502"/>
    <mergeCell ref="K502:L502"/>
    <mergeCell ref="AC502:AD502"/>
    <mergeCell ref="D503:F503"/>
    <mergeCell ref="G503:J503"/>
    <mergeCell ref="K503:L503"/>
    <mergeCell ref="AC503:AD503"/>
    <mergeCell ref="D504:F504"/>
    <mergeCell ref="G504:J504"/>
    <mergeCell ref="K504:L504"/>
    <mergeCell ref="AC504:AD504"/>
    <mergeCell ref="D505:F505"/>
    <mergeCell ref="G505:J505"/>
    <mergeCell ref="K505:L505"/>
    <mergeCell ref="AC505:AD505"/>
    <mergeCell ref="D506:F506"/>
    <mergeCell ref="G506:J506"/>
    <mergeCell ref="K506:L506"/>
    <mergeCell ref="AC506:AD506"/>
    <mergeCell ref="D507:F507"/>
    <mergeCell ref="G507:J507"/>
    <mergeCell ref="K507:L507"/>
    <mergeCell ref="AC507:AD507"/>
    <mergeCell ref="D508:F508"/>
    <mergeCell ref="G508:J508"/>
    <mergeCell ref="K508:L508"/>
    <mergeCell ref="AC508:AD508"/>
    <mergeCell ref="D500:F500"/>
    <mergeCell ref="G500:J500"/>
    <mergeCell ref="K500:L500"/>
    <mergeCell ref="AA504:AB504"/>
    <mergeCell ref="M505:N505"/>
    <mergeCell ref="O505:P505"/>
    <mergeCell ref="Q505:R505"/>
    <mergeCell ref="S505:T505"/>
    <mergeCell ref="U505:V505"/>
    <mergeCell ref="W505:X505"/>
    <mergeCell ref="Y505:Z505"/>
    <mergeCell ref="AA503:AB503"/>
    <mergeCell ref="M504:N504"/>
    <mergeCell ref="O504:P504"/>
    <mergeCell ref="Q504:R504"/>
    <mergeCell ref="S504:T504"/>
    <mergeCell ref="U504:V504"/>
    <mergeCell ref="W504:X504"/>
    <mergeCell ref="Y504:Z504"/>
    <mergeCell ref="AA502:AB502"/>
    <mergeCell ref="M503:N503"/>
    <mergeCell ref="O503:P503"/>
    <mergeCell ref="Q503:R503"/>
    <mergeCell ref="S503:T503"/>
    <mergeCell ref="U503:V503"/>
    <mergeCell ref="W503:X503"/>
    <mergeCell ref="Y503:Z503"/>
    <mergeCell ref="M502:N502"/>
    <mergeCell ref="O502:P502"/>
    <mergeCell ref="Q502:R502"/>
    <mergeCell ref="S502:T502"/>
    <mergeCell ref="AC509:AD509"/>
    <mergeCell ref="D510:F510"/>
    <mergeCell ref="G510:J510"/>
    <mergeCell ref="K510:L510"/>
    <mergeCell ref="AC510:AD510"/>
    <mergeCell ref="D511:F511"/>
    <mergeCell ref="G511:J511"/>
    <mergeCell ref="K511:L511"/>
    <mergeCell ref="AC511:AD511"/>
    <mergeCell ref="D512:F512"/>
    <mergeCell ref="G512:J512"/>
    <mergeCell ref="K512:L512"/>
    <mergeCell ref="AC512:AD512"/>
    <mergeCell ref="D513:F513"/>
    <mergeCell ref="G513:J513"/>
    <mergeCell ref="K513:L513"/>
    <mergeCell ref="AC513:AD513"/>
    <mergeCell ref="D514:F514"/>
    <mergeCell ref="G514:J514"/>
    <mergeCell ref="K514:L514"/>
    <mergeCell ref="AC514:AD514"/>
    <mergeCell ref="D515:F515"/>
    <mergeCell ref="G515:J515"/>
    <mergeCell ref="K515:L515"/>
    <mergeCell ref="AC515:AD515"/>
    <mergeCell ref="D516:F516"/>
    <mergeCell ref="G516:J516"/>
    <mergeCell ref="K516:L516"/>
    <mergeCell ref="AC516:AD516"/>
    <mergeCell ref="D517:F517"/>
    <mergeCell ref="G517:J517"/>
    <mergeCell ref="K517:L517"/>
    <mergeCell ref="AC517:AD517"/>
    <mergeCell ref="D509:F509"/>
    <mergeCell ref="G509:J509"/>
    <mergeCell ref="K509:L509"/>
    <mergeCell ref="AA512:AB512"/>
    <mergeCell ref="M513:N513"/>
    <mergeCell ref="O513:P513"/>
    <mergeCell ref="Q513:R513"/>
    <mergeCell ref="S513:T513"/>
    <mergeCell ref="U513:V513"/>
    <mergeCell ref="W513:X513"/>
    <mergeCell ref="Y513:Z513"/>
    <mergeCell ref="AA511:AB511"/>
    <mergeCell ref="M512:N512"/>
    <mergeCell ref="O512:P512"/>
    <mergeCell ref="Q512:R512"/>
    <mergeCell ref="S512:T512"/>
    <mergeCell ref="U512:V512"/>
    <mergeCell ref="W512:X512"/>
    <mergeCell ref="Y512:Z512"/>
    <mergeCell ref="AA510:AB510"/>
    <mergeCell ref="M511:N511"/>
    <mergeCell ref="O511:P511"/>
    <mergeCell ref="Q511:R511"/>
    <mergeCell ref="S511:T511"/>
    <mergeCell ref="U511:V511"/>
    <mergeCell ref="W511:X511"/>
    <mergeCell ref="Y511:Z511"/>
    <mergeCell ref="M510:N510"/>
    <mergeCell ref="O510:P510"/>
    <mergeCell ref="Q510:R510"/>
    <mergeCell ref="S510:T510"/>
    <mergeCell ref="AC518:AD518"/>
    <mergeCell ref="D519:F519"/>
    <mergeCell ref="G519:J519"/>
    <mergeCell ref="K519:L519"/>
    <mergeCell ref="AC519:AD519"/>
    <mergeCell ref="D520:F520"/>
    <mergeCell ref="G520:J520"/>
    <mergeCell ref="K520:L520"/>
    <mergeCell ref="AC520:AD520"/>
    <mergeCell ref="D521:F521"/>
    <mergeCell ref="G521:J521"/>
    <mergeCell ref="K521:L521"/>
    <mergeCell ref="AC521:AD521"/>
    <mergeCell ref="D522:F522"/>
    <mergeCell ref="G522:J522"/>
    <mergeCell ref="K522:L522"/>
    <mergeCell ref="AC522:AD522"/>
    <mergeCell ref="D523:F523"/>
    <mergeCell ref="G523:J523"/>
    <mergeCell ref="K523:L523"/>
    <mergeCell ref="AC523:AD523"/>
    <mergeCell ref="D524:F524"/>
    <mergeCell ref="G524:J524"/>
    <mergeCell ref="K524:L524"/>
    <mergeCell ref="AC524:AD524"/>
    <mergeCell ref="D525:F525"/>
    <mergeCell ref="G525:J525"/>
    <mergeCell ref="K525:L525"/>
    <mergeCell ref="AC525:AD525"/>
    <mergeCell ref="D526:F526"/>
    <mergeCell ref="G526:J526"/>
    <mergeCell ref="K526:L526"/>
    <mergeCell ref="AC526:AD526"/>
    <mergeCell ref="AA520:AB520"/>
    <mergeCell ref="M521:N521"/>
    <mergeCell ref="O521:P521"/>
    <mergeCell ref="Q521:R521"/>
    <mergeCell ref="S521:T521"/>
    <mergeCell ref="U521:V521"/>
    <mergeCell ref="W521:X521"/>
    <mergeCell ref="Y521:Z521"/>
    <mergeCell ref="AA519:AB519"/>
    <mergeCell ref="M520:N520"/>
    <mergeCell ref="O520:P520"/>
    <mergeCell ref="Q520:R520"/>
    <mergeCell ref="S520:T520"/>
    <mergeCell ref="U520:V520"/>
    <mergeCell ref="W520:X520"/>
    <mergeCell ref="Y520:Z520"/>
    <mergeCell ref="AA518:AB518"/>
    <mergeCell ref="M519:N519"/>
    <mergeCell ref="O519:P519"/>
    <mergeCell ref="Q519:R519"/>
    <mergeCell ref="S519:T519"/>
    <mergeCell ref="U519:V519"/>
    <mergeCell ref="W519:X519"/>
    <mergeCell ref="Y519:Z519"/>
    <mergeCell ref="M518:N518"/>
    <mergeCell ref="O518:P518"/>
    <mergeCell ref="Q518:R518"/>
    <mergeCell ref="S518:T518"/>
    <mergeCell ref="U518:V518"/>
    <mergeCell ref="W518:X518"/>
    <mergeCell ref="Y518:Z518"/>
    <mergeCell ref="AC527:AD527"/>
    <mergeCell ref="D528:F528"/>
    <mergeCell ref="G528:J528"/>
    <mergeCell ref="K528:L528"/>
    <mergeCell ref="AC528:AD528"/>
    <mergeCell ref="D529:F529"/>
    <mergeCell ref="G529:J529"/>
    <mergeCell ref="K529:L529"/>
    <mergeCell ref="AC529:AD529"/>
    <mergeCell ref="D530:F530"/>
    <mergeCell ref="G530:J530"/>
    <mergeCell ref="K530:L530"/>
    <mergeCell ref="AC530:AD530"/>
    <mergeCell ref="D531:F531"/>
    <mergeCell ref="G531:J531"/>
    <mergeCell ref="K531:L531"/>
    <mergeCell ref="AC531:AD531"/>
    <mergeCell ref="D532:F532"/>
    <mergeCell ref="G532:J532"/>
    <mergeCell ref="K532:L532"/>
    <mergeCell ref="AC532:AD532"/>
    <mergeCell ref="D533:F533"/>
    <mergeCell ref="G533:J533"/>
    <mergeCell ref="K533:L533"/>
    <mergeCell ref="AC533:AD533"/>
    <mergeCell ref="D534:F534"/>
    <mergeCell ref="G534:J534"/>
    <mergeCell ref="K534:L534"/>
    <mergeCell ref="AC534:AD534"/>
    <mergeCell ref="D535:F535"/>
    <mergeCell ref="G535:J535"/>
    <mergeCell ref="K535:L535"/>
    <mergeCell ref="AC535:AD535"/>
    <mergeCell ref="AA528:AB528"/>
    <mergeCell ref="M529:N529"/>
    <mergeCell ref="O529:P529"/>
    <mergeCell ref="Q529:R529"/>
    <mergeCell ref="S529:T529"/>
    <mergeCell ref="U529:V529"/>
    <mergeCell ref="W529:X529"/>
    <mergeCell ref="Y529:Z529"/>
    <mergeCell ref="AA527:AB527"/>
    <mergeCell ref="M528:N528"/>
    <mergeCell ref="O528:P528"/>
    <mergeCell ref="Q528:R528"/>
    <mergeCell ref="S528:T528"/>
    <mergeCell ref="U528:V528"/>
    <mergeCell ref="W528:X528"/>
    <mergeCell ref="Y528:Z528"/>
    <mergeCell ref="AA535:AB535"/>
    <mergeCell ref="AA534:AB534"/>
    <mergeCell ref="M535:N535"/>
    <mergeCell ref="O535:P535"/>
    <mergeCell ref="Q535:R535"/>
    <mergeCell ref="S535:T535"/>
    <mergeCell ref="U535:V535"/>
    <mergeCell ref="W535:X535"/>
    <mergeCell ref="Y535:Z535"/>
    <mergeCell ref="M534:N534"/>
    <mergeCell ref="O534:P534"/>
    <mergeCell ref="Q534:R534"/>
    <mergeCell ref="S534:T534"/>
    <mergeCell ref="U534:V534"/>
    <mergeCell ref="W534:X534"/>
    <mergeCell ref="AC536:AD536"/>
    <mergeCell ref="D537:F537"/>
    <mergeCell ref="G537:J537"/>
    <mergeCell ref="K537:L537"/>
    <mergeCell ref="AC537:AD537"/>
    <mergeCell ref="D538:F538"/>
    <mergeCell ref="G538:J538"/>
    <mergeCell ref="K538:L538"/>
    <mergeCell ref="AC538:AD538"/>
    <mergeCell ref="D539:F539"/>
    <mergeCell ref="G539:J539"/>
    <mergeCell ref="K539:L539"/>
    <mergeCell ref="AC539:AD539"/>
    <mergeCell ref="D540:F540"/>
    <mergeCell ref="G540:J540"/>
    <mergeCell ref="K540:L540"/>
    <mergeCell ref="AC540:AD540"/>
    <mergeCell ref="D541:F541"/>
    <mergeCell ref="G541:J541"/>
    <mergeCell ref="K541:L541"/>
    <mergeCell ref="AC541:AD541"/>
    <mergeCell ref="D542:F542"/>
    <mergeCell ref="G542:J542"/>
    <mergeCell ref="K542:L542"/>
    <mergeCell ref="AC542:AD542"/>
    <mergeCell ref="D543:F543"/>
    <mergeCell ref="G543:J543"/>
    <mergeCell ref="K543:L543"/>
    <mergeCell ref="AC543:AD543"/>
    <mergeCell ref="D544:F544"/>
    <mergeCell ref="G544:J544"/>
    <mergeCell ref="K544:L544"/>
    <mergeCell ref="AC544:AD544"/>
    <mergeCell ref="AA536:AB536"/>
    <mergeCell ref="M537:N537"/>
    <mergeCell ref="O537:P537"/>
    <mergeCell ref="Q537:R537"/>
    <mergeCell ref="S537:T537"/>
    <mergeCell ref="U537:V537"/>
    <mergeCell ref="W537:X537"/>
    <mergeCell ref="Y537:Z537"/>
    <mergeCell ref="M536:N536"/>
    <mergeCell ref="O536:P536"/>
    <mergeCell ref="Q536:R536"/>
    <mergeCell ref="S536:T536"/>
    <mergeCell ref="U536:V536"/>
    <mergeCell ref="W536:X536"/>
    <mergeCell ref="Y536:Z536"/>
    <mergeCell ref="AA544:AB544"/>
    <mergeCell ref="AA543:AB543"/>
    <mergeCell ref="M544:N544"/>
    <mergeCell ref="O544:P544"/>
    <mergeCell ref="Q544:R544"/>
    <mergeCell ref="S544:T544"/>
    <mergeCell ref="U544:V544"/>
    <mergeCell ref="W544:X544"/>
    <mergeCell ref="Y544:Z544"/>
    <mergeCell ref="AA542:AB542"/>
    <mergeCell ref="M543:N543"/>
    <mergeCell ref="O543:P543"/>
    <mergeCell ref="Q543:R543"/>
    <mergeCell ref="S543:T543"/>
    <mergeCell ref="U543:V543"/>
    <mergeCell ref="W543:X543"/>
    <mergeCell ref="AC545:AD545"/>
    <mergeCell ref="D546:F546"/>
    <mergeCell ref="G546:J546"/>
    <mergeCell ref="K546:L546"/>
    <mergeCell ref="AC546:AD546"/>
    <mergeCell ref="D547:F547"/>
    <mergeCell ref="G547:J547"/>
    <mergeCell ref="K547:L547"/>
    <mergeCell ref="AC547:AD547"/>
    <mergeCell ref="D548:F548"/>
    <mergeCell ref="G548:J548"/>
    <mergeCell ref="K548:L548"/>
    <mergeCell ref="AC548:AD548"/>
    <mergeCell ref="D549:F549"/>
    <mergeCell ref="G549:J549"/>
    <mergeCell ref="K549:L549"/>
    <mergeCell ref="AC549:AD549"/>
    <mergeCell ref="D550:F550"/>
    <mergeCell ref="G550:J550"/>
    <mergeCell ref="K550:L550"/>
    <mergeCell ref="AC550:AD550"/>
    <mergeCell ref="D551:F551"/>
    <mergeCell ref="G551:J551"/>
    <mergeCell ref="K551:L551"/>
    <mergeCell ref="AC551:AD551"/>
    <mergeCell ref="D552:F552"/>
    <mergeCell ref="G552:J552"/>
    <mergeCell ref="K552:L552"/>
    <mergeCell ref="AC552:AD552"/>
    <mergeCell ref="D553:F553"/>
    <mergeCell ref="G553:J553"/>
    <mergeCell ref="K553:L553"/>
    <mergeCell ref="AC553:AD553"/>
    <mergeCell ref="M545:N545"/>
    <mergeCell ref="O545:P545"/>
    <mergeCell ref="Q545:R545"/>
    <mergeCell ref="S545:T545"/>
    <mergeCell ref="U545:V545"/>
    <mergeCell ref="W545:X545"/>
    <mergeCell ref="Y545:Z545"/>
    <mergeCell ref="AA552:AB552"/>
    <mergeCell ref="M553:N553"/>
    <mergeCell ref="O553:P553"/>
    <mergeCell ref="Q553:R553"/>
    <mergeCell ref="S553:T553"/>
    <mergeCell ref="U553:V553"/>
    <mergeCell ref="W553:X553"/>
    <mergeCell ref="Y553:Z553"/>
    <mergeCell ref="AA551:AB551"/>
    <mergeCell ref="M552:N552"/>
    <mergeCell ref="O552:P552"/>
    <mergeCell ref="Q552:R552"/>
    <mergeCell ref="S552:T552"/>
    <mergeCell ref="U552:V552"/>
    <mergeCell ref="W552:X552"/>
    <mergeCell ref="Y552:Z552"/>
    <mergeCell ref="AA550:AB550"/>
    <mergeCell ref="M551:N551"/>
    <mergeCell ref="O551:P551"/>
    <mergeCell ref="Q551:R551"/>
    <mergeCell ref="S551:T551"/>
    <mergeCell ref="U551:V551"/>
    <mergeCell ref="W551:X551"/>
    <mergeCell ref="Y551:Z551"/>
    <mergeCell ref="AC554:AD554"/>
    <mergeCell ref="D555:F555"/>
    <mergeCell ref="G555:J555"/>
    <mergeCell ref="K555:L555"/>
    <mergeCell ref="AC555:AD555"/>
    <mergeCell ref="D556:F556"/>
    <mergeCell ref="G556:J556"/>
    <mergeCell ref="K556:L556"/>
    <mergeCell ref="AC556:AD556"/>
    <mergeCell ref="D557:F557"/>
    <mergeCell ref="G557:J557"/>
    <mergeCell ref="K557:L557"/>
    <mergeCell ref="AC557:AD557"/>
    <mergeCell ref="D558:F558"/>
    <mergeCell ref="G558:J558"/>
    <mergeCell ref="K558:L558"/>
    <mergeCell ref="AC558:AD558"/>
    <mergeCell ref="D559:F559"/>
    <mergeCell ref="G559:J559"/>
    <mergeCell ref="K559:L559"/>
    <mergeCell ref="AC559:AD559"/>
    <mergeCell ref="D560:F560"/>
    <mergeCell ref="G560:J560"/>
    <mergeCell ref="K560:L560"/>
    <mergeCell ref="AC560:AD560"/>
    <mergeCell ref="D561:F561"/>
    <mergeCell ref="G561:J561"/>
    <mergeCell ref="K561:L561"/>
    <mergeCell ref="AC561:AD561"/>
    <mergeCell ref="D562:F562"/>
    <mergeCell ref="G562:J562"/>
    <mergeCell ref="K562:L562"/>
    <mergeCell ref="AC562:AD562"/>
    <mergeCell ref="D554:F554"/>
    <mergeCell ref="G554:J554"/>
    <mergeCell ref="K554:L554"/>
    <mergeCell ref="AA560:AB560"/>
    <mergeCell ref="M561:N561"/>
    <mergeCell ref="O561:P561"/>
    <mergeCell ref="Q561:R561"/>
    <mergeCell ref="S561:T561"/>
    <mergeCell ref="U561:V561"/>
    <mergeCell ref="W561:X561"/>
    <mergeCell ref="Y561:Z561"/>
    <mergeCell ref="AA559:AB559"/>
    <mergeCell ref="M560:N560"/>
    <mergeCell ref="O560:P560"/>
    <mergeCell ref="Q560:R560"/>
    <mergeCell ref="S560:T560"/>
    <mergeCell ref="U560:V560"/>
    <mergeCell ref="W560:X560"/>
    <mergeCell ref="Y560:Z560"/>
    <mergeCell ref="AA558:AB558"/>
    <mergeCell ref="M559:N559"/>
    <mergeCell ref="O559:P559"/>
    <mergeCell ref="Q559:R559"/>
    <mergeCell ref="S559:T559"/>
    <mergeCell ref="U559:V559"/>
    <mergeCell ref="W559:X559"/>
    <mergeCell ref="Y559:Z559"/>
    <mergeCell ref="M558:N558"/>
    <mergeCell ref="O558:P558"/>
    <mergeCell ref="Q558:R558"/>
    <mergeCell ref="S558:T558"/>
    <mergeCell ref="AC563:AD563"/>
    <mergeCell ref="D564:F564"/>
    <mergeCell ref="G564:J564"/>
    <mergeCell ref="K564:L564"/>
    <mergeCell ref="AC564:AD564"/>
    <mergeCell ref="D565:F565"/>
    <mergeCell ref="G565:J565"/>
    <mergeCell ref="K565:L565"/>
    <mergeCell ref="AC565:AD565"/>
    <mergeCell ref="D566:F566"/>
    <mergeCell ref="G566:J566"/>
    <mergeCell ref="K566:L566"/>
    <mergeCell ref="AC566:AD566"/>
    <mergeCell ref="D567:F567"/>
    <mergeCell ref="G567:J567"/>
    <mergeCell ref="K567:L567"/>
    <mergeCell ref="AC567:AD567"/>
    <mergeCell ref="D568:F568"/>
    <mergeCell ref="G568:J568"/>
    <mergeCell ref="K568:L568"/>
    <mergeCell ref="AC568:AD568"/>
    <mergeCell ref="D569:F569"/>
    <mergeCell ref="G569:J569"/>
    <mergeCell ref="K569:L569"/>
    <mergeCell ref="AC569:AD569"/>
    <mergeCell ref="D570:F570"/>
    <mergeCell ref="G570:J570"/>
    <mergeCell ref="K570:L570"/>
    <mergeCell ref="AC570:AD570"/>
    <mergeCell ref="D571:F571"/>
    <mergeCell ref="G571:J571"/>
    <mergeCell ref="K571:L571"/>
    <mergeCell ref="AC571:AD571"/>
    <mergeCell ref="D563:F563"/>
    <mergeCell ref="G563:J563"/>
    <mergeCell ref="K563:L563"/>
    <mergeCell ref="AA568:AB568"/>
    <mergeCell ref="M569:N569"/>
    <mergeCell ref="O569:P569"/>
    <mergeCell ref="Q569:R569"/>
    <mergeCell ref="S569:T569"/>
    <mergeCell ref="U569:V569"/>
    <mergeCell ref="W569:X569"/>
    <mergeCell ref="Y569:Z569"/>
    <mergeCell ref="AA567:AB567"/>
    <mergeCell ref="M568:N568"/>
    <mergeCell ref="O568:P568"/>
    <mergeCell ref="Q568:R568"/>
    <mergeCell ref="S568:T568"/>
    <mergeCell ref="U568:V568"/>
    <mergeCell ref="W568:X568"/>
    <mergeCell ref="Y568:Z568"/>
    <mergeCell ref="AA566:AB566"/>
    <mergeCell ref="M567:N567"/>
    <mergeCell ref="O567:P567"/>
    <mergeCell ref="Q567:R567"/>
    <mergeCell ref="S567:T567"/>
    <mergeCell ref="U567:V567"/>
    <mergeCell ref="W567:X567"/>
    <mergeCell ref="Y567:Z567"/>
    <mergeCell ref="M566:N566"/>
    <mergeCell ref="O566:P566"/>
    <mergeCell ref="Q566:R566"/>
    <mergeCell ref="S566:T566"/>
    <mergeCell ref="AC572:AD572"/>
    <mergeCell ref="D573:F573"/>
    <mergeCell ref="G573:J573"/>
    <mergeCell ref="K573:L573"/>
    <mergeCell ref="AC573:AD573"/>
    <mergeCell ref="D574:F574"/>
    <mergeCell ref="G574:J574"/>
    <mergeCell ref="K574:L574"/>
    <mergeCell ref="AC574:AD574"/>
    <mergeCell ref="D575:F575"/>
    <mergeCell ref="G575:J575"/>
    <mergeCell ref="K575:L575"/>
    <mergeCell ref="AC575:AD575"/>
    <mergeCell ref="D576:F576"/>
    <mergeCell ref="G576:J576"/>
    <mergeCell ref="K576:L576"/>
    <mergeCell ref="AC576:AD576"/>
    <mergeCell ref="D577:F577"/>
    <mergeCell ref="G577:J577"/>
    <mergeCell ref="K577:L577"/>
    <mergeCell ref="AC577:AD577"/>
    <mergeCell ref="I591:L592"/>
    <mergeCell ref="C591:H592"/>
    <mergeCell ref="M591:AD591"/>
    <mergeCell ref="M592:O592"/>
    <mergeCell ref="P592:R592"/>
    <mergeCell ref="S592:U592"/>
    <mergeCell ref="V592:X592"/>
    <mergeCell ref="Y592:AA592"/>
    <mergeCell ref="AB592:AD592"/>
    <mergeCell ref="D593:H593"/>
    <mergeCell ref="I593:L593"/>
    <mergeCell ref="M593:O593"/>
    <mergeCell ref="P593:R593"/>
    <mergeCell ref="S593:U593"/>
    <mergeCell ref="V593:X593"/>
    <mergeCell ref="Y593:AA593"/>
    <mergeCell ref="AB593:AD593"/>
    <mergeCell ref="D572:F572"/>
    <mergeCell ref="G572:J572"/>
    <mergeCell ref="K572:L572"/>
    <mergeCell ref="AA576:AB576"/>
    <mergeCell ref="M577:N577"/>
    <mergeCell ref="O577:P577"/>
    <mergeCell ref="Q577:R577"/>
    <mergeCell ref="S577:T577"/>
    <mergeCell ref="U577:V577"/>
    <mergeCell ref="W577:X577"/>
    <mergeCell ref="Y577:Z577"/>
    <mergeCell ref="AA575:AB575"/>
    <mergeCell ref="M576:N576"/>
    <mergeCell ref="O576:P576"/>
    <mergeCell ref="Q576:R576"/>
    <mergeCell ref="S576:T576"/>
    <mergeCell ref="U576:V576"/>
    <mergeCell ref="W576:X576"/>
    <mergeCell ref="Y576:Z576"/>
    <mergeCell ref="AA574:AB574"/>
    <mergeCell ref="M575:N575"/>
    <mergeCell ref="O575:P575"/>
    <mergeCell ref="Q575:R575"/>
    <mergeCell ref="S575:T575"/>
    <mergeCell ref="U575:V575"/>
    <mergeCell ref="W575:X575"/>
    <mergeCell ref="S612:U612"/>
    <mergeCell ref="V612:X612"/>
    <mergeCell ref="Y612:AA612"/>
    <mergeCell ref="AB612:AD612"/>
    <mergeCell ref="D613:H613"/>
    <mergeCell ref="I613:L613"/>
    <mergeCell ref="M613:O613"/>
    <mergeCell ref="P613:R613"/>
    <mergeCell ref="S613:U613"/>
    <mergeCell ref="V613:X613"/>
    <mergeCell ref="Y613:AA613"/>
    <mergeCell ref="AB613:AD613"/>
    <mergeCell ref="D602:H602"/>
    <mergeCell ref="I602:L602"/>
    <mergeCell ref="M602:O602"/>
    <mergeCell ref="P602:R602"/>
    <mergeCell ref="S602:U602"/>
    <mergeCell ref="V602:X602"/>
    <mergeCell ref="Y602:AA602"/>
    <mergeCell ref="AB602:AD602"/>
    <mergeCell ref="S606:U606"/>
    <mergeCell ref="V606:X606"/>
    <mergeCell ref="Y606:AA606"/>
    <mergeCell ref="AB606:AD606"/>
    <mergeCell ref="D607:H607"/>
    <mergeCell ref="I607:L607"/>
    <mergeCell ref="M607:O607"/>
    <mergeCell ref="P607:R607"/>
    <mergeCell ref="S607:U607"/>
    <mergeCell ref="V607:X607"/>
    <mergeCell ref="Y607:AA607"/>
    <mergeCell ref="AB607:AD607"/>
    <mergeCell ref="D608:H608"/>
    <mergeCell ref="I608:L608"/>
    <mergeCell ref="M608:O608"/>
    <mergeCell ref="P608:R608"/>
    <mergeCell ref="S608:U608"/>
    <mergeCell ref="V608:X608"/>
    <mergeCell ref="Y608:AA608"/>
    <mergeCell ref="AB608:AD608"/>
    <mergeCell ref="D609:H609"/>
    <mergeCell ref="I609:L609"/>
    <mergeCell ref="M609:O609"/>
    <mergeCell ref="P609:R609"/>
    <mergeCell ref="S609:U609"/>
    <mergeCell ref="V609:X609"/>
    <mergeCell ref="Y609:AA609"/>
    <mergeCell ref="AB609:AD609"/>
    <mergeCell ref="D629:H629"/>
    <mergeCell ref="I629:L629"/>
    <mergeCell ref="M629:O629"/>
    <mergeCell ref="P629:R629"/>
    <mergeCell ref="S629:U629"/>
    <mergeCell ref="V629:X629"/>
    <mergeCell ref="Y629:AA629"/>
    <mergeCell ref="AB629:AD629"/>
    <mergeCell ref="D630:H630"/>
    <mergeCell ref="I630:L630"/>
    <mergeCell ref="M630:O630"/>
    <mergeCell ref="P630:R630"/>
    <mergeCell ref="D610:H610"/>
    <mergeCell ref="I610:L610"/>
    <mergeCell ref="M610:O610"/>
    <mergeCell ref="P610:R610"/>
    <mergeCell ref="S610:U610"/>
    <mergeCell ref="V610:X610"/>
    <mergeCell ref="Y610:AA610"/>
    <mergeCell ref="AB610:AD610"/>
    <mergeCell ref="D606:H606"/>
    <mergeCell ref="I606:L606"/>
    <mergeCell ref="M606:O606"/>
    <mergeCell ref="P606:R606"/>
    <mergeCell ref="S614:U614"/>
    <mergeCell ref="V614:X614"/>
    <mergeCell ref="Y614:AA614"/>
    <mergeCell ref="AB614:AD614"/>
    <mergeCell ref="D615:H615"/>
    <mergeCell ref="I615:L615"/>
    <mergeCell ref="M615:O615"/>
    <mergeCell ref="P615:R615"/>
    <mergeCell ref="S615:U615"/>
    <mergeCell ref="V615:X615"/>
    <mergeCell ref="Y615:AA615"/>
    <mergeCell ref="AB615:AD615"/>
    <mergeCell ref="D616:H616"/>
    <mergeCell ref="I616:L616"/>
    <mergeCell ref="M616:O616"/>
    <mergeCell ref="P616:R616"/>
    <mergeCell ref="S616:U616"/>
    <mergeCell ref="V616:X616"/>
    <mergeCell ref="Y616:AA616"/>
    <mergeCell ref="AB616:AD616"/>
    <mergeCell ref="D617:H617"/>
    <mergeCell ref="I617:L617"/>
    <mergeCell ref="M617:O617"/>
    <mergeCell ref="P617:R617"/>
    <mergeCell ref="S617:U617"/>
    <mergeCell ref="V617:X617"/>
    <mergeCell ref="Y617:AA617"/>
    <mergeCell ref="AB617:AD617"/>
    <mergeCell ref="D611:H611"/>
    <mergeCell ref="I611:L611"/>
    <mergeCell ref="M611:O611"/>
    <mergeCell ref="P611:R611"/>
    <mergeCell ref="S611:U611"/>
    <mergeCell ref="V611:X611"/>
    <mergeCell ref="Y611:AA611"/>
    <mergeCell ref="AB611:AD611"/>
    <mergeCell ref="D612:H612"/>
    <mergeCell ref="I612:L612"/>
    <mergeCell ref="M612:O612"/>
    <mergeCell ref="P612:R612"/>
    <mergeCell ref="D655:H655"/>
    <mergeCell ref="I655:L655"/>
    <mergeCell ref="M655:O655"/>
    <mergeCell ref="P655:R655"/>
    <mergeCell ref="S655:U655"/>
    <mergeCell ref="V655:X655"/>
    <mergeCell ref="Y655:AA655"/>
    <mergeCell ref="AB655:AD655"/>
    <mergeCell ref="S630:U630"/>
    <mergeCell ref="V630:X630"/>
    <mergeCell ref="Y630:AA630"/>
    <mergeCell ref="AB630:AD630"/>
    <mergeCell ref="D631:H631"/>
    <mergeCell ref="I631:L631"/>
    <mergeCell ref="M631:O631"/>
    <mergeCell ref="P631:R631"/>
    <mergeCell ref="S631:U631"/>
    <mergeCell ref="V631:X631"/>
    <mergeCell ref="Y631:AA631"/>
    <mergeCell ref="AB631:AD631"/>
    <mergeCell ref="D632:H632"/>
    <mergeCell ref="I632:L632"/>
    <mergeCell ref="M632:O632"/>
    <mergeCell ref="P632:R632"/>
    <mergeCell ref="S632:U632"/>
    <mergeCell ref="V632:X632"/>
    <mergeCell ref="Y632:AA632"/>
    <mergeCell ref="AB632:AD632"/>
    <mergeCell ref="D633:H633"/>
    <mergeCell ref="I633:L633"/>
    <mergeCell ref="M633:O633"/>
    <mergeCell ref="P633:R633"/>
    <mergeCell ref="S633:U633"/>
    <mergeCell ref="V633:X633"/>
    <mergeCell ref="Y633:AA633"/>
    <mergeCell ref="AB633:AD633"/>
    <mergeCell ref="D635:H635"/>
    <mergeCell ref="I635:L635"/>
    <mergeCell ref="M635:O635"/>
    <mergeCell ref="P635:R635"/>
    <mergeCell ref="S635:U635"/>
    <mergeCell ref="V635:X635"/>
    <mergeCell ref="Y635:AA635"/>
    <mergeCell ref="AB635:AD635"/>
    <mergeCell ref="D636:H636"/>
    <mergeCell ref="I636:L636"/>
    <mergeCell ref="M636:O636"/>
    <mergeCell ref="P636:R636"/>
    <mergeCell ref="S636:U636"/>
    <mergeCell ref="V636:X636"/>
    <mergeCell ref="Y636:AA636"/>
    <mergeCell ref="AB636:AD636"/>
    <mergeCell ref="D637:H637"/>
    <mergeCell ref="I637:L637"/>
    <mergeCell ref="M637:O637"/>
    <mergeCell ref="P637:R637"/>
    <mergeCell ref="S637:U637"/>
    <mergeCell ref="V637:X637"/>
    <mergeCell ref="Y637:AA637"/>
    <mergeCell ref="AB637:AD637"/>
    <mergeCell ref="D634:H634"/>
    <mergeCell ref="I634:L634"/>
    <mergeCell ref="M634:O634"/>
    <mergeCell ref="P634:R634"/>
    <mergeCell ref="D652:H652"/>
    <mergeCell ref="I652:L652"/>
    <mergeCell ref="M652:O652"/>
    <mergeCell ref="P652:R652"/>
    <mergeCell ref="S652:U652"/>
    <mergeCell ref="V652:X652"/>
    <mergeCell ref="Y652:AA652"/>
    <mergeCell ref="AB652:AD652"/>
    <mergeCell ref="D653:H653"/>
    <mergeCell ref="I653:L653"/>
    <mergeCell ref="M653:O653"/>
    <mergeCell ref="P653:R653"/>
    <mergeCell ref="S653:U653"/>
    <mergeCell ref="V653:X653"/>
    <mergeCell ref="Y653:AA653"/>
    <mergeCell ref="AB653:AD653"/>
    <mergeCell ref="D654:H654"/>
    <mergeCell ref="I654:L654"/>
    <mergeCell ref="M654:O654"/>
    <mergeCell ref="P654:R654"/>
    <mergeCell ref="S641:U641"/>
    <mergeCell ref="V641:X641"/>
    <mergeCell ref="Y641:AA641"/>
    <mergeCell ref="AB641:AD641"/>
    <mergeCell ref="D642:H642"/>
    <mergeCell ref="I642:L642"/>
    <mergeCell ref="M642:O642"/>
    <mergeCell ref="P642:R642"/>
    <mergeCell ref="S642:U642"/>
    <mergeCell ref="V642:X642"/>
    <mergeCell ref="Y642:AA642"/>
    <mergeCell ref="AB642:AD642"/>
    <mergeCell ref="D638:H638"/>
    <mergeCell ref="I638:L638"/>
    <mergeCell ref="M638:O638"/>
    <mergeCell ref="P638:R638"/>
    <mergeCell ref="D650:H650"/>
    <mergeCell ref="I650:L650"/>
    <mergeCell ref="M650:O650"/>
    <mergeCell ref="P650:R650"/>
    <mergeCell ref="S650:U650"/>
    <mergeCell ref="V650:X650"/>
    <mergeCell ref="Y650:AA650"/>
    <mergeCell ref="AB650:AD650"/>
    <mergeCell ref="S654:U654"/>
    <mergeCell ref="V654:X654"/>
    <mergeCell ref="Y654:AA654"/>
    <mergeCell ref="AB654:AD654"/>
    <mergeCell ref="D644:H644"/>
    <mergeCell ref="I644:L644"/>
    <mergeCell ref="M644:O644"/>
    <mergeCell ref="P644:R644"/>
    <mergeCell ref="S644:U644"/>
    <mergeCell ref="V644:X644"/>
    <mergeCell ref="Y644:AA644"/>
    <mergeCell ref="AB644:AD644"/>
    <mergeCell ref="D645:H645"/>
    <mergeCell ref="I645:L645"/>
    <mergeCell ref="M645:O645"/>
    <mergeCell ref="P645:R645"/>
    <mergeCell ref="S645:U645"/>
    <mergeCell ref="V645:X645"/>
    <mergeCell ref="Y645:AA645"/>
    <mergeCell ref="AB645:AD645"/>
    <mergeCell ref="D656:H656"/>
    <mergeCell ref="I656:L656"/>
    <mergeCell ref="M656:O656"/>
    <mergeCell ref="P656:R656"/>
    <mergeCell ref="S656:U656"/>
    <mergeCell ref="V656:X656"/>
    <mergeCell ref="Y656:AA656"/>
    <mergeCell ref="AB656:AD656"/>
    <mergeCell ref="D657:H657"/>
    <mergeCell ref="I657:L657"/>
    <mergeCell ref="M657:O657"/>
    <mergeCell ref="P657:R657"/>
    <mergeCell ref="S657:U657"/>
    <mergeCell ref="V657:X657"/>
    <mergeCell ref="Y657:AA657"/>
    <mergeCell ref="AB657:AD657"/>
    <mergeCell ref="D659:H659"/>
    <mergeCell ref="I659:L659"/>
    <mergeCell ref="M659:O659"/>
    <mergeCell ref="P659:R659"/>
    <mergeCell ref="S659:U659"/>
    <mergeCell ref="V659:X659"/>
    <mergeCell ref="Y659:AA659"/>
    <mergeCell ref="AB659:AD659"/>
    <mergeCell ref="D660:H660"/>
    <mergeCell ref="I660:L660"/>
    <mergeCell ref="M660:O660"/>
    <mergeCell ref="P660:R660"/>
    <mergeCell ref="S660:U660"/>
    <mergeCell ref="V660:X660"/>
    <mergeCell ref="Y660:AA660"/>
    <mergeCell ref="AB660:AD660"/>
    <mergeCell ref="D658:H658"/>
    <mergeCell ref="I658:L658"/>
    <mergeCell ref="M658:O658"/>
    <mergeCell ref="P658:R658"/>
    <mergeCell ref="S658:U658"/>
    <mergeCell ref="V658:X658"/>
    <mergeCell ref="Y658:AA658"/>
    <mergeCell ref="AB658:AD658"/>
    <mergeCell ref="D674:H674"/>
    <mergeCell ref="I674:L674"/>
    <mergeCell ref="M674:O674"/>
    <mergeCell ref="P674:R674"/>
    <mergeCell ref="S674:U674"/>
    <mergeCell ref="V674:X674"/>
    <mergeCell ref="Y674:AA674"/>
    <mergeCell ref="AB674:AD674"/>
    <mergeCell ref="D670:H670"/>
    <mergeCell ref="I670:L670"/>
    <mergeCell ref="M670:O670"/>
    <mergeCell ref="P670:R670"/>
    <mergeCell ref="S678:U678"/>
    <mergeCell ref="V678:X678"/>
    <mergeCell ref="Y678:AA678"/>
    <mergeCell ref="AB678:AD678"/>
    <mergeCell ref="D679:H679"/>
    <mergeCell ref="I679:L679"/>
    <mergeCell ref="M679:O679"/>
    <mergeCell ref="P679:R679"/>
    <mergeCell ref="S679:U679"/>
    <mergeCell ref="V679:X679"/>
    <mergeCell ref="Y679:AA679"/>
    <mergeCell ref="AB679:AD679"/>
    <mergeCell ref="D680:H680"/>
    <mergeCell ref="I680:L680"/>
    <mergeCell ref="M680:O680"/>
    <mergeCell ref="P680:R680"/>
    <mergeCell ref="S680:U680"/>
    <mergeCell ref="V680:X680"/>
    <mergeCell ref="Y680:AA680"/>
    <mergeCell ref="AB680:AD680"/>
    <mergeCell ref="D681:H681"/>
    <mergeCell ref="I681:L681"/>
    <mergeCell ref="M681:O681"/>
    <mergeCell ref="P681:R681"/>
    <mergeCell ref="S681:U681"/>
    <mergeCell ref="V681:X681"/>
    <mergeCell ref="Y681:AA681"/>
    <mergeCell ref="AB681:AD681"/>
    <mergeCell ref="D677:H677"/>
    <mergeCell ref="I677:L677"/>
    <mergeCell ref="M677:O677"/>
    <mergeCell ref="P677:R677"/>
    <mergeCell ref="S677:U677"/>
    <mergeCell ref="V677:X677"/>
    <mergeCell ref="Y677:AA677"/>
    <mergeCell ref="AB677:AD677"/>
    <mergeCell ref="D678:H678"/>
    <mergeCell ref="I678:L678"/>
    <mergeCell ref="M678:O678"/>
    <mergeCell ref="P678:R678"/>
    <mergeCell ref="S672:U672"/>
    <mergeCell ref="V672:X672"/>
    <mergeCell ref="Y672:AA672"/>
    <mergeCell ref="AB672:AD672"/>
    <mergeCell ref="D673:H673"/>
    <mergeCell ref="I673:L673"/>
    <mergeCell ref="M673:O673"/>
    <mergeCell ref="P673:R673"/>
    <mergeCell ref="S673:U673"/>
    <mergeCell ref="V673:X673"/>
    <mergeCell ref="Y673:AA673"/>
    <mergeCell ref="AB673:AD673"/>
    <mergeCell ref="D695:H695"/>
    <mergeCell ref="I695:L695"/>
    <mergeCell ref="M695:O695"/>
    <mergeCell ref="P695:R695"/>
    <mergeCell ref="S695:U695"/>
    <mergeCell ref="V695:X695"/>
    <mergeCell ref="Y695:AA695"/>
    <mergeCell ref="AB695:AD695"/>
    <mergeCell ref="D696:H696"/>
    <mergeCell ref="I696:L696"/>
    <mergeCell ref="M696:O696"/>
    <mergeCell ref="P696:R696"/>
    <mergeCell ref="S696:U696"/>
    <mergeCell ref="V696:X696"/>
    <mergeCell ref="Y696:AA696"/>
    <mergeCell ref="AB696:AD696"/>
    <mergeCell ref="D697:H697"/>
    <mergeCell ref="I697:L697"/>
    <mergeCell ref="M697:O697"/>
    <mergeCell ref="P697:R697"/>
    <mergeCell ref="S697:U697"/>
    <mergeCell ref="V697:X697"/>
    <mergeCell ref="Y697:AA697"/>
    <mergeCell ref="AB697:AD697"/>
    <mergeCell ref="D691:H691"/>
    <mergeCell ref="I691:L691"/>
    <mergeCell ref="M691:O691"/>
    <mergeCell ref="P691:R691"/>
    <mergeCell ref="S691:U691"/>
    <mergeCell ref="V691:X691"/>
    <mergeCell ref="Y691:AA691"/>
    <mergeCell ref="AB691:AD691"/>
    <mergeCell ref="D692:H692"/>
    <mergeCell ref="I692:L692"/>
    <mergeCell ref="M692:O692"/>
    <mergeCell ref="P692:R692"/>
    <mergeCell ref="S692:U692"/>
    <mergeCell ref="V692:X692"/>
    <mergeCell ref="Y692:AA692"/>
    <mergeCell ref="AB692:AD692"/>
    <mergeCell ref="S705:U705"/>
    <mergeCell ref="V705:X705"/>
    <mergeCell ref="Y705:AA705"/>
    <mergeCell ref="AB705:AD705"/>
    <mergeCell ref="D706:H706"/>
    <mergeCell ref="I706:L706"/>
    <mergeCell ref="M706:O706"/>
    <mergeCell ref="P706:R706"/>
    <mergeCell ref="S706:U706"/>
    <mergeCell ref="V706:X706"/>
    <mergeCell ref="Y706:AA706"/>
    <mergeCell ref="AB706:AD706"/>
    <mergeCell ref="D702:H702"/>
    <mergeCell ref="I702:L702"/>
    <mergeCell ref="M702:O702"/>
    <mergeCell ref="P702:R702"/>
    <mergeCell ref="D729:N729"/>
    <mergeCell ref="D730:N730"/>
    <mergeCell ref="D731:N731"/>
    <mergeCell ref="D732:N732"/>
    <mergeCell ref="D733:N733"/>
    <mergeCell ref="D734:N734"/>
    <mergeCell ref="D735:N735"/>
    <mergeCell ref="D736:N736"/>
    <mergeCell ref="D737:N737"/>
    <mergeCell ref="D738:N738"/>
    <mergeCell ref="D739:N739"/>
    <mergeCell ref="D740:N740"/>
    <mergeCell ref="AA870:AD870"/>
    <mergeCell ref="W870:Z870"/>
    <mergeCell ref="S870:V870"/>
    <mergeCell ref="O870:R870"/>
    <mergeCell ref="K870:N870"/>
    <mergeCell ref="G870:J870"/>
    <mergeCell ref="G869:AD869"/>
    <mergeCell ref="C869:F870"/>
    <mergeCell ref="D708:H708"/>
    <mergeCell ref="I708:L708"/>
    <mergeCell ref="M708:O708"/>
    <mergeCell ref="P708:R708"/>
    <mergeCell ref="S708:U708"/>
    <mergeCell ref="V708:X708"/>
    <mergeCell ref="Y708:AA708"/>
    <mergeCell ref="AB708:AD708"/>
    <mergeCell ref="D709:H709"/>
    <mergeCell ref="I709:L709"/>
    <mergeCell ref="M709:O709"/>
    <mergeCell ref="P709:R709"/>
    <mergeCell ref="S709:U709"/>
    <mergeCell ref="V709:X709"/>
    <mergeCell ref="Y709:AA709"/>
    <mergeCell ref="AB709:AD709"/>
    <mergeCell ref="D710:H710"/>
    <mergeCell ref="I710:L710"/>
    <mergeCell ref="M710:O710"/>
    <mergeCell ref="P710:R710"/>
    <mergeCell ref="C723:AD723"/>
    <mergeCell ref="C724:AD724"/>
    <mergeCell ref="C725:AD725"/>
    <mergeCell ref="O727:V727"/>
    <mergeCell ref="W727:AD727"/>
    <mergeCell ref="C714:AD714"/>
    <mergeCell ref="C715:AD715"/>
    <mergeCell ref="B722:AD722"/>
    <mergeCell ref="K892:N892"/>
    <mergeCell ref="O892:R892"/>
    <mergeCell ref="S892:V892"/>
    <mergeCell ref="W892:Z892"/>
    <mergeCell ref="AA892:AD892"/>
    <mergeCell ref="S879:V879"/>
    <mergeCell ref="W879:Z879"/>
    <mergeCell ref="AA879:AD879"/>
    <mergeCell ref="G880:J880"/>
    <mergeCell ref="K880:N880"/>
    <mergeCell ref="O880:R880"/>
    <mergeCell ref="S880:V880"/>
    <mergeCell ref="W894:Z894"/>
    <mergeCell ref="AA894:AD894"/>
    <mergeCell ref="G895:J895"/>
    <mergeCell ref="K895:N895"/>
    <mergeCell ref="O895:R895"/>
    <mergeCell ref="S895:V895"/>
    <mergeCell ref="W895:Z895"/>
    <mergeCell ref="AA895:AD895"/>
    <mergeCell ref="G896:J896"/>
    <mergeCell ref="K896:N896"/>
    <mergeCell ref="O896:R896"/>
    <mergeCell ref="S896:V896"/>
    <mergeCell ref="W896:Z896"/>
    <mergeCell ref="AA896:AD896"/>
    <mergeCell ref="W880:Z880"/>
    <mergeCell ref="AA880:AD880"/>
    <mergeCell ref="G881:J881"/>
    <mergeCell ref="K881:N881"/>
    <mergeCell ref="O881:R881"/>
    <mergeCell ref="S881:V881"/>
    <mergeCell ref="W881:Z881"/>
    <mergeCell ref="AA881:AD881"/>
    <mergeCell ref="G882:J882"/>
    <mergeCell ref="K882:N882"/>
    <mergeCell ref="O882:R882"/>
    <mergeCell ref="S882:V882"/>
    <mergeCell ref="W882:Z882"/>
    <mergeCell ref="AA882:AD882"/>
    <mergeCell ref="G883:J883"/>
    <mergeCell ref="K883:N883"/>
    <mergeCell ref="O883:R883"/>
    <mergeCell ref="S883:V883"/>
    <mergeCell ref="W883:Z883"/>
    <mergeCell ref="AA883:AD883"/>
    <mergeCell ref="K886:N886"/>
    <mergeCell ref="O886:R886"/>
    <mergeCell ref="S886:V886"/>
    <mergeCell ref="W886:Z886"/>
    <mergeCell ref="AA904:AD904"/>
    <mergeCell ref="G905:J905"/>
    <mergeCell ref="K905:N905"/>
    <mergeCell ref="O905:R905"/>
    <mergeCell ref="S905:V905"/>
    <mergeCell ref="W905:Z905"/>
    <mergeCell ref="AA905:AD905"/>
    <mergeCell ref="G906:J906"/>
    <mergeCell ref="K906:N906"/>
    <mergeCell ref="O906:R906"/>
    <mergeCell ref="S906:V906"/>
    <mergeCell ref="W906:Z906"/>
    <mergeCell ref="AA906:AD906"/>
    <mergeCell ref="G907:J907"/>
    <mergeCell ref="K907:N907"/>
    <mergeCell ref="O907:R907"/>
    <mergeCell ref="S907:V907"/>
    <mergeCell ref="W907:Z907"/>
    <mergeCell ref="AA907:AD907"/>
    <mergeCell ref="G908:J908"/>
    <mergeCell ref="K908:N908"/>
    <mergeCell ref="O908:R908"/>
    <mergeCell ref="S908:V908"/>
    <mergeCell ref="W908:Z908"/>
    <mergeCell ref="AA908:AD908"/>
    <mergeCell ref="G909:J909"/>
    <mergeCell ref="K909:N909"/>
    <mergeCell ref="O909:R909"/>
    <mergeCell ref="S909:V909"/>
    <mergeCell ref="W909:Z909"/>
    <mergeCell ref="AA909:AD909"/>
    <mergeCell ref="W911:Z911"/>
    <mergeCell ref="AA911:AD911"/>
    <mergeCell ref="K917:N917"/>
    <mergeCell ref="O917:R917"/>
    <mergeCell ref="S917:V917"/>
    <mergeCell ref="W917:Z917"/>
    <mergeCell ref="AA917:AD917"/>
    <mergeCell ref="W919:Z919"/>
    <mergeCell ref="AA919:AD919"/>
    <mergeCell ref="G920:J920"/>
    <mergeCell ref="K920:N920"/>
    <mergeCell ref="O920:R920"/>
    <mergeCell ref="S920:V920"/>
    <mergeCell ref="W920:Z920"/>
    <mergeCell ref="AA920:AD920"/>
    <mergeCell ref="G921:J921"/>
    <mergeCell ref="K921:N921"/>
    <mergeCell ref="O921:R921"/>
    <mergeCell ref="S921:V921"/>
    <mergeCell ref="W921:Z921"/>
    <mergeCell ref="AA921:AD921"/>
    <mergeCell ref="G922:J922"/>
    <mergeCell ref="K922:N922"/>
    <mergeCell ref="O922:R922"/>
    <mergeCell ref="S922:V922"/>
    <mergeCell ref="W922:Z922"/>
    <mergeCell ref="AA922:AD922"/>
    <mergeCell ref="G923:J923"/>
    <mergeCell ref="K923:N923"/>
    <mergeCell ref="O923:R923"/>
    <mergeCell ref="S923:V923"/>
    <mergeCell ref="W923:Z923"/>
    <mergeCell ref="AA923:AD923"/>
    <mergeCell ref="G924:J924"/>
    <mergeCell ref="K924:N924"/>
    <mergeCell ref="O924:R924"/>
    <mergeCell ref="S924:V924"/>
    <mergeCell ref="W924:Z924"/>
    <mergeCell ref="AA924:AD924"/>
    <mergeCell ref="G925:J925"/>
    <mergeCell ref="K925:N925"/>
    <mergeCell ref="O925:R925"/>
    <mergeCell ref="S925:V925"/>
    <mergeCell ref="W925:Z925"/>
    <mergeCell ref="AA925:AD925"/>
    <mergeCell ref="W927:Z927"/>
    <mergeCell ref="AA927:AD927"/>
    <mergeCell ref="G928:J928"/>
    <mergeCell ref="K928:N928"/>
    <mergeCell ref="O928:R928"/>
    <mergeCell ref="S928:V928"/>
    <mergeCell ref="W928:Z928"/>
    <mergeCell ref="AA928:AD928"/>
    <mergeCell ref="G929:J929"/>
    <mergeCell ref="K929:N929"/>
    <mergeCell ref="O929:R929"/>
    <mergeCell ref="S929:V929"/>
    <mergeCell ref="W929:Z929"/>
    <mergeCell ref="AA929:AD929"/>
    <mergeCell ref="AA930:AD930"/>
    <mergeCell ref="G931:J931"/>
    <mergeCell ref="K931:N931"/>
    <mergeCell ref="O931:R931"/>
    <mergeCell ref="S931:V931"/>
    <mergeCell ref="W931:Z931"/>
    <mergeCell ref="AA931:AD931"/>
    <mergeCell ref="G932:J932"/>
    <mergeCell ref="K932:N932"/>
    <mergeCell ref="O932:R932"/>
    <mergeCell ref="S932:V932"/>
    <mergeCell ref="W932:Z932"/>
    <mergeCell ref="AA932:AD932"/>
    <mergeCell ref="K945:N945"/>
    <mergeCell ref="O945:R945"/>
    <mergeCell ref="S945:V945"/>
    <mergeCell ref="W945:Z945"/>
    <mergeCell ref="AA945:AD945"/>
    <mergeCell ref="G946:J946"/>
    <mergeCell ref="K946:N946"/>
    <mergeCell ref="O946:R946"/>
    <mergeCell ref="S946:V946"/>
    <mergeCell ref="W946:Z946"/>
    <mergeCell ref="AA946:AD946"/>
    <mergeCell ref="G947:J947"/>
    <mergeCell ref="K947:N947"/>
    <mergeCell ref="O947:R947"/>
    <mergeCell ref="S947:V947"/>
    <mergeCell ref="W947:Z947"/>
    <mergeCell ref="AA947:AD947"/>
    <mergeCell ref="G948:J948"/>
    <mergeCell ref="K948:N948"/>
    <mergeCell ref="O948:R948"/>
    <mergeCell ref="S948:V948"/>
    <mergeCell ref="W948:Z948"/>
    <mergeCell ref="AA948:AD948"/>
    <mergeCell ref="G949:J949"/>
    <mergeCell ref="K949:N949"/>
    <mergeCell ref="O949:R949"/>
    <mergeCell ref="S949:V949"/>
    <mergeCell ref="W949:Z949"/>
    <mergeCell ref="AA949:AD949"/>
    <mergeCell ref="W951:Z951"/>
    <mergeCell ref="AA951:AD951"/>
    <mergeCell ref="G952:J952"/>
    <mergeCell ref="K952:N952"/>
    <mergeCell ref="O952:R952"/>
    <mergeCell ref="S952:V952"/>
    <mergeCell ref="W952:Z952"/>
    <mergeCell ref="AA952:AD952"/>
    <mergeCell ref="G953:J953"/>
    <mergeCell ref="K953:N953"/>
    <mergeCell ref="O953:R953"/>
    <mergeCell ref="S953:V953"/>
    <mergeCell ref="W953:Z953"/>
    <mergeCell ref="AA953:AD953"/>
    <mergeCell ref="G954:J954"/>
    <mergeCell ref="K954:N954"/>
    <mergeCell ref="O954:R954"/>
    <mergeCell ref="S954:V954"/>
    <mergeCell ref="W954:Z954"/>
    <mergeCell ref="AA954:AD954"/>
    <mergeCell ref="G955:J955"/>
    <mergeCell ref="K955:N955"/>
    <mergeCell ref="O955:R955"/>
    <mergeCell ref="S955:V955"/>
    <mergeCell ref="W955:Z955"/>
    <mergeCell ref="AA955:AD955"/>
    <mergeCell ref="G956:J956"/>
    <mergeCell ref="K956:N956"/>
    <mergeCell ref="O956:R956"/>
    <mergeCell ref="S956:V956"/>
    <mergeCell ref="W956:Z956"/>
    <mergeCell ref="AA956:AD956"/>
    <mergeCell ref="G957:J957"/>
    <mergeCell ref="K957:N957"/>
    <mergeCell ref="O957:R957"/>
    <mergeCell ref="S957:V957"/>
    <mergeCell ref="W957:Z957"/>
    <mergeCell ref="AA957:AD957"/>
    <mergeCell ref="W959:Z959"/>
    <mergeCell ref="AA959:AD959"/>
    <mergeCell ref="G960:J960"/>
    <mergeCell ref="K960:N960"/>
    <mergeCell ref="O960:R960"/>
    <mergeCell ref="S960:V960"/>
    <mergeCell ref="W960:Z960"/>
    <mergeCell ref="AA960:AD960"/>
    <mergeCell ref="G958:J958"/>
    <mergeCell ref="K958:N958"/>
    <mergeCell ref="O958:R958"/>
    <mergeCell ref="S958:V958"/>
    <mergeCell ref="W958:Z958"/>
    <mergeCell ref="AA958:AD958"/>
    <mergeCell ref="G959:J959"/>
    <mergeCell ref="K959:N959"/>
    <mergeCell ref="O959:R959"/>
    <mergeCell ref="S959:V959"/>
    <mergeCell ref="AA980:AD980"/>
    <mergeCell ref="G981:J981"/>
    <mergeCell ref="K981:N981"/>
    <mergeCell ref="O981:R981"/>
    <mergeCell ref="S981:V981"/>
    <mergeCell ref="W981:Z981"/>
    <mergeCell ref="AA981:AD981"/>
    <mergeCell ref="W983:Z983"/>
    <mergeCell ref="AA983:AD983"/>
    <mergeCell ref="G984:J984"/>
    <mergeCell ref="K984:N984"/>
    <mergeCell ref="O984:R984"/>
    <mergeCell ref="S984:V984"/>
    <mergeCell ref="W984:Z984"/>
    <mergeCell ref="AA984:AD984"/>
    <mergeCell ref="D981:F981"/>
    <mergeCell ref="D982:F982"/>
    <mergeCell ref="D983:F983"/>
    <mergeCell ref="D984:F984"/>
    <mergeCell ref="D985:F985"/>
    <mergeCell ref="G982:J982"/>
    <mergeCell ref="K982:N982"/>
    <mergeCell ref="O982:R982"/>
    <mergeCell ref="S982:V982"/>
    <mergeCell ref="W982:Z982"/>
    <mergeCell ref="AA982:AD982"/>
    <mergeCell ref="G983:J983"/>
    <mergeCell ref="K983:N983"/>
    <mergeCell ref="O983:R983"/>
    <mergeCell ref="S983:V983"/>
    <mergeCell ref="AA968:AD968"/>
    <mergeCell ref="G969:J969"/>
    <mergeCell ref="K969:N969"/>
    <mergeCell ref="O969:R969"/>
    <mergeCell ref="S969:V969"/>
    <mergeCell ref="W969:Z969"/>
    <mergeCell ref="AA969:AD969"/>
    <mergeCell ref="G970:J970"/>
    <mergeCell ref="K970:N970"/>
    <mergeCell ref="O970:R970"/>
    <mergeCell ref="S970:V970"/>
    <mergeCell ref="W970:Z970"/>
    <mergeCell ref="AA970:AD970"/>
    <mergeCell ref="G971:J971"/>
    <mergeCell ref="K971:N971"/>
    <mergeCell ref="O971:R971"/>
    <mergeCell ref="S971:V971"/>
    <mergeCell ref="W971:Z971"/>
    <mergeCell ref="AA971:AD971"/>
    <mergeCell ref="G972:J972"/>
    <mergeCell ref="K972:N972"/>
    <mergeCell ref="O972:R972"/>
    <mergeCell ref="S972:V972"/>
    <mergeCell ref="W972:Z972"/>
    <mergeCell ref="AA972:AD972"/>
    <mergeCell ref="G973:J973"/>
    <mergeCell ref="K973:N973"/>
    <mergeCell ref="O973:R973"/>
    <mergeCell ref="S973:V973"/>
    <mergeCell ref="W973:Z973"/>
    <mergeCell ref="AA973:AD973"/>
    <mergeCell ref="W975:Z975"/>
    <mergeCell ref="AA975:AD975"/>
    <mergeCell ref="D969:F969"/>
    <mergeCell ref="Y1010:AA1010"/>
    <mergeCell ref="AB1010:AD1010"/>
    <mergeCell ref="D1011:I1011"/>
    <mergeCell ref="J1011:L1011"/>
    <mergeCell ref="M1011:O1011"/>
    <mergeCell ref="P1011:R1011"/>
    <mergeCell ref="S1011:U1011"/>
    <mergeCell ref="V1011:X1011"/>
    <mergeCell ref="Y1011:AA1011"/>
    <mergeCell ref="AB1011:AD1011"/>
    <mergeCell ref="D1012:I1012"/>
    <mergeCell ref="J1012:L1012"/>
    <mergeCell ref="M1012:O1012"/>
    <mergeCell ref="P1012:R1012"/>
    <mergeCell ref="S1012:U1012"/>
    <mergeCell ref="V1012:X1012"/>
    <mergeCell ref="Y1012:AA1012"/>
    <mergeCell ref="AB1012:AD1012"/>
    <mergeCell ref="K990:N990"/>
    <mergeCell ref="O990:R990"/>
    <mergeCell ref="S990:V990"/>
    <mergeCell ref="W990:Z990"/>
    <mergeCell ref="AA990:AD990"/>
    <mergeCell ref="C1004:AD1004"/>
    <mergeCell ref="C1005:AD1005"/>
    <mergeCell ref="C993:E993"/>
    <mergeCell ref="F993:AD993"/>
    <mergeCell ref="C995:AD995"/>
    <mergeCell ref="C996:AD996"/>
    <mergeCell ref="B1003:AD1003"/>
    <mergeCell ref="G976:J976"/>
    <mergeCell ref="K976:N976"/>
    <mergeCell ref="O976:R976"/>
    <mergeCell ref="S976:V976"/>
    <mergeCell ref="W976:Z976"/>
    <mergeCell ref="AA976:AD976"/>
    <mergeCell ref="P1008:R1008"/>
    <mergeCell ref="M1008:O1008"/>
    <mergeCell ref="J1008:L1008"/>
    <mergeCell ref="J1007:AD1007"/>
    <mergeCell ref="C1007:I1008"/>
    <mergeCell ref="G977:J977"/>
    <mergeCell ref="K977:N977"/>
    <mergeCell ref="O977:R977"/>
    <mergeCell ref="S977:V977"/>
    <mergeCell ref="W977:Z977"/>
    <mergeCell ref="AA977:AD977"/>
    <mergeCell ref="G978:J978"/>
    <mergeCell ref="K978:N978"/>
    <mergeCell ref="O978:R978"/>
    <mergeCell ref="S978:V978"/>
    <mergeCell ref="W978:Z978"/>
    <mergeCell ref="AA978:AD978"/>
    <mergeCell ref="G979:J979"/>
    <mergeCell ref="K979:N979"/>
    <mergeCell ref="O979:R979"/>
    <mergeCell ref="S979:V979"/>
    <mergeCell ref="W979:Z979"/>
    <mergeCell ref="AA979:AD979"/>
    <mergeCell ref="G980:J980"/>
    <mergeCell ref="K980:N980"/>
    <mergeCell ref="O980:R980"/>
    <mergeCell ref="S980:V980"/>
    <mergeCell ref="W980:Z980"/>
    <mergeCell ref="D1009:I1009"/>
    <mergeCell ref="J1009:L1009"/>
    <mergeCell ref="M1009:O1009"/>
    <mergeCell ref="P1009:R1009"/>
    <mergeCell ref="S1009:U1009"/>
    <mergeCell ref="V1009:X1009"/>
    <mergeCell ref="Y1009:AA1009"/>
    <mergeCell ref="AB1009:AD1009"/>
    <mergeCell ref="S1020:U1020"/>
    <mergeCell ref="V1020:X1020"/>
    <mergeCell ref="Y1020:AA1020"/>
    <mergeCell ref="AB1020:AD1020"/>
    <mergeCell ref="G985:J985"/>
    <mergeCell ref="K985:N985"/>
    <mergeCell ref="O985:R985"/>
    <mergeCell ref="S985:V985"/>
    <mergeCell ref="W985:Z985"/>
    <mergeCell ref="AA985:AD985"/>
    <mergeCell ref="G986:J986"/>
    <mergeCell ref="K986:N986"/>
    <mergeCell ref="O986:R986"/>
    <mergeCell ref="S986:V986"/>
    <mergeCell ref="W986:Z986"/>
    <mergeCell ref="AA986:AD986"/>
    <mergeCell ref="G987:J987"/>
    <mergeCell ref="K987:N987"/>
    <mergeCell ref="O987:R987"/>
    <mergeCell ref="S987:V987"/>
    <mergeCell ref="W987:Z987"/>
    <mergeCell ref="AA987:AD987"/>
    <mergeCell ref="G988:J988"/>
    <mergeCell ref="K988:N988"/>
    <mergeCell ref="O988:R988"/>
    <mergeCell ref="S988:V988"/>
    <mergeCell ref="W988:Z988"/>
    <mergeCell ref="AA988:AD988"/>
    <mergeCell ref="G989:J989"/>
    <mergeCell ref="K989:N989"/>
    <mergeCell ref="O989:R989"/>
    <mergeCell ref="S989:V989"/>
    <mergeCell ref="W989:Z989"/>
    <mergeCell ref="AA989:AD989"/>
    <mergeCell ref="AB1008:AD1008"/>
    <mergeCell ref="Y1008:AA1008"/>
    <mergeCell ref="V1008:X1008"/>
    <mergeCell ref="S1008:U1008"/>
    <mergeCell ref="D986:F986"/>
    <mergeCell ref="D987:F987"/>
    <mergeCell ref="D988:F988"/>
    <mergeCell ref="D989:F989"/>
    <mergeCell ref="D990:F990"/>
    <mergeCell ref="G990:J990"/>
    <mergeCell ref="G991:J991"/>
    <mergeCell ref="K991:N991"/>
    <mergeCell ref="O991:R991"/>
    <mergeCell ref="S991:V991"/>
    <mergeCell ref="W991:Z991"/>
    <mergeCell ref="AA991:AD991"/>
    <mergeCell ref="D1010:I1010"/>
    <mergeCell ref="J1010:L1010"/>
    <mergeCell ref="M1010:O1010"/>
    <mergeCell ref="P1010:R1010"/>
    <mergeCell ref="S1010:U1010"/>
    <mergeCell ref="V1010:X1010"/>
    <mergeCell ref="D1013:I1013"/>
    <mergeCell ref="J1013:L1013"/>
    <mergeCell ref="M1013:O1013"/>
    <mergeCell ref="P1013:R1013"/>
    <mergeCell ref="S1013:U1013"/>
    <mergeCell ref="V1013:X1013"/>
    <mergeCell ref="Y1013:AA1013"/>
    <mergeCell ref="AB1013:AD1013"/>
    <mergeCell ref="D1014:I1014"/>
    <mergeCell ref="J1014:L1014"/>
    <mergeCell ref="M1014:O1014"/>
    <mergeCell ref="P1014:R1014"/>
    <mergeCell ref="S1014:U1014"/>
    <mergeCell ref="V1014:X1014"/>
    <mergeCell ref="Y1014:AA1014"/>
    <mergeCell ref="AB1014:AD1014"/>
    <mergeCell ref="D1015:I1015"/>
    <mergeCell ref="J1015:L1015"/>
    <mergeCell ref="M1015:O1015"/>
    <mergeCell ref="P1015:R1015"/>
    <mergeCell ref="S1015:U1015"/>
    <mergeCell ref="V1015:X1015"/>
    <mergeCell ref="Y1015:AA1015"/>
    <mergeCell ref="AB1015:AD1015"/>
    <mergeCell ref="D1016:I1016"/>
    <mergeCell ref="J1016:L1016"/>
    <mergeCell ref="M1016:O1016"/>
    <mergeCell ref="P1016:R1016"/>
    <mergeCell ref="S1016:U1016"/>
    <mergeCell ref="V1016:X1016"/>
    <mergeCell ref="Y1016:AA1016"/>
    <mergeCell ref="AB1016:AD1016"/>
    <mergeCell ref="S1030:U1030"/>
    <mergeCell ref="V1030:X1030"/>
    <mergeCell ref="Y1030:AA1030"/>
    <mergeCell ref="AB1030:AD1030"/>
    <mergeCell ref="D1017:I1017"/>
    <mergeCell ref="J1017:L1017"/>
    <mergeCell ref="M1017:O1017"/>
    <mergeCell ref="P1017:R1017"/>
    <mergeCell ref="S1017:U1017"/>
    <mergeCell ref="V1017:X1017"/>
    <mergeCell ref="Y1017:AA1017"/>
    <mergeCell ref="AB1017:AD1017"/>
    <mergeCell ref="D1018:I1018"/>
    <mergeCell ref="J1018:L1018"/>
    <mergeCell ref="M1018:O1018"/>
    <mergeCell ref="P1018:R1018"/>
    <mergeCell ref="S1018:U1018"/>
    <mergeCell ref="V1018:X1018"/>
    <mergeCell ref="Y1018:AA1018"/>
    <mergeCell ref="AB1018:AD1018"/>
    <mergeCell ref="D1019:I1019"/>
    <mergeCell ref="J1019:L1019"/>
    <mergeCell ref="M1019:O1019"/>
    <mergeCell ref="P1019:R1019"/>
    <mergeCell ref="S1019:U1019"/>
    <mergeCell ref="V1019:X1019"/>
    <mergeCell ref="Y1019:AA1019"/>
    <mergeCell ref="AB1019:AD1019"/>
    <mergeCell ref="D1020:I1020"/>
    <mergeCell ref="J1020:L1020"/>
    <mergeCell ref="M1020:O1020"/>
    <mergeCell ref="P1020:R1020"/>
    <mergeCell ref="S1071:U1071"/>
    <mergeCell ref="V1071:X1071"/>
    <mergeCell ref="Y1071:AA1071"/>
    <mergeCell ref="AB1071:AD1071"/>
    <mergeCell ref="D1072:I1072"/>
    <mergeCell ref="J1072:L1072"/>
    <mergeCell ref="M1072:O1072"/>
    <mergeCell ref="P1072:R1072"/>
    <mergeCell ref="S1072:U1072"/>
    <mergeCell ref="V1072:X1072"/>
    <mergeCell ref="Y1072:AA1072"/>
    <mergeCell ref="AB1072:AD1072"/>
    <mergeCell ref="D1073:I1073"/>
    <mergeCell ref="S1049:U1049"/>
    <mergeCell ref="V1049:X1049"/>
    <mergeCell ref="Y1049:AA1049"/>
    <mergeCell ref="AB1049:AD1049"/>
    <mergeCell ref="D1050:I1050"/>
    <mergeCell ref="J1050:L1050"/>
    <mergeCell ref="M1050:O1050"/>
    <mergeCell ref="P1050:R1050"/>
    <mergeCell ref="S1050:U1050"/>
    <mergeCell ref="V1050:X1050"/>
    <mergeCell ref="Y1050:AA1050"/>
    <mergeCell ref="AB1050:AD1050"/>
    <mergeCell ref="D1052:I1052"/>
    <mergeCell ref="J1052:L1052"/>
    <mergeCell ref="M1052:O1052"/>
    <mergeCell ref="P1052:R1052"/>
    <mergeCell ref="S1052:U1052"/>
    <mergeCell ref="V1052:X1052"/>
    <mergeCell ref="Y1052:AA1052"/>
    <mergeCell ref="AB1052:AD1052"/>
    <mergeCell ref="D1053:I1053"/>
    <mergeCell ref="J1053:L1053"/>
    <mergeCell ref="M1053:O1053"/>
    <mergeCell ref="P1053:R1053"/>
    <mergeCell ref="S1053:U1053"/>
    <mergeCell ref="V1053:X1053"/>
    <mergeCell ref="Y1053:AA1053"/>
    <mergeCell ref="AB1053:AD1053"/>
    <mergeCell ref="D1054:I1054"/>
    <mergeCell ref="J1054:L1054"/>
    <mergeCell ref="M1054:O1054"/>
    <mergeCell ref="P1054:R1054"/>
    <mergeCell ref="S1054:U1054"/>
    <mergeCell ref="V1054:X1054"/>
    <mergeCell ref="Y1054:AA1054"/>
    <mergeCell ref="AB1054:AD1054"/>
    <mergeCell ref="D1055:I1055"/>
    <mergeCell ref="J1055:L1055"/>
    <mergeCell ref="M1055:O1055"/>
    <mergeCell ref="D1070:I1070"/>
    <mergeCell ref="J1070:L1070"/>
    <mergeCell ref="M1070:O1070"/>
    <mergeCell ref="P1070:R1070"/>
    <mergeCell ref="S1070:U1070"/>
    <mergeCell ref="V1070:X1070"/>
    <mergeCell ref="Y1070:AA1070"/>
    <mergeCell ref="AB1070:AD1070"/>
    <mergeCell ref="D1071:I1071"/>
    <mergeCell ref="J1071:L1071"/>
    <mergeCell ref="M1071:O1071"/>
    <mergeCell ref="P1071:R1071"/>
    <mergeCell ref="D1079:I1079"/>
    <mergeCell ref="J1079:L1079"/>
    <mergeCell ref="M1079:O1079"/>
    <mergeCell ref="P1079:R1079"/>
    <mergeCell ref="S1079:U1079"/>
    <mergeCell ref="V1079:X1079"/>
    <mergeCell ref="Y1079:AA1079"/>
    <mergeCell ref="AB1079:AD1079"/>
    <mergeCell ref="D1075:I1075"/>
    <mergeCell ref="D1080:I1080"/>
    <mergeCell ref="J1080:L1080"/>
    <mergeCell ref="M1080:O1080"/>
    <mergeCell ref="P1080:R1080"/>
    <mergeCell ref="S1080:U1080"/>
    <mergeCell ref="V1080:X1080"/>
    <mergeCell ref="Y1080:AA1080"/>
    <mergeCell ref="AB1080:AD1080"/>
    <mergeCell ref="D1081:I1081"/>
    <mergeCell ref="J1081:L1081"/>
    <mergeCell ref="M1081:O1081"/>
    <mergeCell ref="P1081:R1081"/>
    <mergeCell ref="S1081:U1081"/>
    <mergeCell ref="V1081:X1081"/>
    <mergeCell ref="Y1081:AA1081"/>
    <mergeCell ref="AB1081:AD1081"/>
    <mergeCell ref="D1082:I1082"/>
    <mergeCell ref="J1082:L1082"/>
    <mergeCell ref="M1082:O1082"/>
    <mergeCell ref="P1082:R1082"/>
    <mergeCell ref="S1082:U1082"/>
    <mergeCell ref="V1082:X1082"/>
    <mergeCell ref="Y1082:AA1082"/>
    <mergeCell ref="AB1082:AD1082"/>
    <mergeCell ref="P1077:R1077"/>
    <mergeCell ref="S1077:U1077"/>
    <mergeCell ref="V1077:X1077"/>
    <mergeCell ref="Y1077:AA1077"/>
    <mergeCell ref="AB1077:AD1077"/>
    <mergeCell ref="D1078:I1078"/>
    <mergeCell ref="J1078:L1078"/>
    <mergeCell ref="M1078:O1078"/>
    <mergeCell ref="P1078:R1078"/>
    <mergeCell ref="S1078:U1078"/>
    <mergeCell ref="V1078:X1078"/>
    <mergeCell ref="Y1078:AA1078"/>
    <mergeCell ref="AB1078:AD1078"/>
    <mergeCell ref="J1075:L1075"/>
    <mergeCell ref="M1075:O1075"/>
    <mergeCell ref="P1075:R1075"/>
    <mergeCell ref="S1075:U1075"/>
    <mergeCell ref="V1075:X1075"/>
    <mergeCell ref="Y1075:AA1075"/>
    <mergeCell ref="AB1075:AD1075"/>
    <mergeCell ref="D1076:I1076"/>
    <mergeCell ref="J1076:L1076"/>
    <mergeCell ref="M1076:O1076"/>
    <mergeCell ref="P1076:R1076"/>
    <mergeCell ref="S1076:U1076"/>
    <mergeCell ref="V1076:X1076"/>
    <mergeCell ref="Y1076:AA1076"/>
    <mergeCell ref="AB1076:AD1076"/>
    <mergeCell ref="D1083:I1083"/>
    <mergeCell ref="J1083:L1083"/>
    <mergeCell ref="M1083:O1083"/>
    <mergeCell ref="P1083:R1083"/>
    <mergeCell ref="S1083:U1083"/>
    <mergeCell ref="V1083:X1083"/>
    <mergeCell ref="Y1083:AA1083"/>
    <mergeCell ref="AB1083:AD1083"/>
    <mergeCell ref="D1084:I1084"/>
    <mergeCell ref="J1084:L1084"/>
    <mergeCell ref="M1084:O1084"/>
    <mergeCell ref="P1084:R1084"/>
    <mergeCell ref="S1084:U1084"/>
    <mergeCell ref="V1084:X1084"/>
    <mergeCell ref="Y1084:AA1084"/>
    <mergeCell ref="AB1084:AD1084"/>
    <mergeCell ref="D1085:I1085"/>
    <mergeCell ref="J1085:L1085"/>
    <mergeCell ref="M1085:O1085"/>
    <mergeCell ref="P1085:R1085"/>
    <mergeCell ref="S1085:U1085"/>
    <mergeCell ref="V1085:X1085"/>
    <mergeCell ref="Y1085:AA1085"/>
    <mergeCell ref="AB1085:AD1085"/>
    <mergeCell ref="D1086:I1086"/>
    <mergeCell ref="J1086:L1086"/>
    <mergeCell ref="M1086:O1086"/>
    <mergeCell ref="P1086:R1086"/>
    <mergeCell ref="S1086:U1086"/>
    <mergeCell ref="V1086:X1086"/>
    <mergeCell ref="Y1086:AA1086"/>
    <mergeCell ref="AB1086:AD1086"/>
    <mergeCell ref="D1087:I1087"/>
    <mergeCell ref="J1087:L1087"/>
    <mergeCell ref="M1087:O1087"/>
    <mergeCell ref="P1087:R1087"/>
    <mergeCell ref="S1087:U1087"/>
    <mergeCell ref="V1087:X1087"/>
    <mergeCell ref="Y1087:AA1087"/>
    <mergeCell ref="AB1087:AD1087"/>
    <mergeCell ref="D1088:I1088"/>
    <mergeCell ref="J1088:L1088"/>
    <mergeCell ref="M1088:O1088"/>
    <mergeCell ref="P1088:R1088"/>
    <mergeCell ref="S1088:U1088"/>
    <mergeCell ref="V1088:X1088"/>
    <mergeCell ref="Y1088:AA1088"/>
    <mergeCell ref="AB1088:AD1088"/>
    <mergeCell ref="D1089:I1089"/>
    <mergeCell ref="J1089:L1089"/>
    <mergeCell ref="M1089:O1089"/>
    <mergeCell ref="P1089:R1089"/>
    <mergeCell ref="S1089:U1089"/>
    <mergeCell ref="V1089:X1089"/>
    <mergeCell ref="Y1089:AA1089"/>
    <mergeCell ref="AB1089:AD1089"/>
    <mergeCell ref="D1090:I1090"/>
    <mergeCell ref="J1090:L1090"/>
    <mergeCell ref="M1090:O1090"/>
    <mergeCell ref="P1090:R1090"/>
    <mergeCell ref="S1090:U1090"/>
    <mergeCell ref="V1090:X1090"/>
    <mergeCell ref="Y1090:AA1090"/>
    <mergeCell ref="AB1090:AD1090"/>
    <mergeCell ref="D1091:I1091"/>
    <mergeCell ref="J1091:L1091"/>
    <mergeCell ref="M1091:O1091"/>
    <mergeCell ref="P1091:R1091"/>
    <mergeCell ref="S1091:U1091"/>
    <mergeCell ref="V1091:X1091"/>
    <mergeCell ref="Y1091:AA1091"/>
    <mergeCell ref="AB1091:AD1091"/>
    <mergeCell ref="D1092:I1092"/>
    <mergeCell ref="J1092:L1092"/>
    <mergeCell ref="M1092:O1092"/>
    <mergeCell ref="P1092:R1092"/>
    <mergeCell ref="S1092:U1092"/>
    <mergeCell ref="V1092:X1092"/>
    <mergeCell ref="Y1092:AA1092"/>
    <mergeCell ref="AB1092:AD1092"/>
    <mergeCell ref="D1093:I1093"/>
    <mergeCell ref="J1093:L1093"/>
    <mergeCell ref="M1093:O1093"/>
    <mergeCell ref="P1093:R1093"/>
    <mergeCell ref="S1093:U1093"/>
    <mergeCell ref="V1093:X1093"/>
    <mergeCell ref="Y1093:AA1093"/>
    <mergeCell ref="AB1093:AD1093"/>
    <mergeCell ref="D1094:I1094"/>
    <mergeCell ref="J1094:L1094"/>
    <mergeCell ref="M1094:O1094"/>
    <mergeCell ref="P1094:R1094"/>
    <mergeCell ref="S1094:U1094"/>
    <mergeCell ref="V1094:X1094"/>
    <mergeCell ref="Y1094:AA1094"/>
    <mergeCell ref="AB1094:AD1094"/>
    <mergeCell ref="D1095:I1095"/>
    <mergeCell ref="J1095:L1095"/>
    <mergeCell ref="M1095:O1095"/>
    <mergeCell ref="P1095:R1095"/>
    <mergeCell ref="S1095:U1095"/>
    <mergeCell ref="V1095:X1095"/>
    <mergeCell ref="Y1095:AA1095"/>
    <mergeCell ref="AB1095:AD1095"/>
    <mergeCell ref="D1096:I1096"/>
    <mergeCell ref="J1096:L1096"/>
    <mergeCell ref="M1096:O1096"/>
    <mergeCell ref="P1096:R1096"/>
    <mergeCell ref="S1096:U1096"/>
    <mergeCell ref="V1096:X1096"/>
    <mergeCell ref="Y1096:AA1096"/>
    <mergeCell ref="AB1096:AD1096"/>
    <mergeCell ref="D1097:I1097"/>
    <mergeCell ref="J1097:L1097"/>
    <mergeCell ref="M1097:O1097"/>
    <mergeCell ref="P1097:R1097"/>
    <mergeCell ref="S1097:U1097"/>
    <mergeCell ref="V1097:X1097"/>
    <mergeCell ref="Y1097:AA1097"/>
    <mergeCell ref="AB1097:AD1097"/>
    <mergeCell ref="D1098:I1098"/>
    <mergeCell ref="J1098:L1098"/>
    <mergeCell ref="M1098:O1098"/>
    <mergeCell ref="P1098:R1098"/>
    <mergeCell ref="S1098:U1098"/>
    <mergeCell ref="V1098:X1098"/>
    <mergeCell ref="Y1098:AA1098"/>
    <mergeCell ref="AB1098:AD1098"/>
    <mergeCell ref="D1099:I1099"/>
    <mergeCell ref="J1099:L1099"/>
    <mergeCell ref="M1099:O1099"/>
    <mergeCell ref="P1099:R1099"/>
    <mergeCell ref="S1099:U1099"/>
    <mergeCell ref="V1099:X1099"/>
    <mergeCell ref="Y1099:AA1099"/>
    <mergeCell ref="AB1099:AD1099"/>
    <mergeCell ref="D1100:I1100"/>
    <mergeCell ref="J1100:L1100"/>
    <mergeCell ref="M1100:O1100"/>
    <mergeCell ref="P1100:R1100"/>
    <mergeCell ref="S1100:U1100"/>
    <mergeCell ref="V1100:X1100"/>
    <mergeCell ref="Y1100:AA1100"/>
    <mergeCell ref="AB1100:AD1100"/>
    <mergeCell ref="D1101:I1101"/>
    <mergeCell ref="J1101:L1101"/>
    <mergeCell ref="M1101:O1101"/>
    <mergeCell ref="P1101:R1101"/>
    <mergeCell ref="S1101:U1101"/>
    <mergeCell ref="V1101:X1101"/>
    <mergeCell ref="Y1101:AA1101"/>
    <mergeCell ref="AB1101:AD1101"/>
    <mergeCell ref="D1102:I1102"/>
    <mergeCell ref="J1102:L1102"/>
    <mergeCell ref="M1102:O1102"/>
    <mergeCell ref="P1102:R1102"/>
    <mergeCell ref="S1102:U1102"/>
    <mergeCell ref="V1102:X1102"/>
    <mergeCell ref="Y1102:AA1102"/>
    <mergeCell ref="AB1102:AD1102"/>
    <mergeCell ref="D1103:I1103"/>
    <mergeCell ref="J1103:L1103"/>
    <mergeCell ref="M1103:O1103"/>
    <mergeCell ref="P1103:R1103"/>
    <mergeCell ref="S1103:U1103"/>
    <mergeCell ref="V1103:X1103"/>
    <mergeCell ref="Y1103:AA1103"/>
    <mergeCell ref="AB1103:AD1103"/>
    <mergeCell ref="D1104:I1104"/>
    <mergeCell ref="J1104:L1104"/>
    <mergeCell ref="M1104:O1104"/>
    <mergeCell ref="P1104:R1104"/>
    <mergeCell ref="S1104:U1104"/>
    <mergeCell ref="V1104:X1104"/>
    <mergeCell ref="Y1104:AA1104"/>
    <mergeCell ref="AB1104:AD1104"/>
    <mergeCell ref="D1105:I1105"/>
    <mergeCell ref="J1105:L1105"/>
    <mergeCell ref="M1105:O1105"/>
    <mergeCell ref="P1105:R1105"/>
    <mergeCell ref="S1105:U1105"/>
    <mergeCell ref="V1105:X1105"/>
    <mergeCell ref="Y1105:AA1105"/>
    <mergeCell ref="AB1105:AD1105"/>
    <mergeCell ref="D1106:I1106"/>
    <mergeCell ref="J1106:L1106"/>
    <mergeCell ref="M1106:O1106"/>
    <mergeCell ref="P1106:R1106"/>
    <mergeCell ref="S1106:U1106"/>
    <mergeCell ref="V1106:X1106"/>
    <mergeCell ref="Y1106:AA1106"/>
    <mergeCell ref="AB1106:AD1106"/>
    <mergeCell ref="D1107:I1107"/>
    <mergeCell ref="J1107:L1107"/>
    <mergeCell ref="M1107:O1107"/>
    <mergeCell ref="P1107:R1107"/>
    <mergeCell ref="S1107:U1107"/>
    <mergeCell ref="V1107:X1107"/>
    <mergeCell ref="Y1107:AA1107"/>
    <mergeCell ref="AB1107:AD1107"/>
    <mergeCell ref="D1108:I1108"/>
    <mergeCell ref="J1108:L1108"/>
    <mergeCell ref="M1108:O1108"/>
    <mergeCell ref="P1108:R1108"/>
    <mergeCell ref="S1108:U1108"/>
    <mergeCell ref="V1108:X1108"/>
    <mergeCell ref="Y1108:AA1108"/>
    <mergeCell ref="AB1108:AD1108"/>
    <mergeCell ref="D1109:I1109"/>
    <mergeCell ref="J1109:L1109"/>
    <mergeCell ref="M1109:O1109"/>
    <mergeCell ref="P1109:R1109"/>
    <mergeCell ref="S1109:U1109"/>
    <mergeCell ref="V1109:X1109"/>
    <mergeCell ref="Y1109:AA1109"/>
    <mergeCell ref="AB1109:AD1109"/>
    <mergeCell ref="D1110:I1110"/>
    <mergeCell ref="J1110:L1110"/>
    <mergeCell ref="M1110:O1110"/>
    <mergeCell ref="P1110:R1110"/>
    <mergeCell ref="S1110:U1110"/>
    <mergeCell ref="V1110:X1110"/>
    <mergeCell ref="Y1110:AA1110"/>
    <mergeCell ref="AB1110:AD1110"/>
    <mergeCell ref="D1111:I1111"/>
    <mergeCell ref="J1111:L1111"/>
    <mergeCell ref="M1111:O1111"/>
    <mergeCell ref="P1111:R1111"/>
    <mergeCell ref="S1111:U1111"/>
    <mergeCell ref="V1111:X1111"/>
    <mergeCell ref="Y1111:AA1111"/>
    <mergeCell ref="AB1111:AD1111"/>
    <mergeCell ref="D1112:I1112"/>
    <mergeCell ref="J1112:L1112"/>
    <mergeCell ref="M1112:O1112"/>
    <mergeCell ref="P1112:R1112"/>
    <mergeCell ref="S1112:U1112"/>
    <mergeCell ref="V1112:X1112"/>
    <mergeCell ref="Y1112:AA1112"/>
    <mergeCell ref="AB1112:AD1112"/>
    <mergeCell ref="D1113:I1113"/>
    <mergeCell ref="J1113:L1113"/>
    <mergeCell ref="M1113:O1113"/>
    <mergeCell ref="P1113:R1113"/>
    <mergeCell ref="S1113:U1113"/>
    <mergeCell ref="V1113:X1113"/>
    <mergeCell ref="Y1113:AA1113"/>
    <mergeCell ref="AB1113:AD1113"/>
    <mergeCell ref="D1114:I1114"/>
    <mergeCell ref="J1114:L1114"/>
    <mergeCell ref="M1114:O1114"/>
    <mergeCell ref="P1114:R1114"/>
    <mergeCell ref="S1114:U1114"/>
    <mergeCell ref="V1114:X1114"/>
    <mergeCell ref="Y1114:AA1114"/>
    <mergeCell ref="AB1114:AD1114"/>
    <mergeCell ref="M1123:O1123"/>
    <mergeCell ref="P1123:R1123"/>
    <mergeCell ref="S1123:U1123"/>
    <mergeCell ref="V1123:X1123"/>
    <mergeCell ref="Y1123:AA1123"/>
    <mergeCell ref="AB1123:AD1123"/>
    <mergeCell ref="D1124:I1124"/>
    <mergeCell ref="J1124:L1124"/>
    <mergeCell ref="M1124:O1124"/>
    <mergeCell ref="P1124:R1124"/>
    <mergeCell ref="S1124:U1124"/>
    <mergeCell ref="V1124:X1124"/>
    <mergeCell ref="Y1124:AA1124"/>
    <mergeCell ref="AB1124:AD1124"/>
    <mergeCell ref="D1115:I1115"/>
    <mergeCell ref="J1115:L1115"/>
    <mergeCell ref="M1115:O1115"/>
    <mergeCell ref="P1115:R1115"/>
    <mergeCell ref="S1115:U1115"/>
    <mergeCell ref="V1115:X1115"/>
    <mergeCell ref="Y1115:AA1115"/>
    <mergeCell ref="AB1115:AD1115"/>
    <mergeCell ref="D1116:I1116"/>
    <mergeCell ref="J1116:L1116"/>
    <mergeCell ref="M1116:O1116"/>
    <mergeCell ref="P1116:R1116"/>
    <mergeCell ref="S1116:U1116"/>
    <mergeCell ref="V1116:X1116"/>
    <mergeCell ref="Y1116:AA1116"/>
    <mergeCell ref="AB1116:AD1116"/>
    <mergeCell ref="D1117:I1117"/>
    <mergeCell ref="J1117:L1117"/>
    <mergeCell ref="M1117:O1117"/>
    <mergeCell ref="P1117:R1117"/>
    <mergeCell ref="S1117:U1117"/>
    <mergeCell ref="V1117:X1117"/>
    <mergeCell ref="Y1117:AA1117"/>
    <mergeCell ref="AB1117:AD1117"/>
    <mergeCell ref="D1118:I1118"/>
    <mergeCell ref="J1118:L1118"/>
    <mergeCell ref="M1118:O1118"/>
    <mergeCell ref="P1118:R1118"/>
    <mergeCell ref="S1118:U1118"/>
    <mergeCell ref="V1118:X1118"/>
    <mergeCell ref="Y1118:AA1118"/>
    <mergeCell ref="AB1118:AD1118"/>
    <mergeCell ref="D1119:I1119"/>
    <mergeCell ref="J1119:L1119"/>
    <mergeCell ref="M1119:O1119"/>
    <mergeCell ref="P1119:R1119"/>
    <mergeCell ref="S1119:U1119"/>
    <mergeCell ref="V1119:X1119"/>
    <mergeCell ref="Y1119:AA1119"/>
    <mergeCell ref="AB1119:AD1119"/>
    <mergeCell ref="D1125:I1125"/>
    <mergeCell ref="J1125:L1125"/>
    <mergeCell ref="M1125:O1125"/>
    <mergeCell ref="P1125:R1125"/>
    <mergeCell ref="S1125:U1125"/>
    <mergeCell ref="V1125:X1125"/>
    <mergeCell ref="Y1125:AA1125"/>
    <mergeCell ref="AB1125:AD1125"/>
    <mergeCell ref="D1126:I1126"/>
    <mergeCell ref="J1126:L1126"/>
    <mergeCell ref="M1126:O1126"/>
    <mergeCell ref="P1126:R1126"/>
    <mergeCell ref="S1126:U1126"/>
    <mergeCell ref="V1126:X1126"/>
    <mergeCell ref="Y1126:AA1126"/>
    <mergeCell ref="AB1126:AD1126"/>
    <mergeCell ref="D1127:I1127"/>
    <mergeCell ref="J1127:L1127"/>
    <mergeCell ref="M1127:O1127"/>
    <mergeCell ref="P1127:R1127"/>
    <mergeCell ref="S1127:U1127"/>
    <mergeCell ref="V1127:X1127"/>
    <mergeCell ref="Y1127:AA1127"/>
    <mergeCell ref="AB1127:AD1127"/>
    <mergeCell ref="D1128:I1128"/>
    <mergeCell ref="J1128:L1128"/>
    <mergeCell ref="M1128:O1128"/>
    <mergeCell ref="P1128:R1128"/>
    <mergeCell ref="S1128:U1128"/>
    <mergeCell ref="V1128:X1128"/>
    <mergeCell ref="Y1128:AA1128"/>
    <mergeCell ref="AB1128:AD1128"/>
    <mergeCell ref="D1120:I1120"/>
    <mergeCell ref="J1120:L1120"/>
    <mergeCell ref="M1120:O1120"/>
    <mergeCell ref="P1120:R1120"/>
    <mergeCell ref="S1120:U1120"/>
    <mergeCell ref="V1120:X1120"/>
    <mergeCell ref="Y1120:AA1120"/>
    <mergeCell ref="AB1120:AD1120"/>
    <mergeCell ref="D1121:I1121"/>
    <mergeCell ref="J1121:L1121"/>
    <mergeCell ref="M1121:O1121"/>
    <mergeCell ref="P1121:R1121"/>
    <mergeCell ref="S1121:U1121"/>
    <mergeCell ref="V1121:X1121"/>
    <mergeCell ref="Y1121:AA1121"/>
    <mergeCell ref="AB1121:AD1121"/>
    <mergeCell ref="D1122:I1122"/>
    <mergeCell ref="J1122:L1122"/>
    <mergeCell ref="M1122:O1122"/>
    <mergeCell ref="P1122:R1122"/>
    <mergeCell ref="S1122:U1122"/>
    <mergeCell ref="V1122:X1122"/>
    <mergeCell ref="Y1122:AA1122"/>
    <mergeCell ref="AB1122:AD1122"/>
    <mergeCell ref="D1123:I1123"/>
    <mergeCell ref="J1123:L1123"/>
    <mergeCell ref="J1129:L1129"/>
    <mergeCell ref="M1129:O1129"/>
    <mergeCell ref="P1129:R1129"/>
    <mergeCell ref="S1129:U1129"/>
    <mergeCell ref="V1129:X1129"/>
    <mergeCell ref="Y1129:AA1129"/>
    <mergeCell ref="AB1129:AD1129"/>
    <mergeCell ref="J1411:AD1411"/>
    <mergeCell ref="C1411:I1413"/>
    <mergeCell ref="J1412:L1413"/>
    <mergeCell ref="M1412:O1413"/>
    <mergeCell ref="P1412:R1413"/>
    <mergeCell ref="S1412:U1413"/>
    <mergeCell ref="V1412:AA1412"/>
    <mergeCell ref="V1413:X1413"/>
    <mergeCell ref="Y1413:AA1413"/>
    <mergeCell ref="AB1412:AD1413"/>
    <mergeCell ref="D1414:I1414"/>
    <mergeCell ref="J1414:L1414"/>
    <mergeCell ref="M1414:O1414"/>
    <mergeCell ref="P1414:R1414"/>
    <mergeCell ref="S1414:U1414"/>
    <mergeCell ref="V1414:X1414"/>
    <mergeCell ref="Y1414:AA1414"/>
    <mergeCell ref="AB1414:AD1414"/>
    <mergeCell ref="D1415:I1415"/>
    <mergeCell ref="J1415:L1415"/>
    <mergeCell ref="M1415:O1415"/>
    <mergeCell ref="P1415:R1415"/>
    <mergeCell ref="S1415:U1415"/>
    <mergeCell ref="V1415:X1415"/>
    <mergeCell ref="Y1415:AA1415"/>
    <mergeCell ref="AB1415:AD1415"/>
    <mergeCell ref="W1150:X1150"/>
    <mergeCell ref="Y1150:Z1150"/>
    <mergeCell ref="AA1150:AB1150"/>
    <mergeCell ref="AC1150:AD1150"/>
    <mergeCell ref="D1151:E1151"/>
    <mergeCell ref="G1151:H1151"/>
    <mergeCell ref="I1151:J1151"/>
    <mergeCell ref="K1151:L1151"/>
    <mergeCell ref="M1151:N1151"/>
    <mergeCell ref="O1151:P1151"/>
    <mergeCell ref="S1149:X1149"/>
    <mergeCell ref="Y1149:AD1149"/>
    <mergeCell ref="G1150:H1150"/>
    <mergeCell ref="I1150:J1150"/>
    <mergeCell ref="K1150:L1150"/>
    <mergeCell ref="M1150:N1150"/>
    <mergeCell ref="O1150:P1150"/>
    <mergeCell ref="Q1150:R1150"/>
    <mergeCell ref="S1150:T1150"/>
    <mergeCell ref="U1150:V1150"/>
    <mergeCell ref="C1142:AD1142"/>
    <mergeCell ref="C1143:AD1143"/>
    <mergeCell ref="C1144:AD1144"/>
    <mergeCell ref="C1145:AD1145"/>
    <mergeCell ref="AA1147:AD1147"/>
    <mergeCell ref="C1148:E1150"/>
    <mergeCell ref="F1148:F1150"/>
    <mergeCell ref="G1148:AD1148"/>
    <mergeCell ref="G1149:L1149"/>
    <mergeCell ref="M1149:R1149"/>
    <mergeCell ref="C1131:E1131"/>
    <mergeCell ref="M1423:O1423"/>
    <mergeCell ref="P1423:R1423"/>
    <mergeCell ref="S1423:U1423"/>
    <mergeCell ref="V1423:X1423"/>
    <mergeCell ref="Y1423:AA1423"/>
    <mergeCell ref="AB1423:AD1423"/>
    <mergeCell ref="D1424:I1424"/>
    <mergeCell ref="J1424:L1424"/>
    <mergeCell ref="M1424:O1424"/>
    <mergeCell ref="P1424:R1424"/>
    <mergeCell ref="S1424:U1424"/>
    <mergeCell ref="V1424:X1424"/>
    <mergeCell ref="Y1424:AA1424"/>
    <mergeCell ref="AB1424:AD1424"/>
    <mergeCell ref="D1427:I1427"/>
    <mergeCell ref="J1427:L1427"/>
    <mergeCell ref="M1427:O1427"/>
    <mergeCell ref="P1427:R1427"/>
    <mergeCell ref="S1427:U1427"/>
    <mergeCell ref="V1427:X1427"/>
    <mergeCell ref="Y1427:AA1427"/>
    <mergeCell ref="AB1427:AD1427"/>
    <mergeCell ref="D1425:I1425"/>
    <mergeCell ref="J1425:L1425"/>
    <mergeCell ref="M1425:O1425"/>
    <mergeCell ref="P1425:R1425"/>
    <mergeCell ref="S1425:U1425"/>
    <mergeCell ref="V1425:X1425"/>
    <mergeCell ref="Y1425:AA1425"/>
    <mergeCell ref="AB1425:AD1425"/>
    <mergeCell ref="D1426:I1426"/>
    <mergeCell ref="J1426:L1426"/>
    <mergeCell ref="M1426:O1426"/>
    <mergeCell ref="P1426:R1426"/>
    <mergeCell ref="S1426:U1426"/>
    <mergeCell ref="V1426:X1426"/>
    <mergeCell ref="Y1426:AA1426"/>
    <mergeCell ref="AB1426:AD1426"/>
    <mergeCell ref="D1436:I1436"/>
    <mergeCell ref="J1436:L1436"/>
    <mergeCell ref="M1436:O1436"/>
    <mergeCell ref="P1436:R1436"/>
    <mergeCell ref="S1436:U1436"/>
    <mergeCell ref="V1436:X1436"/>
    <mergeCell ref="Y1436:AA1436"/>
    <mergeCell ref="AB1436:AD1436"/>
    <mergeCell ref="D1437:I1437"/>
    <mergeCell ref="J1437:L1437"/>
    <mergeCell ref="M1437:O1437"/>
    <mergeCell ref="P1437:R1437"/>
    <mergeCell ref="S1437:U1437"/>
    <mergeCell ref="V1437:X1437"/>
    <mergeCell ref="Y1437:AA1437"/>
    <mergeCell ref="AB1437:AD1437"/>
    <mergeCell ref="D1432:I1432"/>
    <mergeCell ref="J1432:L1432"/>
    <mergeCell ref="M1432:O1432"/>
    <mergeCell ref="P1432:R1432"/>
    <mergeCell ref="S1432:U1432"/>
    <mergeCell ref="V1432:X1432"/>
    <mergeCell ref="Y1432:AA1432"/>
    <mergeCell ref="AB1432:AD1432"/>
    <mergeCell ref="D1433:I1433"/>
    <mergeCell ref="J1433:L1433"/>
    <mergeCell ref="M1433:O1433"/>
    <mergeCell ref="P1433:R1433"/>
    <mergeCell ref="S1433:U1433"/>
    <mergeCell ref="V1433:X1433"/>
    <mergeCell ref="Y1433:AA1433"/>
    <mergeCell ref="AB1433:AD1433"/>
    <mergeCell ref="D1438:I1438"/>
    <mergeCell ref="J1438:L1438"/>
    <mergeCell ref="M1438:O1438"/>
    <mergeCell ref="P1438:R1438"/>
    <mergeCell ref="S1438:U1438"/>
    <mergeCell ref="V1438:X1438"/>
    <mergeCell ref="Y1438:AA1438"/>
    <mergeCell ref="AB1438:AD1438"/>
    <mergeCell ref="M1435:O1435"/>
    <mergeCell ref="P1435:R1435"/>
    <mergeCell ref="S1435:U1435"/>
    <mergeCell ref="V1435:X1435"/>
    <mergeCell ref="Y1435:AA1435"/>
    <mergeCell ref="AB1435:AD1435"/>
    <mergeCell ref="D1441:I1441"/>
    <mergeCell ref="J1441:L1441"/>
    <mergeCell ref="M1441:O1441"/>
    <mergeCell ref="P1441:R1441"/>
    <mergeCell ref="S1441:U1441"/>
    <mergeCell ref="V1441:X1441"/>
    <mergeCell ref="Y1441:AA1441"/>
    <mergeCell ref="AB1441:AD1441"/>
    <mergeCell ref="D1442:I1442"/>
    <mergeCell ref="J1442:L1442"/>
    <mergeCell ref="M1442:O1442"/>
    <mergeCell ref="P1442:R1442"/>
    <mergeCell ref="S1442:U1442"/>
    <mergeCell ref="V1442:X1442"/>
    <mergeCell ref="Y1442:AA1442"/>
    <mergeCell ref="AB1442:AD1442"/>
    <mergeCell ref="D1443:I1443"/>
    <mergeCell ref="J1443:L1443"/>
    <mergeCell ref="M1443:O1443"/>
    <mergeCell ref="P1443:R1443"/>
    <mergeCell ref="S1443:U1443"/>
    <mergeCell ref="V1443:X1443"/>
    <mergeCell ref="Y1443:AA1443"/>
    <mergeCell ref="AB1443:AD1443"/>
    <mergeCell ref="D1444:I1444"/>
    <mergeCell ref="J1444:L1444"/>
    <mergeCell ref="M1444:O1444"/>
    <mergeCell ref="P1444:R1444"/>
    <mergeCell ref="S1444:U1444"/>
    <mergeCell ref="V1444:X1444"/>
    <mergeCell ref="Y1444:AA1444"/>
    <mergeCell ref="AB1444:AD1444"/>
    <mergeCell ref="D1439:I1439"/>
    <mergeCell ref="J1439:L1439"/>
    <mergeCell ref="M1439:O1439"/>
    <mergeCell ref="P1439:R1439"/>
    <mergeCell ref="S1439:U1439"/>
    <mergeCell ref="V1439:X1439"/>
    <mergeCell ref="Y1439:AA1439"/>
    <mergeCell ref="AB1439:AD1439"/>
    <mergeCell ref="D1453:I1453"/>
    <mergeCell ref="J1453:L1453"/>
    <mergeCell ref="M1453:O1453"/>
    <mergeCell ref="P1453:R1453"/>
    <mergeCell ref="S1453:U1453"/>
    <mergeCell ref="V1453:X1453"/>
    <mergeCell ref="Y1453:AA1453"/>
    <mergeCell ref="AB1453:AD1453"/>
    <mergeCell ref="D1454:I1454"/>
    <mergeCell ref="J1454:L1454"/>
    <mergeCell ref="M1454:O1454"/>
    <mergeCell ref="P1454:R1454"/>
    <mergeCell ref="S1454:U1454"/>
    <mergeCell ref="V1454:X1454"/>
    <mergeCell ref="Y1454:AA1454"/>
    <mergeCell ref="AB1454:AD1454"/>
    <mergeCell ref="D1460:I1460"/>
    <mergeCell ref="J1460:L1460"/>
    <mergeCell ref="M1460:O1460"/>
    <mergeCell ref="P1460:R1460"/>
    <mergeCell ref="S1460:U1460"/>
    <mergeCell ref="V1460:X1460"/>
    <mergeCell ref="Y1460:AA1460"/>
    <mergeCell ref="AB1460:AD1460"/>
    <mergeCell ref="D1461:I1461"/>
    <mergeCell ref="J1461:L1461"/>
    <mergeCell ref="M1461:O1461"/>
    <mergeCell ref="P1461:R1461"/>
    <mergeCell ref="S1461:U1461"/>
    <mergeCell ref="V1461:X1461"/>
    <mergeCell ref="Y1461:AA1461"/>
    <mergeCell ref="AB1461:AD1461"/>
    <mergeCell ref="D1464:I1464"/>
    <mergeCell ref="J1464:L1464"/>
    <mergeCell ref="M1464:O1464"/>
    <mergeCell ref="P1464:R1464"/>
    <mergeCell ref="S1464:U1464"/>
    <mergeCell ref="V1464:X1464"/>
    <mergeCell ref="Y1464:AA1464"/>
    <mergeCell ref="AB1464:AD1464"/>
    <mergeCell ref="D1456:I1456"/>
    <mergeCell ref="J1456:L1456"/>
    <mergeCell ref="M1456:O1456"/>
    <mergeCell ref="P1456:R1456"/>
    <mergeCell ref="S1456:U1456"/>
    <mergeCell ref="V1456:X1456"/>
    <mergeCell ref="Y1456:AA1456"/>
    <mergeCell ref="AB1456:AD1456"/>
    <mergeCell ref="D1462:I1462"/>
    <mergeCell ref="J1462:L1462"/>
    <mergeCell ref="M1462:O1462"/>
    <mergeCell ref="P1462:R1462"/>
    <mergeCell ref="S1462:U1462"/>
    <mergeCell ref="V1462:X1462"/>
    <mergeCell ref="Y1462:AA1462"/>
    <mergeCell ref="AB1462:AD1462"/>
    <mergeCell ref="D1463:I1463"/>
    <mergeCell ref="J1463:L1463"/>
    <mergeCell ref="M1463:O1463"/>
    <mergeCell ref="P1463:R1463"/>
    <mergeCell ref="S1463:U1463"/>
    <mergeCell ref="V1463:X1463"/>
    <mergeCell ref="Y1463:AA1463"/>
    <mergeCell ref="AB1463:AD1463"/>
    <mergeCell ref="D1467:I1467"/>
    <mergeCell ref="J1467:L1467"/>
    <mergeCell ref="M1467:O1467"/>
    <mergeCell ref="P1467:R1467"/>
    <mergeCell ref="S1467:U1467"/>
    <mergeCell ref="V1467:X1467"/>
    <mergeCell ref="Y1467:AA1467"/>
    <mergeCell ref="AB1467:AD1467"/>
    <mergeCell ref="D1468:I1468"/>
    <mergeCell ref="J1468:L1468"/>
    <mergeCell ref="M1468:O1468"/>
    <mergeCell ref="P1468:R1468"/>
    <mergeCell ref="S1468:U1468"/>
    <mergeCell ref="V1468:X1468"/>
    <mergeCell ref="Y1468:AA1468"/>
    <mergeCell ref="AB1468:AD1468"/>
    <mergeCell ref="D1471:I1471"/>
    <mergeCell ref="J1471:L1471"/>
    <mergeCell ref="M1471:O1471"/>
    <mergeCell ref="P1471:R1471"/>
    <mergeCell ref="S1471:U1471"/>
    <mergeCell ref="V1471:X1471"/>
    <mergeCell ref="Y1471:AA1471"/>
    <mergeCell ref="AB1471:AD1471"/>
    <mergeCell ref="D1472:I1472"/>
    <mergeCell ref="J1472:L1472"/>
    <mergeCell ref="M1472:O1472"/>
    <mergeCell ref="P1472:R1472"/>
    <mergeCell ref="S1472:U1472"/>
    <mergeCell ref="V1472:X1472"/>
    <mergeCell ref="Y1472:AA1472"/>
    <mergeCell ref="AB1472:AD1472"/>
    <mergeCell ref="D1469:I1469"/>
    <mergeCell ref="J1469:L1469"/>
    <mergeCell ref="M1469:O1469"/>
    <mergeCell ref="P1469:R1469"/>
    <mergeCell ref="S1469:U1469"/>
    <mergeCell ref="V1469:X1469"/>
    <mergeCell ref="Y1469:AA1469"/>
    <mergeCell ref="AB1469:AD1469"/>
    <mergeCell ref="D1473:I1473"/>
    <mergeCell ref="J1473:L1473"/>
    <mergeCell ref="M1473:O1473"/>
    <mergeCell ref="P1473:R1473"/>
    <mergeCell ref="S1473:U1473"/>
    <mergeCell ref="V1473:X1473"/>
    <mergeCell ref="Y1473:AA1473"/>
    <mergeCell ref="AB1473:AD1473"/>
    <mergeCell ref="D1470:I1470"/>
    <mergeCell ref="J1470:L1470"/>
    <mergeCell ref="M1470:O1470"/>
    <mergeCell ref="P1470:R1470"/>
    <mergeCell ref="S1470:U1470"/>
    <mergeCell ref="V1470:X1470"/>
    <mergeCell ref="Y1470:AA1470"/>
    <mergeCell ref="AB1470:AD1470"/>
    <mergeCell ref="D1480:I1480"/>
    <mergeCell ref="J1480:L1480"/>
    <mergeCell ref="M1480:O1480"/>
    <mergeCell ref="P1480:R1480"/>
    <mergeCell ref="S1480:U1480"/>
    <mergeCell ref="V1480:X1480"/>
    <mergeCell ref="Y1480:AA1480"/>
    <mergeCell ref="AB1480:AD1480"/>
    <mergeCell ref="D1481:I1481"/>
    <mergeCell ref="J1481:L1481"/>
    <mergeCell ref="M1481:O1481"/>
    <mergeCell ref="P1481:R1481"/>
    <mergeCell ref="S1481:U1481"/>
    <mergeCell ref="V1481:X1481"/>
    <mergeCell ref="Y1481:AA1481"/>
    <mergeCell ref="AB1481:AD1481"/>
    <mergeCell ref="D1482:I1482"/>
    <mergeCell ref="J1482:L1482"/>
    <mergeCell ref="M1482:O1482"/>
    <mergeCell ref="P1482:R1482"/>
    <mergeCell ref="S1482:U1482"/>
    <mergeCell ref="V1482:X1482"/>
    <mergeCell ref="Y1482:AA1482"/>
    <mergeCell ref="AB1482:AD1482"/>
    <mergeCell ref="D1477:I1477"/>
    <mergeCell ref="J1477:L1477"/>
    <mergeCell ref="M1477:O1477"/>
    <mergeCell ref="P1477:R1477"/>
    <mergeCell ref="S1477:U1477"/>
    <mergeCell ref="V1477:X1477"/>
    <mergeCell ref="Y1477:AA1477"/>
    <mergeCell ref="AB1477:AD1477"/>
    <mergeCell ref="D1478:I1478"/>
    <mergeCell ref="J1478:L1478"/>
    <mergeCell ref="M1478:O1478"/>
    <mergeCell ref="P1478:R1478"/>
    <mergeCell ref="S1478:U1478"/>
    <mergeCell ref="V1478:X1478"/>
    <mergeCell ref="Y1478:AA1478"/>
    <mergeCell ref="AB1478:AD1478"/>
    <mergeCell ref="D1479:I1479"/>
    <mergeCell ref="J1479:L1479"/>
    <mergeCell ref="M1479:O1479"/>
    <mergeCell ref="P1479:R1479"/>
    <mergeCell ref="S1479:U1479"/>
    <mergeCell ref="V1479:X1479"/>
    <mergeCell ref="Y1479:AA1479"/>
    <mergeCell ref="AB1479:AD1479"/>
    <mergeCell ref="D1483:I1483"/>
    <mergeCell ref="J1483:L1483"/>
    <mergeCell ref="M1483:O1483"/>
    <mergeCell ref="P1483:R1483"/>
    <mergeCell ref="S1483:U1483"/>
    <mergeCell ref="V1483:X1483"/>
    <mergeCell ref="Y1483:AA1483"/>
    <mergeCell ref="AB1483:AD1483"/>
    <mergeCell ref="D1484:I1484"/>
    <mergeCell ref="J1484:L1484"/>
    <mergeCell ref="M1484:O1484"/>
    <mergeCell ref="P1484:R1484"/>
    <mergeCell ref="S1484:U1484"/>
    <mergeCell ref="V1484:X1484"/>
    <mergeCell ref="Y1484:AA1484"/>
    <mergeCell ref="AB1484:AD1484"/>
    <mergeCell ref="D1490:I1490"/>
    <mergeCell ref="J1490:L1490"/>
    <mergeCell ref="M1490:O1490"/>
    <mergeCell ref="P1490:R1490"/>
    <mergeCell ref="S1490:U1490"/>
    <mergeCell ref="V1490:X1490"/>
    <mergeCell ref="Y1490:AA1490"/>
    <mergeCell ref="AB1490:AD1490"/>
    <mergeCell ref="D1491:I1491"/>
    <mergeCell ref="J1491:L1491"/>
    <mergeCell ref="M1491:O1491"/>
    <mergeCell ref="P1491:R1491"/>
    <mergeCell ref="S1491:U1491"/>
    <mergeCell ref="V1491:X1491"/>
    <mergeCell ref="Y1491:AA1491"/>
    <mergeCell ref="AB1491:AD1491"/>
    <mergeCell ref="D1494:I1494"/>
    <mergeCell ref="J1494:L1494"/>
    <mergeCell ref="M1494:O1494"/>
    <mergeCell ref="P1494:R1494"/>
    <mergeCell ref="S1494:U1494"/>
    <mergeCell ref="V1494:X1494"/>
    <mergeCell ref="Y1494:AA1494"/>
    <mergeCell ref="AB1494:AD1494"/>
    <mergeCell ref="D1485:I1485"/>
    <mergeCell ref="J1485:L1485"/>
    <mergeCell ref="M1485:O1485"/>
    <mergeCell ref="P1485:R1485"/>
    <mergeCell ref="S1485:U1485"/>
    <mergeCell ref="V1485:X1485"/>
    <mergeCell ref="Y1485:AA1485"/>
    <mergeCell ref="AB1485:AD1485"/>
    <mergeCell ref="D1486:I1486"/>
    <mergeCell ref="J1486:L1486"/>
    <mergeCell ref="M1486:O1486"/>
    <mergeCell ref="P1486:R1486"/>
    <mergeCell ref="S1486:U1486"/>
    <mergeCell ref="V1486:X1486"/>
    <mergeCell ref="Y1486:AA1486"/>
    <mergeCell ref="AB1486:AD1486"/>
    <mergeCell ref="D1492:I1492"/>
    <mergeCell ref="J1492:L1492"/>
    <mergeCell ref="M1492:O1492"/>
    <mergeCell ref="P1492:R1492"/>
    <mergeCell ref="S1492:U1492"/>
    <mergeCell ref="V1492:X1492"/>
    <mergeCell ref="Y1492:AA1492"/>
    <mergeCell ref="AB1492:AD1492"/>
    <mergeCell ref="D1498:I1498"/>
    <mergeCell ref="J1498:L1498"/>
    <mergeCell ref="M1498:O1498"/>
    <mergeCell ref="P1498:R1498"/>
    <mergeCell ref="S1498:U1498"/>
    <mergeCell ref="V1498:X1498"/>
    <mergeCell ref="Y1498:AA1498"/>
    <mergeCell ref="AB1498:AD1498"/>
    <mergeCell ref="D1501:I1501"/>
    <mergeCell ref="J1501:L1501"/>
    <mergeCell ref="M1501:O1501"/>
    <mergeCell ref="P1501:R1501"/>
    <mergeCell ref="S1501:U1501"/>
    <mergeCell ref="V1501:X1501"/>
    <mergeCell ref="Y1501:AA1501"/>
    <mergeCell ref="AB1501:AD1501"/>
    <mergeCell ref="D1502:I1502"/>
    <mergeCell ref="J1502:L1502"/>
    <mergeCell ref="M1502:O1502"/>
    <mergeCell ref="P1502:R1502"/>
    <mergeCell ref="S1502:U1502"/>
    <mergeCell ref="V1502:X1502"/>
    <mergeCell ref="Y1502:AA1502"/>
    <mergeCell ref="AB1502:AD1502"/>
    <mergeCell ref="D1503:I1503"/>
    <mergeCell ref="J1503:L1503"/>
    <mergeCell ref="M1503:O1503"/>
    <mergeCell ref="P1503:R1503"/>
    <mergeCell ref="S1503:U1503"/>
    <mergeCell ref="V1503:X1503"/>
    <mergeCell ref="Y1503:AA1503"/>
    <mergeCell ref="AB1503:AD1503"/>
    <mergeCell ref="D1500:I1500"/>
    <mergeCell ref="J1500:L1500"/>
    <mergeCell ref="M1500:O1500"/>
    <mergeCell ref="P1500:R1500"/>
    <mergeCell ref="S1500:U1500"/>
    <mergeCell ref="V1500:X1500"/>
    <mergeCell ref="Y1500:AA1500"/>
    <mergeCell ref="AB1500:AD1500"/>
    <mergeCell ref="Y1528:AA1528"/>
    <mergeCell ref="AB1528:AD1528"/>
    <mergeCell ref="D1531:I1531"/>
    <mergeCell ref="J1531:L1531"/>
    <mergeCell ref="M1531:O1531"/>
    <mergeCell ref="P1531:R1531"/>
    <mergeCell ref="S1531:U1531"/>
    <mergeCell ref="V1531:X1531"/>
    <mergeCell ref="Y1531:AA1531"/>
    <mergeCell ref="AB1531:AD1531"/>
    <mergeCell ref="D1532:I1532"/>
    <mergeCell ref="D1508:I1508"/>
    <mergeCell ref="J1508:L1508"/>
    <mergeCell ref="M1508:O1508"/>
    <mergeCell ref="P1508:R1508"/>
    <mergeCell ref="S1508:U1508"/>
    <mergeCell ref="V1508:X1508"/>
    <mergeCell ref="Y1508:AA1508"/>
    <mergeCell ref="AB1508:AD1508"/>
    <mergeCell ref="D1512:I1512"/>
    <mergeCell ref="J1512:L1512"/>
    <mergeCell ref="M1512:O1512"/>
    <mergeCell ref="P1512:R1512"/>
    <mergeCell ref="S1512:U1512"/>
    <mergeCell ref="V1512:X1512"/>
    <mergeCell ref="Y1512:AA1512"/>
    <mergeCell ref="AB1512:AD1512"/>
    <mergeCell ref="D1513:I1513"/>
    <mergeCell ref="J1513:L1513"/>
    <mergeCell ref="M1513:O1513"/>
    <mergeCell ref="P1513:R1513"/>
    <mergeCell ref="S1513:U1513"/>
    <mergeCell ref="V1513:X1513"/>
    <mergeCell ref="Y1513:AA1513"/>
    <mergeCell ref="AB1513:AD1513"/>
    <mergeCell ref="D1514:I1514"/>
    <mergeCell ref="J1514:L1514"/>
    <mergeCell ref="M1514:O1514"/>
    <mergeCell ref="P1514:R1514"/>
    <mergeCell ref="S1514:U1514"/>
    <mergeCell ref="V1514:X1514"/>
    <mergeCell ref="Y1514:AA1514"/>
    <mergeCell ref="AB1514:AD1514"/>
    <mergeCell ref="D1509:I1509"/>
    <mergeCell ref="J1509:L1509"/>
    <mergeCell ref="M1509:O1509"/>
    <mergeCell ref="P1509:R1509"/>
    <mergeCell ref="S1509:U1509"/>
    <mergeCell ref="V1509:X1509"/>
    <mergeCell ref="Y1509:AA1509"/>
    <mergeCell ref="AB1509:AD1509"/>
    <mergeCell ref="D1522:I1522"/>
    <mergeCell ref="J1522:L1522"/>
    <mergeCell ref="M1522:O1522"/>
    <mergeCell ref="P1522:R1522"/>
    <mergeCell ref="S1522:U1522"/>
    <mergeCell ref="V1522:X1522"/>
    <mergeCell ref="Y1522:AA1522"/>
    <mergeCell ref="AB1522:AD1522"/>
    <mergeCell ref="D1523:I1523"/>
    <mergeCell ref="J1523:L1523"/>
    <mergeCell ref="M1523:O1523"/>
    <mergeCell ref="P1523:R1523"/>
    <mergeCell ref="S1523:U1523"/>
    <mergeCell ref="D1553:N1553"/>
    <mergeCell ref="O1553:R1553"/>
    <mergeCell ref="S1553:V1553"/>
    <mergeCell ref="W1553:Z1553"/>
    <mergeCell ref="AA1553:AD1553"/>
    <mergeCell ref="D1554:N1554"/>
    <mergeCell ref="O1554:R1554"/>
    <mergeCell ref="S1554:V1554"/>
    <mergeCell ref="D1551:N1551"/>
    <mergeCell ref="W1554:Z1554"/>
    <mergeCell ref="O1551:R1551"/>
    <mergeCell ref="D1530:I1530"/>
    <mergeCell ref="J1530:L1530"/>
    <mergeCell ref="M1530:O1530"/>
    <mergeCell ref="P1530:R1530"/>
    <mergeCell ref="S1530:U1530"/>
    <mergeCell ref="V1530:X1530"/>
    <mergeCell ref="Y1530:AA1530"/>
    <mergeCell ref="AB1530:AD1530"/>
    <mergeCell ref="J1534:L1534"/>
    <mergeCell ref="M1534:O1534"/>
    <mergeCell ref="P1534:R1534"/>
    <mergeCell ref="S1534:U1534"/>
    <mergeCell ref="V1534:X1534"/>
    <mergeCell ref="Y1534:AA1534"/>
    <mergeCell ref="AB1534:AD1534"/>
    <mergeCell ref="D1524:I1524"/>
    <mergeCell ref="J1524:L1524"/>
    <mergeCell ref="M1524:O1524"/>
    <mergeCell ref="P1524:R1524"/>
    <mergeCell ref="S1524:U1524"/>
    <mergeCell ref="V1524:X1524"/>
    <mergeCell ref="Y1524:AA1524"/>
    <mergeCell ref="AB1524:AD1524"/>
    <mergeCell ref="D1525:I1525"/>
    <mergeCell ref="J1525:L1525"/>
    <mergeCell ref="M1525:O1525"/>
    <mergeCell ref="P1525:R1525"/>
    <mergeCell ref="S1525:U1525"/>
    <mergeCell ref="V1525:X1525"/>
    <mergeCell ref="Y1525:AA1525"/>
    <mergeCell ref="AB1525:AD1525"/>
    <mergeCell ref="D1526:I1526"/>
    <mergeCell ref="J1526:L1526"/>
    <mergeCell ref="M1526:O1526"/>
    <mergeCell ref="P1526:R1526"/>
    <mergeCell ref="S1526:U1526"/>
    <mergeCell ref="V1526:X1526"/>
    <mergeCell ref="Y1526:AA1526"/>
    <mergeCell ref="AB1526:AD1526"/>
    <mergeCell ref="D1527:I1527"/>
    <mergeCell ref="J1527:L1527"/>
    <mergeCell ref="M1527:O1527"/>
    <mergeCell ref="P1527:R1527"/>
    <mergeCell ref="S1527:U1527"/>
    <mergeCell ref="V1527:X1527"/>
    <mergeCell ref="Y1527:AA1527"/>
    <mergeCell ref="AB1527:AD1527"/>
    <mergeCell ref="D1528:I1528"/>
    <mergeCell ref="J1528:L1528"/>
    <mergeCell ref="M1528:O1528"/>
    <mergeCell ref="P1528:R1528"/>
    <mergeCell ref="S1528:U1528"/>
    <mergeCell ref="V1528:X1528"/>
    <mergeCell ref="S1551:V1551"/>
    <mergeCell ref="AA1566:AD1566"/>
    <mergeCell ref="W1551:Z1551"/>
    <mergeCell ref="D1563:N1563"/>
    <mergeCell ref="AA1551:AD1551"/>
    <mergeCell ref="D1552:N1552"/>
    <mergeCell ref="O1552:R1552"/>
    <mergeCell ref="S1552:V1552"/>
    <mergeCell ref="W1552:Z1552"/>
    <mergeCell ref="AA1552:AD1552"/>
    <mergeCell ref="C1547:AD1547"/>
    <mergeCell ref="C1549:N1550"/>
    <mergeCell ref="O1549:AD1549"/>
    <mergeCell ref="O1550:R1550"/>
    <mergeCell ref="S1550:V1550"/>
    <mergeCell ref="W1550:Z1550"/>
    <mergeCell ref="AA1550:AD1550"/>
    <mergeCell ref="C1536:E1536"/>
    <mergeCell ref="F1536:AD1536"/>
    <mergeCell ref="C1538:AD1538"/>
    <mergeCell ref="C1539:AD1539"/>
    <mergeCell ref="B1546:AD1546"/>
    <mergeCell ref="D1559:N1559"/>
    <mergeCell ref="O1559:R1559"/>
    <mergeCell ref="D1695:I1695"/>
    <mergeCell ref="J1695:L1695"/>
    <mergeCell ref="M1695:O1695"/>
    <mergeCell ref="P1695:R1695"/>
    <mergeCell ref="S1695:U1695"/>
    <mergeCell ref="V1695:X1695"/>
    <mergeCell ref="Y1695:AA1695"/>
    <mergeCell ref="AB1695:AD1695"/>
    <mergeCell ref="J1532:L1532"/>
    <mergeCell ref="M1532:O1532"/>
    <mergeCell ref="P1532:R1532"/>
    <mergeCell ref="S1532:U1532"/>
    <mergeCell ref="V1532:X1532"/>
    <mergeCell ref="Y1532:AA1532"/>
    <mergeCell ref="AB1532:AD1532"/>
    <mergeCell ref="D1533:I1533"/>
    <mergeCell ref="J1533:L1533"/>
    <mergeCell ref="M1533:O1533"/>
    <mergeCell ref="P1533:R1533"/>
    <mergeCell ref="S1533:U1533"/>
    <mergeCell ref="V1533:X1533"/>
    <mergeCell ref="Y1533:AA1533"/>
    <mergeCell ref="AB1533:AD1533"/>
    <mergeCell ref="S1559:V1559"/>
    <mergeCell ref="W1559:Z1559"/>
    <mergeCell ref="AA1559:AD1559"/>
    <mergeCell ref="D1557:N1557"/>
    <mergeCell ref="O1557:R1557"/>
    <mergeCell ref="S1557:V1557"/>
    <mergeCell ref="W1557:Z1557"/>
    <mergeCell ref="AA1557:AD1557"/>
    <mergeCell ref="D1558:N1558"/>
    <mergeCell ref="O1558:R1558"/>
    <mergeCell ref="S1558:V1558"/>
    <mergeCell ref="W1558:Z1558"/>
    <mergeCell ref="AA1558:AD1558"/>
    <mergeCell ref="D1555:N1555"/>
    <mergeCell ref="O1555:R1555"/>
    <mergeCell ref="S1555:V1555"/>
    <mergeCell ref="W1555:Z1555"/>
    <mergeCell ref="D1698:I1698"/>
    <mergeCell ref="J1698:L1698"/>
    <mergeCell ref="M1698:O1698"/>
    <mergeCell ref="P1698:R1698"/>
    <mergeCell ref="S1698:U1698"/>
    <mergeCell ref="V1698:X1698"/>
    <mergeCell ref="Y1698:AA1698"/>
    <mergeCell ref="AB1698:AD1698"/>
    <mergeCell ref="C1687:I1688"/>
    <mergeCell ref="J1687:AD1687"/>
    <mergeCell ref="J1688:L1688"/>
    <mergeCell ref="M1688:O1688"/>
    <mergeCell ref="P1688:R1688"/>
    <mergeCell ref="S1688:U1688"/>
    <mergeCell ref="V1688:X1688"/>
    <mergeCell ref="Y1688:AA1688"/>
    <mergeCell ref="AB1688:AD1688"/>
    <mergeCell ref="D1560:N1560"/>
    <mergeCell ref="O1560:R1560"/>
    <mergeCell ref="S1560:V1560"/>
    <mergeCell ref="W1560:Z1560"/>
    <mergeCell ref="AA1560:AD1560"/>
    <mergeCell ref="AA1554:AD1554"/>
    <mergeCell ref="D1567:N1567"/>
    <mergeCell ref="O1567:R1567"/>
    <mergeCell ref="S1567:V1567"/>
    <mergeCell ref="W1567:Z1567"/>
    <mergeCell ref="AA1567:AD1567"/>
    <mergeCell ref="D1568:N1568"/>
    <mergeCell ref="O1568:R1568"/>
    <mergeCell ref="S1568:V1568"/>
    <mergeCell ref="W1568:Z1568"/>
    <mergeCell ref="D1565:N1565"/>
    <mergeCell ref="S1565:V1565"/>
    <mergeCell ref="AA1565:AD1565"/>
    <mergeCell ref="O1566:R1566"/>
    <mergeCell ref="W1566:Z1566"/>
    <mergeCell ref="AA1555:AD1555"/>
    <mergeCell ref="D1556:N1556"/>
    <mergeCell ref="O1556:R1556"/>
    <mergeCell ref="S1556:V1556"/>
    <mergeCell ref="W1556:Z1556"/>
    <mergeCell ref="AA1556:AD1556"/>
    <mergeCell ref="O1563:R1563"/>
    <mergeCell ref="S1563:V1563"/>
    <mergeCell ref="W1563:Z1563"/>
    <mergeCell ref="AA1563:AD1563"/>
    <mergeCell ref="D1564:N1564"/>
    <mergeCell ref="O1564:R1564"/>
    <mergeCell ref="S1564:V1564"/>
    <mergeCell ref="W1564:Z1564"/>
    <mergeCell ref="AA1564:AD1564"/>
    <mergeCell ref="D1561:N1561"/>
    <mergeCell ref="O1561:R1561"/>
    <mergeCell ref="S1561:V1561"/>
    <mergeCell ref="W1561:Z1561"/>
    <mergeCell ref="AA1561:AD1561"/>
    <mergeCell ref="D1562:N1562"/>
    <mergeCell ref="O1562:R1562"/>
    <mergeCell ref="S1562:V1562"/>
    <mergeCell ref="W1562:Z1562"/>
    <mergeCell ref="AA1562:AD1562"/>
    <mergeCell ref="D1575:N1575"/>
    <mergeCell ref="O1575:R1575"/>
    <mergeCell ref="D1699:I1699"/>
    <mergeCell ref="J1699:L1699"/>
    <mergeCell ref="M1699:O1699"/>
    <mergeCell ref="P1699:R1699"/>
    <mergeCell ref="S1699:U1699"/>
    <mergeCell ref="V1699:X1699"/>
    <mergeCell ref="Y1699:AA1699"/>
    <mergeCell ref="AB1699:AD1699"/>
    <mergeCell ref="D1700:I1700"/>
    <mergeCell ref="J1700:L1700"/>
    <mergeCell ref="M1700:O1700"/>
    <mergeCell ref="P1700:R1700"/>
    <mergeCell ref="S1700:U1700"/>
    <mergeCell ref="V1700:X1700"/>
    <mergeCell ref="Y1700:AA1700"/>
    <mergeCell ref="AB1700:AD1700"/>
    <mergeCell ref="D1701:I1701"/>
    <mergeCell ref="J1701:L1701"/>
    <mergeCell ref="M1701:O1701"/>
    <mergeCell ref="P1701:R1701"/>
    <mergeCell ref="S1701:U1701"/>
    <mergeCell ref="V1701:X1701"/>
    <mergeCell ref="Y1701:AA1701"/>
    <mergeCell ref="AB1701:AD1701"/>
    <mergeCell ref="D1702:I1702"/>
    <mergeCell ref="J1702:L1702"/>
    <mergeCell ref="M1702:O1702"/>
    <mergeCell ref="P1702:R1702"/>
    <mergeCell ref="S1702:U1702"/>
    <mergeCell ref="V1702:X1702"/>
    <mergeCell ref="Y1702:AA1702"/>
    <mergeCell ref="AB1702:AD1702"/>
    <mergeCell ref="D1707:I1707"/>
    <mergeCell ref="J1707:L1707"/>
    <mergeCell ref="M1707:O1707"/>
    <mergeCell ref="P1707:R1707"/>
    <mergeCell ref="S1707:U1707"/>
    <mergeCell ref="V1707:X1707"/>
    <mergeCell ref="Y1707:AA1707"/>
    <mergeCell ref="AB1707:AD1707"/>
    <mergeCell ref="D1706:I1706"/>
    <mergeCell ref="J1706:L1706"/>
    <mergeCell ref="M1706:O1706"/>
    <mergeCell ref="P1706:R1706"/>
    <mergeCell ref="S1706:U1706"/>
    <mergeCell ref="V1706:X1706"/>
    <mergeCell ref="Y1706:AA1706"/>
    <mergeCell ref="AB1706:AD1706"/>
    <mergeCell ref="D1708:I1708"/>
    <mergeCell ref="J1708:L1708"/>
    <mergeCell ref="M1708:O1708"/>
    <mergeCell ref="P1708:R1708"/>
    <mergeCell ref="S1708:U1708"/>
    <mergeCell ref="V1708:X1708"/>
    <mergeCell ref="Y1708:AA1708"/>
    <mergeCell ref="AB1708:AD1708"/>
    <mergeCell ref="D1709:I1709"/>
    <mergeCell ref="J1709:L1709"/>
    <mergeCell ref="M1709:O1709"/>
    <mergeCell ref="P1709:R1709"/>
    <mergeCell ref="S1709:U1709"/>
    <mergeCell ref="V1709:X1709"/>
    <mergeCell ref="Y1709:AA1709"/>
    <mergeCell ref="AB1709:AD1709"/>
    <mergeCell ref="D1710:I1710"/>
    <mergeCell ref="J1710:L1710"/>
    <mergeCell ref="M1710:O1710"/>
    <mergeCell ref="P1710:R1710"/>
    <mergeCell ref="S1710:U1710"/>
    <mergeCell ref="V1710:X1710"/>
    <mergeCell ref="Y1710:AA1710"/>
    <mergeCell ref="AB1710:AD1710"/>
    <mergeCell ref="D1703:I1703"/>
    <mergeCell ref="J1703:L1703"/>
    <mergeCell ref="M1703:O1703"/>
    <mergeCell ref="P1703:R1703"/>
    <mergeCell ref="S1703:U1703"/>
    <mergeCell ref="V1703:X1703"/>
    <mergeCell ref="Y1703:AA1703"/>
    <mergeCell ref="AB1703:AD1703"/>
    <mergeCell ref="D1704:I1704"/>
    <mergeCell ref="J1704:L1704"/>
    <mergeCell ref="M1704:O1704"/>
    <mergeCell ref="P1704:R1704"/>
    <mergeCell ref="S1704:U1704"/>
    <mergeCell ref="V1704:X1704"/>
    <mergeCell ref="Y1704:AA1704"/>
    <mergeCell ref="AB1704:AD1704"/>
    <mergeCell ref="D1705:I1705"/>
    <mergeCell ref="J1705:L1705"/>
    <mergeCell ref="M1705:O1705"/>
    <mergeCell ref="P1705:R1705"/>
    <mergeCell ref="S1705:U1705"/>
    <mergeCell ref="V1705:X1705"/>
    <mergeCell ref="Y1705:AA1705"/>
    <mergeCell ref="AB1705:AD1705"/>
    <mergeCell ref="D1718:I1718"/>
    <mergeCell ref="J1718:L1718"/>
    <mergeCell ref="M1718:O1718"/>
    <mergeCell ref="P1718:R1718"/>
    <mergeCell ref="S1718:U1718"/>
    <mergeCell ref="V1718:X1718"/>
    <mergeCell ref="Y1718:AA1718"/>
    <mergeCell ref="AB1718:AD1718"/>
    <mergeCell ref="D1721:I1721"/>
    <mergeCell ref="J1721:L1721"/>
    <mergeCell ref="M1721:O1721"/>
    <mergeCell ref="P1721:R1721"/>
    <mergeCell ref="S1721:U1721"/>
    <mergeCell ref="V1721:X1721"/>
    <mergeCell ref="Y1721:AA1721"/>
    <mergeCell ref="AB1721:AD1721"/>
    <mergeCell ref="D1722:I1722"/>
    <mergeCell ref="J1722:L1722"/>
    <mergeCell ref="M1722:O1722"/>
    <mergeCell ref="P1722:R1722"/>
    <mergeCell ref="S1722:U1722"/>
    <mergeCell ref="V1722:X1722"/>
    <mergeCell ref="Y1722:AA1722"/>
    <mergeCell ref="AB1722:AD1722"/>
    <mergeCell ref="D1723:I1723"/>
    <mergeCell ref="J1723:L1723"/>
    <mergeCell ref="M1723:O1723"/>
    <mergeCell ref="P1723:R1723"/>
    <mergeCell ref="S1723:U1723"/>
    <mergeCell ref="V1723:X1723"/>
    <mergeCell ref="Y1723:AA1723"/>
    <mergeCell ref="AB1723:AD1723"/>
    <mergeCell ref="D1720:I1720"/>
    <mergeCell ref="J1720:L1720"/>
    <mergeCell ref="M1720:O1720"/>
    <mergeCell ref="P1720:R1720"/>
    <mergeCell ref="S1720:U1720"/>
    <mergeCell ref="V1720:X1720"/>
    <mergeCell ref="Y1720:AA1720"/>
    <mergeCell ref="AB1720:AD1720"/>
    <mergeCell ref="D1724:I1724"/>
    <mergeCell ref="J1724:L1724"/>
    <mergeCell ref="M1724:O1724"/>
    <mergeCell ref="P1724:R1724"/>
    <mergeCell ref="S1724:U1724"/>
    <mergeCell ref="V1724:X1724"/>
    <mergeCell ref="Y1724:AA1724"/>
    <mergeCell ref="AB1724:AD1724"/>
    <mergeCell ref="D1725:I1725"/>
    <mergeCell ref="J1725:L1725"/>
    <mergeCell ref="M1725:O1725"/>
    <mergeCell ref="P1725:R1725"/>
    <mergeCell ref="S1725:U1725"/>
    <mergeCell ref="V1725:X1725"/>
    <mergeCell ref="Y1725:AA1725"/>
    <mergeCell ref="AB1725:AD1725"/>
    <mergeCell ref="D1728:I1728"/>
    <mergeCell ref="J1728:L1728"/>
    <mergeCell ref="M1728:O1728"/>
    <mergeCell ref="P1728:R1728"/>
    <mergeCell ref="S1728:U1728"/>
    <mergeCell ref="V1728:X1728"/>
    <mergeCell ref="Y1728:AA1728"/>
    <mergeCell ref="AB1728:AD1728"/>
    <mergeCell ref="D1729:I1729"/>
    <mergeCell ref="J1729:L1729"/>
    <mergeCell ref="M1729:O1729"/>
    <mergeCell ref="P1729:R1729"/>
    <mergeCell ref="S1729:U1729"/>
    <mergeCell ref="V1729:X1729"/>
    <mergeCell ref="Y1729:AA1729"/>
    <mergeCell ref="AB1729:AD1729"/>
    <mergeCell ref="D1730:I1730"/>
    <mergeCell ref="J1730:L1730"/>
    <mergeCell ref="M1730:O1730"/>
    <mergeCell ref="P1730:R1730"/>
    <mergeCell ref="S1730:U1730"/>
    <mergeCell ref="V1730:X1730"/>
    <mergeCell ref="Y1730:AA1730"/>
    <mergeCell ref="AB1730:AD1730"/>
    <mergeCell ref="D1726:I1726"/>
    <mergeCell ref="J1726:L1726"/>
    <mergeCell ref="M1726:O1726"/>
    <mergeCell ref="P1726:R1726"/>
    <mergeCell ref="S1726:U1726"/>
    <mergeCell ref="V1726:X1726"/>
    <mergeCell ref="Y1726:AA1726"/>
    <mergeCell ref="AB1726:AD1726"/>
    <mergeCell ref="D1727:I1727"/>
    <mergeCell ref="J1727:L1727"/>
    <mergeCell ref="M1727:O1727"/>
    <mergeCell ref="P1727:R1727"/>
    <mergeCell ref="S1727:U1727"/>
    <mergeCell ref="V1727:X1727"/>
    <mergeCell ref="Y1727:AA1727"/>
    <mergeCell ref="AB1727:AD1727"/>
    <mergeCell ref="D1731:I1731"/>
    <mergeCell ref="J1731:L1731"/>
    <mergeCell ref="M1731:O1731"/>
    <mergeCell ref="P1731:R1731"/>
    <mergeCell ref="S1731:U1731"/>
    <mergeCell ref="V1731:X1731"/>
    <mergeCell ref="Y1731:AA1731"/>
    <mergeCell ref="AB1731:AD1731"/>
    <mergeCell ref="D1732:I1732"/>
    <mergeCell ref="J1732:L1732"/>
    <mergeCell ref="M1732:O1732"/>
    <mergeCell ref="P1732:R1732"/>
    <mergeCell ref="S1732:U1732"/>
    <mergeCell ref="V1732:X1732"/>
    <mergeCell ref="Y1732:AA1732"/>
    <mergeCell ref="AB1732:AD1732"/>
    <mergeCell ref="D1737:I1737"/>
    <mergeCell ref="J1737:L1737"/>
    <mergeCell ref="M1737:O1737"/>
    <mergeCell ref="P1737:R1737"/>
    <mergeCell ref="S1737:U1737"/>
    <mergeCell ref="V1737:X1737"/>
    <mergeCell ref="Y1737:AA1737"/>
    <mergeCell ref="AB1737:AD1737"/>
    <mergeCell ref="D1738:I1738"/>
    <mergeCell ref="J1738:L1738"/>
    <mergeCell ref="M1738:O1738"/>
    <mergeCell ref="P1738:R1738"/>
    <mergeCell ref="S1738:U1738"/>
    <mergeCell ref="V1738:X1738"/>
    <mergeCell ref="Y1738:AA1738"/>
    <mergeCell ref="AB1738:AD1738"/>
    <mergeCell ref="D1739:I1739"/>
    <mergeCell ref="J1739:L1739"/>
    <mergeCell ref="M1739:O1739"/>
    <mergeCell ref="P1739:R1739"/>
    <mergeCell ref="S1739:U1739"/>
    <mergeCell ref="V1739:X1739"/>
    <mergeCell ref="Y1739:AA1739"/>
    <mergeCell ref="AB1739:AD1739"/>
    <mergeCell ref="D1733:I1733"/>
    <mergeCell ref="J1733:L1733"/>
    <mergeCell ref="M1733:O1733"/>
    <mergeCell ref="P1733:R1733"/>
    <mergeCell ref="S1733:U1733"/>
    <mergeCell ref="V1733:X1733"/>
    <mergeCell ref="Y1733:AA1733"/>
    <mergeCell ref="AB1733:AD1733"/>
    <mergeCell ref="D1734:I1734"/>
    <mergeCell ref="J1734:L1734"/>
    <mergeCell ref="M1734:O1734"/>
    <mergeCell ref="P1734:R1734"/>
    <mergeCell ref="S1734:U1734"/>
    <mergeCell ref="V1734:X1734"/>
    <mergeCell ref="Y1734:AA1734"/>
    <mergeCell ref="AB1734:AD1734"/>
    <mergeCell ref="D1735:I1735"/>
    <mergeCell ref="J1735:L1735"/>
    <mergeCell ref="M1735:O1735"/>
    <mergeCell ref="P1735:R1735"/>
    <mergeCell ref="S1735:U1735"/>
    <mergeCell ref="V1735:X1735"/>
    <mergeCell ref="Y1735:AA1735"/>
    <mergeCell ref="AB1735:AD1735"/>
    <mergeCell ref="D1752:I1752"/>
    <mergeCell ref="J1752:L1752"/>
    <mergeCell ref="M1752:O1752"/>
    <mergeCell ref="P1752:R1752"/>
    <mergeCell ref="S1752:U1752"/>
    <mergeCell ref="V1752:X1752"/>
    <mergeCell ref="Y1752:AA1752"/>
    <mergeCell ref="AB1752:AD1752"/>
    <mergeCell ref="D1753:I1753"/>
    <mergeCell ref="J1753:L1753"/>
    <mergeCell ref="M1753:O1753"/>
    <mergeCell ref="P1753:R1753"/>
    <mergeCell ref="S1753:U1753"/>
    <mergeCell ref="V1753:X1753"/>
    <mergeCell ref="Y1753:AA1753"/>
    <mergeCell ref="AB1753:AD1753"/>
    <mergeCell ref="D1749:I1749"/>
    <mergeCell ref="J1749:L1749"/>
    <mergeCell ref="M1749:O1749"/>
    <mergeCell ref="P1749:R1749"/>
    <mergeCell ref="S1749:U1749"/>
    <mergeCell ref="V1749:X1749"/>
    <mergeCell ref="Y1749:AA1749"/>
    <mergeCell ref="AB1749:AD1749"/>
    <mergeCell ref="D1750:I1750"/>
    <mergeCell ref="J1750:L1750"/>
    <mergeCell ref="M1750:O1750"/>
    <mergeCell ref="P1750:R1750"/>
    <mergeCell ref="S1750:U1750"/>
    <mergeCell ref="V1750:X1750"/>
    <mergeCell ref="Y1750:AA1750"/>
    <mergeCell ref="AB1750:AD1750"/>
    <mergeCell ref="D1754:I1754"/>
    <mergeCell ref="J1754:L1754"/>
    <mergeCell ref="M1754:O1754"/>
    <mergeCell ref="P1754:R1754"/>
    <mergeCell ref="S1754:U1754"/>
    <mergeCell ref="V1754:X1754"/>
    <mergeCell ref="Y1754:AA1754"/>
    <mergeCell ref="AB1754:AD1754"/>
    <mergeCell ref="D1755:I1755"/>
    <mergeCell ref="J1755:L1755"/>
    <mergeCell ref="M1755:O1755"/>
    <mergeCell ref="P1755:R1755"/>
    <mergeCell ref="S1755:U1755"/>
    <mergeCell ref="V1755:X1755"/>
    <mergeCell ref="Y1755:AA1755"/>
    <mergeCell ref="AB1755:AD1755"/>
    <mergeCell ref="D1758:I1758"/>
    <mergeCell ref="J1758:L1758"/>
    <mergeCell ref="M1758:O1758"/>
    <mergeCell ref="P1758:R1758"/>
    <mergeCell ref="S1758:U1758"/>
    <mergeCell ref="V1758:X1758"/>
    <mergeCell ref="Y1758:AA1758"/>
    <mergeCell ref="AB1758:AD1758"/>
    <mergeCell ref="D1759:I1759"/>
    <mergeCell ref="J1759:L1759"/>
    <mergeCell ref="M1759:O1759"/>
    <mergeCell ref="P1759:R1759"/>
    <mergeCell ref="S1759:U1759"/>
    <mergeCell ref="V1759:X1759"/>
    <mergeCell ref="Y1759:AA1759"/>
    <mergeCell ref="AB1759:AD1759"/>
    <mergeCell ref="D1760:I1760"/>
    <mergeCell ref="J1760:L1760"/>
    <mergeCell ref="M1760:O1760"/>
    <mergeCell ref="P1760:R1760"/>
    <mergeCell ref="S1760:U1760"/>
    <mergeCell ref="V1760:X1760"/>
    <mergeCell ref="Y1760:AA1760"/>
    <mergeCell ref="AB1760:AD1760"/>
    <mergeCell ref="D1756:I1756"/>
    <mergeCell ref="J1756:L1756"/>
    <mergeCell ref="M1756:O1756"/>
    <mergeCell ref="P1756:R1756"/>
    <mergeCell ref="S1756:U1756"/>
    <mergeCell ref="V1756:X1756"/>
    <mergeCell ref="Y1756:AA1756"/>
    <mergeCell ref="AB1756:AD1756"/>
    <mergeCell ref="D1757:I1757"/>
    <mergeCell ref="J1757:L1757"/>
    <mergeCell ref="M1757:O1757"/>
    <mergeCell ref="P1757:R1757"/>
    <mergeCell ref="S1757:U1757"/>
    <mergeCell ref="V1757:X1757"/>
    <mergeCell ref="Y1757:AA1757"/>
    <mergeCell ref="AB1757:AD1757"/>
    <mergeCell ref="D1761:I1761"/>
    <mergeCell ref="J1761:L1761"/>
    <mergeCell ref="M1761:O1761"/>
    <mergeCell ref="P1761:R1761"/>
    <mergeCell ref="S1761:U1761"/>
    <mergeCell ref="V1761:X1761"/>
    <mergeCell ref="Y1761:AA1761"/>
    <mergeCell ref="AB1761:AD1761"/>
    <mergeCell ref="D1762:I1762"/>
    <mergeCell ref="J1762:L1762"/>
    <mergeCell ref="M1762:O1762"/>
    <mergeCell ref="P1762:R1762"/>
    <mergeCell ref="S1762:U1762"/>
    <mergeCell ref="V1762:X1762"/>
    <mergeCell ref="Y1762:AA1762"/>
    <mergeCell ref="AB1762:AD1762"/>
    <mergeCell ref="D1767:I1767"/>
    <mergeCell ref="J1767:L1767"/>
    <mergeCell ref="M1767:O1767"/>
    <mergeCell ref="P1767:R1767"/>
    <mergeCell ref="S1767:U1767"/>
    <mergeCell ref="V1767:X1767"/>
    <mergeCell ref="Y1767:AA1767"/>
    <mergeCell ref="AB1767:AD1767"/>
    <mergeCell ref="D1768:I1768"/>
    <mergeCell ref="J1768:L1768"/>
    <mergeCell ref="M1768:O1768"/>
    <mergeCell ref="P1768:R1768"/>
    <mergeCell ref="S1768:U1768"/>
    <mergeCell ref="V1768:X1768"/>
    <mergeCell ref="Y1768:AA1768"/>
    <mergeCell ref="AB1768:AD1768"/>
    <mergeCell ref="D1769:I1769"/>
    <mergeCell ref="J1769:L1769"/>
    <mergeCell ref="M1769:O1769"/>
    <mergeCell ref="P1769:R1769"/>
    <mergeCell ref="S1769:U1769"/>
    <mergeCell ref="V1769:X1769"/>
    <mergeCell ref="Y1769:AA1769"/>
    <mergeCell ref="AB1769:AD1769"/>
    <mergeCell ref="D1765:I1765"/>
    <mergeCell ref="J1765:L1765"/>
    <mergeCell ref="M1765:O1765"/>
    <mergeCell ref="P1765:R1765"/>
    <mergeCell ref="S1765:U1765"/>
    <mergeCell ref="V1765:X1765"/>
    <mergeCell ref="Y1765:AA1765"/>
    <mergeCell ref="AB1765:AD1765"/>
    <mergeCell ref="D1766:I1766"/>
    <mergeCell ref="J1766:L1766"/>
    <mergeCell ref="M1766:O1766"/>
    <mergeCell ref="P1766:R1766"/>
    <mergeCell ref="S1766:U1766"/>
    <mergeCell ref="V1766:X1766"/>
    <mergeCell ref="Y1766:AA1766"/>
    <mergeCell ref="AB1766:AD1766"/>
    <mergeCell ref="D1777:I1777"/>
    <mergeCell ref="J1777:L1777"/>
    <mergeCell ref="M1777:O1777"/>
    <mergeCell ref="P1777:R1777"/>
    <mergeCell ref="S1777:U1777"/>
    <mergeCell ref="V1777:X1777"/>
    <mergeCell ref="Y1777:AA1777"/>
    <mergeCell ref="AB1777:AD1777"/>
    <mergeCell ref="D1778:I1778"/>
    <mergeCell ref="J1778:L1778"/>
    <mergeCell ref="M1778:O1778"/>
    <mergeCell ref="P1778:R1778"/>
    <mergeCell ref="S1778:U1778"/>
    <mergeCell ref="V1778:X1778"/>
    <mergeCell ref="Y1778:AA1778"/>
    <mergeCell ref="AB1778:AD1778"/>
    <mergeCell ref="D1781:I1781"/>
    <mergeCell ref="J1781:L1781"/>
    <mergeCell ref="M1781:O1781"/>
    <mergeCell ref="P1781:R1781"/>
    <mergeCell ref="S1781:U1781"/>
    <mergeCell ref="V1781:X1781"/>
    <mergeCell ref="Y1781:AA1781"/>
    <mergeCell ref="AB1781:AD1781"/>
    <mergeCell ref="D1782:I1782"/>
    <mergeCell ref="J1782:L1782"/>
    <mergeCell ref="M1782:O1782"/>
    <mergeCell ref="P1782:R1782"/>
    <mergeCell ref="S1782:U1782"/>
    <mergeCell ref="V1782:X1782"/>
    <mergeCell ref="Y1782:AA1782"/>
    <mergeCell ref="AB1782:AD1782"/>
    <mergeCell ref="D1783:I1783"/>
    <mergeCell ref="J1783:L1783"/>
    <mergeCell ref="M1783:O1783"/>
    <mergeCell ref="P1783:R1783"/>
    <mergeCell ref="S1783:U1783"/>
    <mergeCell ref="V1783:X1783"/>
    <mergeCell ref="Y1783:AA1783"/>
    <mergeCell ref="AB1783:AD1783"/>
    <mergeCell ref="D1780:I1780"/>
    <mergeCell ref="J1780:L1780"/>
    <mergeCell ref="M1780:O1780"/>
    <mergeCell ref="P1780:R1780"/>
    <mergeCell ref="S1780:U1780"/>
    <mergeCell ref="V1780:X1780"/>
    <mergeCell ref="Y1780:AA1780"/>
    <mergeCell ref="AB1780:AD1780"/>
    <mergeCell ref="D1784:I1784"/>
    <mergeCell ref="J1784:L1784"/>
    <mergeCell ref="M1784:O1784"/>
    <mergeCell ref="P1784:R1784"/>
    <mergeCell ref="S1784:U1784"/>
    <mergeCell ref="V1784:X1784"/>
    <mergeCell ref="Y1784:AA1784"/>
    <mergeCell ref="AB1784:AD1784"/>
    <mergeCell ref="D1785:I1785"/>
    <mergeCell ref="J1785:L1785"/>
    <mergeCell ref="M1785:O1785"/>
    <mergeCell ref="P1785:R1785"/>
    <mergeCell ref="S1785:U1785"/>
    <mergeCell ref="V1785:X1785"/>
    <mergeCell ref="Y1785:AA1785"/>
    <mergeCell ref="AB1785:AD1785"/>
    <mergeCell ref="D1788:I1788"/>
    <mergeCell ref="J1788:L1788"/>
    <mergeCell ref="M1788:O1788"/>
    <mergeCell ref="P1788:R1788"/>
    <mergeCell ref="S1788:U1788"/>
    <mergeCell ref="V1788:X1788"/>
    <mergeCell ref="Y1788:AA1788"/>
    <mergeCell ref="AB1788:AD1788"/>
    <mergeCell ref="D1789:I1789"/>
    <mergeCell ref="J1789:L1789"/>
    <mergeCell ref="M1789:O1789"/>
    <mergeCell ref="P1789:R1789"/>
    <mergeCell ref="S1789:U1789"/>
    <mergeCell ref="V1789:X1789"/>
    <mergeCell ref="Y1789:AA1789"/>
    <mergeCell ref="AB1789:AD1789"/>
    <mergeCell ref="D1790:I1790"/>
    <mergeCell ref="J1790:L1790"/>
    <mergeCell ref="M1790:O1790"/>
    <mergeCell ref="P1790:R1790"/>
    <mergeCell ref="S1790:U1790"/>
    <mergeCell ref="V1790:X1790"/>
    <mergeCell ref="Y1790:AA1790"/>
    <mergeCell ref="AB1790:AD1790"/>
    <mergeCell ref="D1786:I1786"/>
    <mergeCell ref="J1786:L1786"/>
    <mergeCell ref="M1786:O1786"/>
    <mergeCell ref="P1786:R1786"/>
    <mergeCell ref="S1786:U1786"/>
    <mergeCell ref="V1786:X1786"/>
    <mergeCell ref="Y1786:AA1786"/>
    <mergeCell ref="AB1786:AD1786"/>
    <mergeCell ref="D1787:I1787"/>
    <mergeCell ref="J1787:L1787"/>
    <mergeCell ref="M1787:O1787"/>
    <mergeCell ref="P1787:R1787"/>
    <mergeCell ref="S1787:U1787"/>
    <mergeCell ref="V1787:X1787"/>
    <mergeCell ref="Y1787:AA1787"/>
    <mergeCell ref="AB1787:AD1787"/>
    <mergeCell ref="D1791:I1791"/>
    <mergeCell ref="J1791:L1791"/>
    <mergeCell ref="M1791:O1791"/>
    <mergeCell ref="P1791:R1791"/>
    <mergeCell ref="S1791:U1791"/>
    <mergeCell ref="V1791:X1791"/>
    <mergeCell ref="Y1791:AA1791"/>
    <mergeCell ref="AB1791:AD1791"/>
    <mergeCell ref="D1792:I1792"/>
    <mergeCell ref="J1792:L1792"/>
    <mergeCell ref="M1792:O1792"/>
    <mergeCell ref="P1792:R1792"/>
    <mergeCell ref="S1792:U1792"/>
    <mergeCell ref="V1792:X1792"/>
    <mergeCell ref="Y1792:AA1792"/>
    <mergeCell ref="AB1792:AD1792"/>
    <mergeCell ref="D1797:I1797"/>
    <mergeCell ref="J1797:L1797"/>
    <mergeCell ref="M1797:O1797"/>
    <mergeCell ref="P1797:R1797"/>
    <mergeCell ref="S1797:U1797"/>
    <mergeCell ref="V1797:X1797"/>
    <mergeCell ref="Y1797:AA1797"/>
    <mergeCell ref="AB1797:AD1797"/>
    <mergeCell ref="D1798:I1798"/>
    <mergeCell ref="J1798:L1798"/>
    <mergeCell ref="M1798:O1798"/>
    <mergeCell ref="P1798:R1798"/>
    <mergeCell ref="S1798:U1798"/>
    <mergeCell ref="V1798:X1798"/>
    <mergeCell ref="Y1798:AA1798"/>
    <mergeCell ref="AB1798:AD1798"/>
    <mergeCell ref="D1799:I1799"/>
    <mergeCell ref="J1799:L1799"/>
    <mergeCell ref="M1799:O1799"/>
    <mergeCell ref="P1799:R1799"/>
    <mergeCell ref="S1799:U1799"/>
    <mergeCell ref="V1799:X1799"/>
    <mergeCell ref="Y1799:AA1799"/>
    <mergeCell ref="AB1799:AD1799"/>
    <mergeCell ref="D1793:I1793"/>
    <mergeCell ref="J1793:L1793"/>
    <mergeCell ref="M1793:O1793"/>
    <mergeCell ref="P1793:R1793"/>
    <mergeCell ref="S1793:U1793"/>
    <mergeCell ref="V1793:X1793"/>
    <mergeCell ref="Y1793:AA1793"/>
    <mergeCell ref="AB1793:AD1793"/>
    <mergeCell ref="D1794:I1794"/>
    <mergeCell ref="J1794:L1794"/>
    <mergeCell ref="M1794:O1794"/>
    <mergeCell ref="P1794:R1794"/>
    <mergeCell ref="S1794:U1794"/>
    <mergeCell ref="V1794:X1794"/>
    <mergeCell ref="Y1794:AA1794"/>
    <mergeCell ref="AB1794:AD1794"/>
    <mergeCell ref="D1795:I1795"/>
    <mergeCell ref="J1795:L1795"/>
    <mergeCell ref="M1795:O1795"/>
    <mergeCell ref="P1795:R1795"/>
    <mergeCell ref="S1795:U1795"/>
    <mergeCell ref="V1795:X1795"/>
    <mergeCell ref="Y1795:AA1795"/>
    <mergeCell ref="AB1795:AD1795"/>
    <mergeCell ref="S1807:U1807"/>
    <mergeCell ref="V1807:X1807"/>
    <mergeCell ref="Y1807:AA1807"/>
    <mergeCell ref="AB1807:AD1807"/>
    <mergeCell ref="D1808:I1808"/>
    <mergeCell ref="J1808:L1808"/>
    <mergeCell ref="M1808:O1808"/>
    <mergeCell ref="P1808:R1808"/>
    <mergeCell ref="S1808:U1808"/>
    <mergeCell ref="V1808:X1808"/>
    <mergeCell ref="Y1808:AA1808"/>
    <mergeCell ref="AB1808:AD1808"/>
    <mergeCell ref="S1964:U1964"/>
    <mergeCell ref="V1964:X1964"/>
    <mergeCell ref="Y1964:AA1964"/>
    <mergeCell ref="AB1964:AD1964"/>
    <mergeCell ref="D1965:I1965"/>
    <mergeCell ref="J1965:L1965"/>
    <mergeCell ref="M1965:O1965"/>
    <mergeCell ref="P1965:R1965"/>
    <mergeCell ref="S1965:U1965"/>
    <mergeCell ref="V1965:X1965"/>
    <mergeCell ref="Y1965:AA1965"/>
    <mergeCell ref="AB1965:AD1965"/>
    <mergeCell ref="D1966:I1966"/>
    <mergeCell ref="J1966:L1966"/>
    <mergeCell ref="M1966:O1966"/>
    <mergeCell ref="P1966:R1966"/>
    <mergeCell ref="S1966:U1966"/>
    <mergeCell ref="V1966:X1966"/>
    <mergeCell ref="Y1966:AA1966"/>
    <mergeCell ref="AB1966:AD1966"/>
    <mergeCell ref="D1828:R1828"/>
    <mergeCell ref="S1828:X1828"/>
    <mergeCell ref="Y1828:AD1828"/>
    <mergeCell ref="D1829:R1829"/>
    <mergeCell ref="S1829:X1829"/>
    <mergeCell ref="Y1829:AD1829"/>
    <mergeCell ref="D1826:R1826"/>
    <mergeCell ref="S1826:X1826"/>
    <mergeCell ref="Y1826:AD1826"/>
    <mergeCell ref="D1827:R1827"/>
    <mergeCell ref="S1827:X1827"/>
    <mergeCell ref="Y1827:AD1827"/>
    <mergeCell ref="C1822:AD1822"/>
    <mergeCell ref="C1824:R1824"/>
    <mergeCell ref="S1824:X1824"/>
    <mergeCell ref="Y1824:AD1824"/>
    <mergeCell ref="D1825:R1825"/>
    <mergeCell ref="S1825:X1825"/>
    <mergeCell ref="Y1825:AD1825"/>
    <mergeCell ref="C1811:E1811"/>
    <mergeCell ref="F1811:AD1811"/>
    <mergeCell ref="C1813:AD1813"/>
    <mergeCell ref="C1814:AD1814"/>
    <mergeCell ref="B1821:AD1821"/>
    <mergeCell ref="J1809:L1809"/>
    <mergeCell ref="M1809:O1809"/>
    <mergeCell ref="P1809:R1809"/>
    <mergeCell ref="S1809:U1809"/>
    <mergeCell ref="V1809:X1809"/>
    <mergeCell ref="Y1809:AA1809"/>
    <mergeCell ref="AB1809:AD1809"/>
    <mergeCell ref="D1852:R1852"/>
    <mergeCell ref="D1976:I1976"/>
    <mergeCell ref="J1976:L1976"/>
    <mergeCell ref="M1976:O1976"/>
    <mergeCell ref="P1976:R1976"/>
    <mergeCell ref="S1976:U1976"/>
    <mergeCell ref="V1976:X1976"/>
    <mergeCell ref="Y1976:AA1976"/>
    <mergeCell ref="AB1976:AD1976"/>
    <mergeCell ref="D1977:I1977"/>
    <mergeCell ref="J1977:L1977"/>
    <mergeCell ref="M1977:O1977"/>
    <mergeCell ref="P1977:R1977"/>
    <mergeCell ref="S1977:U1977"/>
    <mergeCell ref="V1977:X1977"/>
    <mergeCell ref="Y1977:AA1977"/>
    <mergeCell ref="AB1977:AD1977"/>
    <mergeCell ref="D1980:I1980"/>
    <mergeCell ref="J1980:L1980"/>
    <mergeCell ref="M1980:O1980"/>
    <mergeCell ref="P1980:R1980"/>
    <mergeCell ref="S1980:U1980"/>
    <mergeCell ref="V1980:X1980"/>
    <mergeCell ref="Y1980:AA1980"/>
    <mergeCell ref="AB1980:AD1980"/>
    <mergeCell ref="D1981:I1981"/>
    <mergeCell ref="J1981:L1981"/>
    <mergeCell ref="M1981:O1981"/>
    <mergeCell ref="P1981:R1981"/>
    <mergeCell ref="S1981:U1981"/>
    <mergeCell ref="V1981:X1981"/>
    <mergeCell ref="Y1981:AA1981"/>
    <mergeCell ref="AB1981:AD1981"/>
    <mergeCell ref="D1982:I1982"/>
    <mergeCell ref="J1982:L1982"/>
    <mergeCell ref="M1982:O1982"/>
    <mergeCell ref="P1982:R1982"/>
    <mergeCell ref="S1982:U1982"/>
    <mergeCell ref="V1982:X1982"/>
    <mergeCell ref="Y1982:AA1982"/>
    <mergeCell ref="AB1982:AD1982"/>
    <mergeCell ref="D1983:I1983"/>
    <mergeCell ref="J1983:L1983"/>
    <mergeCell ref="M1983:O1983"/>
    <mergeCell ref="P1983:R1983"/>
    <mergeCell ref="S1983:U1983"/>
    <mergeCell ref="V1983:X1983"/>
    <mergeCell ref="Y1983:AA1983"/>
    <mergeCell ref="AB1983:AD1983"/>
    <mergeCell ref="D1984:I1984"/>
    <mergeCell ref="J1984:L1984"/>
    <mergeCell ref="M1984:O1984"/>
    <mergeCell ref="P1984:R1984"/>
    <mergeCell ref="S1984:U1984"/>
    <mergeCell ref="V1984:X1984"/>
    <mergeCell ref="Y1984:AA1984"/>
    <mergeCell ref="AB1984:AD1984"/>
    <mergeCell ref="D1987:I1987"/>
    <mergeCell ref="J1987:L1987"/>
    <mergeCell ref="M1987:O1987"/>
    <mergeCell ref="P1987:R1987"/>
    <mergeCell ref="S1987:U1987"/>
    <mergeCell ref="V1987:X1987"/>
    <mergeCell ref="Y1987:AA1987"/>
    <mergeCell ref="AB1987:AD1987"/>
    <mergeCell ref="D1988:I1988"/>
    <mergeCell ref="J1988:L1988"/>
    <mergeCell ref="M1988:O1988"/>
    <mergeCell ref="P1988:R1988"/>
    <mergeCell ref="S1988:U1988"/>
    <mergeCell ref="V1988:X1988"/>
    <mergeCell ref="Y1988:AA1988"/>
    <mergeCell ref="AB1988:AD1988"/>
    <mergeCell ref="D1989:I1989"/>
    <mergeCell ref="J1989:L1989"/>
    <mergeCell ref="M1989:O1989"/>
    <mergeCell ref="P1989:R1989"/>
    <mergeCell ref="S1989:U1989"/>
    <mergeCell ref="V1989:X1989"/>
    <mergeCell ref="Y1989:AA1989"/>
    <mergeCell ref="AB1989:AD1989"/>
    <mergeCell ref="D1985:I1985"/>
    <mergeCell ref="J1985:L1985"/>
    <mergeCell ref="M1985:O1985"/>
    <mergeCell ref="P1985:R1985"/>
    <mergeCell ref="S1985:U1985"/>
    <mergeCell ref="V1985:X1985"/>
    <mergeCell ref="Y1985:AA1985"/>
    <mergeCell ref="AB1985:AD1985"/>
    <mergeCell ref="D1986:I1986"/>
    <mergeCell ref="J1986:L1986"/>
    <mergeCell ref="M1986:O1986"/>
    <mergeCell ref="P1986:R1986"/>
    <mergeCell ref="S1986:U1986"/>
    <mergeCell ref="V1986:X1986"/>
    <mergeCell ref="Y1986:AA1986"/>
    <mergeCell ref="AB1986:AD1986"/>
    <mergeCell ref="D1997:I1997"/>
    <mergeCell ref="J1997:L1997"/>
    <mergeCell ref="M1997:O1997"/>
    <mergeCell ref="P1997:R1997"/>
    <mergeCell ref="S1997:U1997"/>
    <mergeCell ref="V1997:X1997"/>
    <mergeCell ref="Y1997:AA1997"/>
    <mergeCell ref="AB1997:AD1997"/>
    <mergeCell ref="D1998:I1998"/>
    <mergeCell ref="J1998:L1998"/>
    <mergeCell ref="M1998:O1998"/>
    <mergeCell ref="P1998:R1998"/>
    <mergeCell ref="S1998:U1998"/>
    <mergeCell ref="V1998:X1998"/>
    <mergeCell ref="Y1998:AA1998"/>
    <mergeCell ref="AB1998:AD1998"/>
    <mergeCell ref="D2003:I2003"/>
    <mergeCell ref="J2003:L2003"/>
    <mergeCell ref="M2003:O2003"/>
    <mergeCell ref="P2003:R2003"/>
    <mergeCell ref="S2003:U2003"/>
    <mergeCell ref="V2003:X2003"/>
    <mergeCell ref="Y2003:AA2003"/>
    <mergeCell ref="AB2003:AD2003"/>
    <mergeCell ref="D2000:I2000"/>
    <mergeCell ref="J2000:L2000"/>
    <mergeCell ref="M2000:O2000"/>
    <mergeCell ref="P2000:R2000"/>
    <mergeCell ref="S2000:U2000"/>
    <mergeCell ref="V2000:X2000"/>
    <mergeCell ref="Y2000:AA2000"/>
    <mergeCell ref="AB2000:AD2000"/>
    <mergeCell ref="D2001:I2001"/>
    <mergeCell ref="J2001:L2001"/>
    <mergeCell ref="M2001:O2001"/>
    <mergeCell ref="P2001:R2001"/>
    <mergeCell ref="S2001:U2001"/>
    <mergeCell ref="V2001:X2001"/>
    <mergeCell ref="Y2001:AA2001"/>
    <mergeCell ref="AB2001:AD2001"/>
    <mergeCell ref="D2002:I2002"/>
    <mergeCell ref="J2002:L2002"/>
    <mergeCell ref="M2002:O2002"/>
    <mergeCell ref="P2002:R2002"/>
    <mergeCell ref="S2002:U2002"/>
    <mergeCell ref="V2002:X2002"/>
    <mergeCell ref="Y2002:AA2002"/>
    <mergeCell ref="AB2002:AD2002"/>
    <mergeCell ref="D2012:I2012"/>
    <mergeCell ref="J2012:L2012"/>
    <mergeCell ref="M2012:O2012"/>
    <mergeCell ref="P2012:R2012"/>
    <mergeCell ref="S2012:U2012"/>
    <mergeCell ref="V2012:X2012"/>
    <mergeCell ref="Y2012:AA2012"/>
    <mergeCell ref="AB2012:AD2012"/>
    <mergeCell ref="D2013:I2013"/>
    <mergeCell ref="J2013:L2013"/>
    <mergeCell ref="M2013:O2013"/>
    <mergeCell ref="P2013:R2013"/>
    <mergeCell ref="S2013:U2013"/>
    <mergeCell ref="V2013:X2013"/>
    <mergeCell ref="Y2013:AA2013"/>
    <mergeCell ref="AB2013:AD2013"/>
    <mergeCell ref="D2008:I2008"/>
    <mergeCell ref="J2008:L2008"/>
    <mergeCell ref="M2008:O2008"/>
    <mergeCell ref="P2008:R2008"/>
    <mergeCell ref="S2008:U2008"/>
    <mergeCell ref="V2008:X2008"/>
    <mergeCell ref="Y2008:AA2008"/>
    <mergeCell ref="AB2008:AD2008"/>
    <mergeCell ref="D2009:I2009"/>
    <mergeCell ref="J2009:L2009"/>
    <mergeCell ref="M2009:O2009"/>
    <mergeCell ref="P2009:R2009"/>
    <mergeCell ref="S2009:U2009"/>
    <mergeCell ref="V2009:X2009"/>
    <mergeCell ref="Y2009:AA2009"/>
    <mergeCell ref="AB2009:AD2009"/>
    <mergeCell ref="D2014:I2014"/>
    <mergeCell ref="J2014:L2014"/>
    <mergeCell ref="M2014:O2014"/>
    <mergeCell ref="P2014:R2014"/>
    <mergeCell ref="S2014:U2014"/>
    <mergeCell ref="V2014:X2014"/>
    <mergeCell ref="Y2014:AA2014"/>
    <mergeCell ref="AB2014:AD2014"/>
    <mergeCell ref="D2017:I2017"/>
    <mergeCell ref="J2017:L2017"/>
    <mergeCell ref="M2017:O2017"/>
    <mergeCell ref="P2017:R2017"/>
    <mergeCell ref="S2017:U2017"/>
    <mergeCell ref="V2017:X2017"/>
    <mergeCell ref="Y2017:AA2017"/>
    <mergeCell ref="AB2017:AD2017"/>
    <mergeCell ref="D2018:I2018"/>
    <mergeCell ref="J2018:L2018"/>
    <mergeCell ref="M2018:O2018"/>
    <mergeCell ref="P2018:R2018"/>
    <mergeCell ref="S2018:U2018"/>
    <mergeCell ref="V2018:X2018"/>
    <mergeCell ref="Y2018:AA2018"/>
    <mergeCell ref="AB2018:AD2018"/>
    <mergeCell ref="D2019:I2019"/>
    <mergeCell ref="J2019:L2019"/>
    <mergeCell ref="M2019:O2019"/>
    <mergeCell ref="P2019:R2019"/>
    <mergeCell ref="S2019:U2019"/>
    <mergeCell ref="V2019:X2019"/>
    <mergeCell ref="Y2019:AA2019"/>
    <mergeCell ref="AB2019:AD2019"/>
    <mergeCell ref="D2020:I2020"/>
    <mergeCell ref="J2020:L2020"/>
    <mergeCell ref="M2020:O2020"/>
    <mergeCell ref="P2020:R2020"/>
    <mergeCell ref="S2020:U2020"/>
    <mergeCell ref="V2020:X2020"/>
    <mergeCell ref="Y2020:AA2020"/>
    <mergeCell ref="AB2020:AD2020"/>
    <mergeCell ref="D2026:I2026"/>
    <mergeCell ref="J2026:L2026"/>
    <mergeCell ref="M2026:O2026"/>
    <mergeCell ref="P2026:R2026"/>
    <mergeCell ref="S2026:U2026"/>
    <mergeCell ref="V2026:X2026"/>
    <mergeCell ref="Y2026:AA2026"/>
    <mergeCell ref="AB2026:AD2026"/>
    <mergeCell ref="D2022:I2022"/>
    <mergeCell ref="J2022:L2022"/>
    <mergeCell ref="M2022:O2022"/>
    <mergeCell ref="P2022:R2022"/>
    <mergeCell ref="S2022:U2022"/>
    <mergeCell ref="V2022:X2022"/>
    <mergeCell ref="Y2022:AA2022"/>
    <mergeCell ref="AB2022:AD2022"/>
    <mergeCell ref="D2023:I2023"/>
    <mergeCell ref="J2023:L2023"/>
    <mergeCell ref="M2023:O2023"/>
    <mergeCell ref="P2023:R2023"/>
    <mergeCell ref="S2023:U2023"/>
    <mergeCell ref="V2023:X2023"/>
    <mergeCell ref="Y2023:AA2023"/>
    <mergeCell ref="AB2023:AD2023"/>
    <mergeCell ref="D2033:I2033"/>
    <mergeCell ref="J2033:L2033"/>
    <mergeCell ref="M2033:O2033"/>
    <mergeCell ref="P2033:R2033"/>
    <mergeCell ref="S2033:U2033"/>
    <mergeCell ref="V2033:X2033"/>
    <mergeCell ref="Y2033:AA2033"/>
    <mergeCell ref="AB2033:AD2033"/>
    <mergeCell ref="D2034:I2034"/>
    <mergeCell ref="J2034:L2034"/>
    <mergeCell ref="M2034:O2034"/>
    <mergeCell ref="P2034:R2034"/>
    <mergeCell ref="S2034:U2034"/>
    <mergeCell ref="V2034:X2034"/>
    <mergeCell ref="Y2034:AA2034"/>
    <mergeCell ref="AB2034:AD2034"/>
    <mergeCell ref="D2030:I2030"/>
    <mergeCell ref="J2030:L2030"/>
    <mergeCell ref="M2030:O2030"/>
    <mergeCell ref="P2030:R2030"/>
    <mergeCell ref="S2030:U2030"/>
    <mergeCell ref="V2030:X2030"/>
    <mergeCell ref="Y2030:AA2030"/>
    <mergeCell ref="AB2030:AD2030"/>
    <mergeCell ref="D2031:I2031"/>
    <mergeCell ref="J2031:L2031"/>
    <mergeCell ref="M2031:O2031"/>
    <mergeCell ref="P2031:R2031"/>
    <mergeCell ref="S2031:U2031"/>
    <mergeCell ref="V2031:X2031"/>
    <mergeCell ref="Y2031:AA2031"/>
    <mergeCell ref="AB2031:AD2031"/>
    <mergeCell ref="D2032:I2032"/>
    <mergeCell ref="J2032:L2032"/>
    <mergeCell ref="M2032:O2032"/>
    <mergeCell ref="P2032:R2032"/>
    <mergeCell ref="S2032:U2032"/>
    <mergeCell ref="V2032:X2032"/>
    <mergeCell ref="Y2032:AA2032"/>
    <mergeCell ref="AB2032:AD2032"/>
    <mergeCell ref="D2040:I2040"/>
    <mergeCell ref="J2040:L2040"/>
    <mergeCell ref="M2040:O2040"/>
    <mergeCell ref="P2040:R2040"/>
    <mergeCell ref="S2040:U2040"/>
    <mergeCell ref="V2040:X2040"/>
    <mergeCell ref="Y2040:AA2040"/>
    <mergeCell ref="AB2040:AD2040"/>
    <mergeCell ref="D2041:I2041"/>
    <mergeCell ref="J2041:L2041"/>
    <mergeCell ref="M2041:O2041"/>
    <mergeCell ref="P2041:R2041"/>
    <mergeCell ref="S2041:U2041"/>
    <mergeCell ref="V2041:X2041"/>
    <mergeCell ref="Y2041:AA2041"/>
    <mergeCell ref="AB2041:AD2041"/>
    <mergeCell ref="D2042:I2042"/>
    <mergeCell ref="J2042:L2042"/>
    <mergeCell ref="M2042:O2042"/>
    <mergeCell ref="P2042:R2042"/>
    <mergeCell ref="S2042:U2042"/>
    <mergeCell ref="V2042:X2042"/>
    <mergeCell ref="Y2042:AA2042"/>
    <mergeCell ref="AB2042:AD2042"/>
    <mergeCell ref="D2043:I2043"/>
    <mergeCell ref="J2043:L2043"/>
    <mergeCell ref="M2043:O2043"/>
    <mergeCell ref="P2043:R2043"/>
    <mergeCell ref="S2043:U2043"/>
    <mergeCell ref="V2043:X2043"/>
    <mergeCell ref="Y2043:AA2043"/>
    <mergeCell ref="AB2043:AD2043"/>
    <mergeCell ref="D2044:I2044"/>
    <mergeCell ref="J2044:L2044"/>
    <mergeCell ref="M2044:O2044"/>
    <mergeCell ref="P2044:R2044"/>
    <mergeCell ref="S2044:U2044"/>
    <mergeCell ref="V2044:X2044"/>
    <mergeCell ref="Y2044:AA2044"/>
    <mergeCell ref="AB2044:AD2044"/>
    <mergeCell ref="D2050:I2050"/>
    <mergeCell ref="J2050:L2050"/>
    <mergeCell ref="M2050:O2050"/>
    <mergeCell ref="P2050:R2050"/>
    <mergeCell ref="S2050:U2050"/>
    <mergeCell ref="V2050:X2050"/>
    <mergeCell ref="Y2050:AA2050"/>
    <mergeCell ref="AB2050:AD2050"/>
    <mergeCell ref="D2051:I2051"/>
    <mergeCell ref="J2051:L2051"/>
    <mergeCell ref="M2051:O2051"/>
    <mergeCell ref="P2051:R2051"/>
    <mergeCell ref="S2051:U2051"/>
    <mergeCell ref="V2051:X2051"/>
    <mergeCell ref="Y2051:AA2051"/>
    <mergeCell ref="AB2051:AD2051"/>
    <mergeCell ref="D2054:I2054"/>
    <mergeCell ref="J2054:L2054"/>
    <mergeCell ref="M2054:O2054"/>
    <mergeCell ref="P2054:R2054"/>
    <mergeCell ref="S2054:U2054"/>
    <mergeCell ref="V2054:X2054"/>
    <mergeCell ref="Y2054:AA2054"/>
    <mergeCell ref="AB2054:AD2054"/>
    <mergeCell ref="D2055:I2055"/>
    <mergeCell ref="J2055:L2055"/>
    <mergeCell ref="M2055:O2055"/>
    <mergeCell ref="P2055:R2055"/>
    <mergeCell ref="S2055:U2055"/>
    <mergeCell ref="V2055:X2055"/>
    <mergeCell ref="Y2055:AA2055"/>
    <mergeCell ref="AB2055:AD2055"/>
    <mergeCell ref="D2056:I2056"/>
    <mergeCell ref="J2056:L2056"/>
    <mergeCell ref="M2056:O2056"/>
    <mergeCell ref="P2056:R2056"/>
    <mergeCell ref="S2056:U2056"/>
    <mergeCell ref="V2056:X2056"/>
    <mergeCell ref="Y2056:AA2056"/>
    <mergeCell ref="AB2056:AD2056"/>
    <mergeCell ref="Y2057:AA2057"/>
    <mergeCell ref="AB2057:AD2057"/>
    <mergeCell ref="D2058:I2058"/>
    <mergeCell ref="J2058:L2058"/>
    <mergeCell ref="M2058:O2058"/>
    <mergeCell ref="P2058:R2058"/>
    <mergeCell ref="S2058:U2058"/>
    <mergeCell ref="V2058:X2058"/>
    <mergeCell ref="Y2058:AA2058"/>
    <mergeCell ref="AB2058:AD2058"/>
    <mergeCell ref="D2063:I2063"/>
    <mergeCell ref="J2063:L2063"/>
    <mergeCell ref="M2063:O2063"/>
    <mergeCell ref="P2063:R2063"/>
    <mergeCell ref="S2063:U2063"/>
    <mergeCell ref="V2063:X2063"/>
    <mergeCell ref="Y2063:AA2063"/>
    <mergeCell ref="AB2063:AD2063"/>
    <mergeCell ref="D2064:I2064"/>
    <mergeCell ref="J2064:L2064"/>
    <mergeCell ref="M2064:O2064"/>
    <mergeCell ref="P2064:R2064"/>
    <mergeCell ref="S2064:U2064"/>
    <mergeCell ref="V2064:X2064"/>
    <mergeCell ref="Y2064:AA2064"/>
    <mergeCell ref="AB2064:AD2064"/>
    <mergeCell ref="D2065:I2065"/>
    <mergeCell ref="J2065:L2065"/>
    <mergeCell ref="M2065:O2065"/>
    <mergeCell ref="P2065:R2065"/>
    <mergeCell ref="S2065:U2065"/>
    <mergeCell ref="V2065:X2065"/>
    <mergeCell ref="Y2065:AA2065"/>
    <mergeCell ref="AB2065:AD2065"/>
    <mergeCell ref="D2060:I2060"/>
    <mergeCell ref="J2060:L2060"/>
    <mergeCell ref="M2060:O2060"/>
    <mergeCell ref="P2060:R2060"/>
    <mergeCell ref="S2060:U2060"/>
    <mergeCell ref="V2060:X2060"/>
    <mergeCell ref="Y2060:AA2060"/>
    <mergeCell ref="AB2060:AD2060"/>
    <mergeCell ref="D2061:I2061"/>
    <mergeCell ref="J2061:L2061"/>
    <mergeCell ref="M2061:O2061"/>
    <mergeCell ref="P2061:R2061"/>
    <mergeCell ref="S2061:U2061"/>
    <mergeCell ref="V2061:X2061"/>
    <mergeCell ref="Y2061:AA2061"/>
    <mergeCell ref="AB2061:AD2061"/>
    <mergeCell ref="D2062:I2062"/>
    <mergeCell ref="J2062:L2062"/>
    <mergeCell ref="M2062:O2062"/>
    <mergeCell ref="P2062:R2062"/>
    <mergeCell ref="S2062:U2062"/>
    <mergeCell ref="V2062:X2062"/>
    <mergeCell ref="Y2062:AA2062"/>
    <mergeCell ref="AB2062:AD2062"/>
    <mergeCell ref="P2057:R2057"/>
    <mergeCell ref="S2057:U2057"/>
    <mergeCell ref="V2057:X2057"/>
    <mergeCell ref="D41:G41"/>
    <mergeCell ref="H41:M41"/>
    <mergeCell ref="N41:S41"/>
    <mergeCell ref="T41:U41"/>
    <mergeCell ref="V41:X41"/>
    <mergeCell ref="Y41:AA41"/>
    <mergeCell ref="AB41:AD41"/>
    <mergeCell ref="D42:G42"/>
    <mergeCell ref="H42:M42"/>
    <mergeCell ref="N42:S42"/>
    <mergeCell ref="T42:U42"/>
    <mergeCell ref="V42:X42"/>
    <mergeCell ref="Y42:AA42"/>
    <mergeCell ref="AB42:AD42"/>
    <mergeCell ref="D43:G43"/>
    <mergeCell ref="H43:M43"/>
    <mergeCell ref="N43:S43"/>
    <mergeCell ref="T43:U43"/>
    <mergeCell ref="V43:X43"/>
    <mergeCell ref="Y43:AA43"/>
    <mergeCell ref="AB43:AD43"/>
    <mergeCell ref="D44:G44"/>
    <mergeCell ref="H44:M44"/>
    <mergeCell ref="N44:S44"/>
    <mergeCell ref="T44:U44"/>
    <mergeCell ref="V44:X44"/>
    <mergeCell ref="Y44:AA44"/>
    <mergeCell ref="AB44:AD44"/>
    <mergeCell ref="D45:G45"/>
    <mergeCell ref="H45:M45"/>
    <mergeCell ref="N45:S45"/>
    <mergeCell ref="T45:U45"/>
    <mergeCell ref="V45:X45"/>
    <mergeCell ref="Y45:AA45"/>
    <mergeCell ref="AB45:AD45"/>
    <mergeCell ref="D46:G46"/>
    <mergeCell ref="H46:M46"/>
    <mergeCell ref="N46:S46"/>
    <mergeCell ref="T46:U46"/>
    <mergeCell ref="V46:X46"/>
    <mergeCell ref="Y46:AA46"/>
    <mergeCell ref="AB46:AD46"/>
    <mergeCell ref="D47:G47"/>
    <mergeCell ref="H47:M47"/>
    <mergeCell ref="N47:S47"/>
    <mergeCell ref="T47:U47"/>
    <mergeCell ref="V47:X47"/>
    <mergeCell ref="Y47:AA47"/>
    <mergeCell ref="AB47:AD47"/>
    <mergeCell ref="D48:G48"/>
    <mergeCell ref="H48:M48"/>
    <mergeCell ref="N48:S48"/>
    <mergeCell ref="T48:U48"/>
    <mergeCell ref="V48:X48"/>
    <mergeCell ref="Y48:AA48"/>
    <mergeCell ref="AB48:AD48"/>
    <mergeCell ref="D49:G49"/>
    <mergeCell ref="H49:M49"/>
    <mergeCell ref="N49:S49"/>
    <mergeCell ref="T49:U49"/>
    <mergeCell ref="V49:X49"/>
    <mergeCell ref="Y49:AA49"/>
    <mergeCell ref="AB49:AD49"/>
    <mergeCell ref="D50:G50"/>
    <mergeCell ref="H50:M50"/>
    <mergeCell ref="N50:S50"/>
    <mergeCell ref="T50:U50"/>
    <mergeCell ref="V50:X50"/>
    <mergeCell ref="Y50:AA50"/>
    <mergeCell ref="AB50:AD50"/>
    <mergeCell ref="D51:G51"/>
    <mergeCell ref="H51:M51"/>
    <mergeCell ref="N51:S51"/>
    <mergeCell ref="T51:U51"/>
    <mergeCell ref="V51:X51"/>
    <mergeCell ref="Y51:AA51"/>
    <mergeCell ref="AB51:AD51"/>
    <mergeCell ref="D56:G56"/>
    <mergeCell ref="H56:M56"/>
    <mergeCell ref="N56:S56"/>
    <mergeCell ref="T56:U56"/>
    <mergeCell ref="V56:X56"/>
    <mergeCell ref="Y56:AA56"/>
    <mergeCell ref="AB56:AD56"/>
    <mergeCell ref="D57:G57"/>
    <mergeCell ref="H57:M57"/>
    <mergeCell ref="N57:S57"/>
    <mergeCell ref="T57:U57"/>
    <mergeCell ref="V57:X57"/>
    <mergeCell ref="Y57:AA57"/>
    <mergeCell ref="AB57:AD57"/>
    <mergeCell ref="D58:G58"/>
    <mergeCell ref="H58:M58"/>
    <mergeCell ref="N58:S58"/>
    <mergeCell ref="T58:U58"/>
    <mergeCell ref="V58:X58"/>
    <mergeCell ref="Y58:AA58"/>
    <mergeCell ref="AB58:AD58"/>
    <mergeCell ref="D59:G59"/>
    <mergeCell ref="H59:M59"/>
    <mergeCell ref="N59:S59"/>
    <mergeCell ref="T59:U59"/>
    <mergeCell ref="V59:X59"/>
    <mergeCell ref="Y59:AA59"/>
    <mergeCell ref="AB59:AD59"/>
    <mergeCell ref="D60:G60"/>
    <mergeCell ref="H60:M60"/>
    <mergeCell ref="N60:S60"/>
    <mergeCell ref="T60:U60"/>
    <mergeCell ref="V60:X60"/>
    <mergeCell ref="Y60:AA60"/>
    <mergeCell ref="AB60:AD60"/>
    <mergeCell ref="D61:G61"/>
    <mergeCell ref="H61:M61"/>
    <mergeCell ref="N61:S61"/>
    <mergeCell ref="T61:U61"/>
    <mergeCell ref="V61:X61"/>
    <mergeCell ref="Y61:AA61"/>
    <mergeCell ref="AB61:AD61"/>
    <mergeCell ref="D62:G62"/>
    <mergeCell ref="H62:M62"/>
    <mergeCell ref="N62:S62"/>
    <mergeCell ref="T62:U62"/>
    <mergeCell ref="V62:X62"/>
    <mergeCell ref="Y62:AA62"/>
    <mergeCell ref="AB62:AD62"/>
    <mergeCell ref="D63:G63"/>
    <mergeCell ref="H63:M63"/>
    <mergeCell ref="N63:S63"/>
    <mergeCell ref="T63:U63"/>
    <mergeCell ref="V63:X63"/>
    <mergeCell ref="Y63:AA63"/>
    <mergeCell ref="AB63:AD63"/>
    <mergeCell ref="D64:G64"/>
    <mergeCell ref="H64:M64"/>
    <mergeCell ref="N64:S64"/>
    <mergeCell ref="T64:U64"/>
    <mergeCell ref="V64:X64"/>
    <mergeCell ref="Y64:AA64"/>
    <mergeCell ref="AB64:AD64"/>
    <mergeCell ref="D65:G65"/>
    <mergeCell ref="H65:M65"/>
    <mergeCell ref="N65:S65"/>
    <mergeCell ref="T65:U65"/>
    <mergeCell ref="V65:X65"/>
    <mergeCell ref="Y65:AA65"/>
    <mergeCell ref="AB65:AD65"/>
    <mergeCell ref="D66:G66"/>
    <mergeCell ref="H66:M66"/>
    <mergeCell ref="N66:S66"/>
    <mergeCell ref="T66:U66"/>
    <mergeCell ref="V66:X66"/>
    <mergeCell ref="Y66:AA66"/>
    <mergeCell ref="AB66:AD66"/>
    <mergeCell ref="D67:G67"/>
    <mergeCell ref="H67:M67"/>
    <mergeCell ref="N67:S67"/>
    <mergeCell ref="T67:U67"/>
    <mergeCell ref="V67:X67"/>
    <mergeCell ref="Y67:AA67"/>
    <mergeCell ref="AB67:AD67"/>
    <mergeCell ref="D68:G68"/>
    <mergeCell ref="H68:M68"/>
    <mergeCell ref="N68:S68"/>
    <mergeCell ref="T68:U68"/>
    <mergeCell ref="V68:X68"/>
    <mergeCell ref="Y68:AA68"/>
    <mergeCell ref="AB68:AD68"/>
    <mergeCell ref="D69:G69"/>
    <mergeCell ref="H69:M69"/>
    <mergeCell ref="N69:S69"/>
    <mergeCell ref="T69:U69"/>
    <mergeCell ref="V69:X69"/>
    <mergeCell ref="Y69:AA69"/>
    <mergeCell ref="AB69:AD69"/>
    <mergeCell ref="D70:G70"/>
    <mergeCell ref="H70:M70"/>
    <mergeCell ref="N70:S70"/>
    <mergeCell ref="T70:U70"/>
    <mergeCell ref="V70:X70"/>
    <mergeCell ref="Y70:AA70"/>
    <mergeCell ref="AB70:AD70"/>
    <mergeCell ref="N75:S75"/>
    <mergeCell ref="T75:U75"/>
    <mergeCell ref="V75:X75"/>
    <mergeCell ref="Y75:AA75"/>
    <mergeCell ref="AB75:AD75"/>
    <mergeCell ref="D76:G76"/>
    <mergeCell ref="H76:M76"/>
    <mergeCell ref="N76:S76"/>
    <mergeCell ref="T76:U76"/>
    <mergeCell ref="V76:X76"/>
    <mergeCell ref="Y76:AA76"/>
    <mergeCell ref="AB76:AD76"/>
    <mergeCell ref="D77:G77"/>
    <mergeCell ref="H77:M77"/>
    <mergeCell ref="N77:S77"/>
    <mergeCell ref="T77:U77"/>
    <mergeCell ref="V77:X77"/>
    <mergeCell ref="Y77:AA77"/>
    <mergeCell ref="AB77:AD77"/>
    <mergeCell ref="D78:G78"/>
    <mergeCell ref="H78:M78"/>
    <mergeCell ref="N78:S78"/>
    <mergeCell ref="T78:U78"/>
    <mergeCell ref="V78:X78"/>
    <mergeCell ref="Y78:AA78"/>
    <mergeCell ref="AB78:AD78"/>
    <mergeCell ref="Y72:AA72"/>
    <mergeCell ref="AB72:AD72"/>
    <mergeCell ref="D73:G73"/>
    <mergeCell ref="H73:M73"/>
    <mergeCell ref="N73:S73"/>
    <mergeCell ref="T73:U73"/>
    <mergeCell ref="V73:X73"/>
    <mergeCell ref="Y73:AA73"/>
    <mergeCell ref="AB73:AD73"/>
    <mergeCell ref="D74:G74"/>
    <mergeCell ref="H74:M74"/>
    <mergeCell ref="N74:S74"/>
    <mergeCell ref="T74:U74"/>
    <mergeCell ref="V74:X74"/>
    <mergeCell ref="Y74:AA74"/>
    <mergeCell ref="AB74:AD74"/>
    <mergeCell ref="D75:G75"/>
    <mergeCell ref="H75:M75"/>
    <mergeCell ref="H86:M86"/>
    <mergeCell ref="N86:S86"/>
    <mergeCell ref="T86:U86"/>
    <mergeCell ref="V86:X86"/>
    <mergeCell ref="Y86:AA86"/>
    <mergeCell ref="AB86:AD86"/>
    <mergeCell ref="D87:G87"/>
    <mergeCell ref="H87:M87"/>
    <mergeCell ref="N87:S87"/>
    <mergeCell ref="T87:U87"/>
    <mergeCell ref="V87:X87"/>
    <mergeCell ref="Y87:AA87"/>
    <mergeCell ref="AB87:AD87"/>
    <mergeCell ref="D88:G88"/>
    <mergeCell ref="H88:M88"/>
    <mergeCell ref="N88:S88"/>
    <mergeCell ref="T88:U88"/>
    <mergeCell ref="V88:X88"/>
    <mergeCell ref="Y88:AA88"/>
    <mergeCell ref="AB88:AD88"/>
    <mergeCell ref="D89:G89"/>
    <mergeCell ref="H89:M89"/>
    <mergeCell ref="N89:S89"/>
    <mergeCell ref="T89:U89"/>
    <mergeCell ref="V89:X89"/>
    <mergeCell ref="Y89:AA89"/>
    <mergeCell ref="AB89:AD89"/>
    <mergeCell ref="Y97:AA97"/>
    <mergeCell ref="AB97:AD97"/>
    <mergeCell ref="D98:G98"/>
    <mergeCell ref="H98:M98"/>
    <mergeCell ref="N98:S98"/>
    <mergeCell ref="T98:U98"/>
    <mergeCell ref="V98:X98"/>
    <mergeCell ref="Y98:AA98"/>
    <mergeCell ref="AB98:AD98"/>
    <mergeCell ref="D90:G90"/>
    <mergeCell ref="H90:M90"/>
    <mergeCell ref="N90:S90"/>
    <mergeCell ref="T90:U90"/>
    <mergeCell ref="V90:X90"/>
    <mergeCell ref="Y90:AA90"/>
    <mergeCell ref="AB90:AD90"/>
    <mergeCell ref="D91:G91"/>
    <mergeCell ref="H91:M91"/>
    <mergeCell ref="N91:S91"/>
    <mergeCell ref="T91:U91"/>
    <mergeCell ref="V91:X91"/>
    <mergeCell ref="Y91:AA91"/>
    <mergeCell ref="AB91:AD91"/>
    <mergeCell ref="D92:G92"/>
    <mergeCell ref="H92:M92"/>
    <mergeCell ref="N92:S92"/>
    <mergeCell ref="T92:U92"/>
    <mergeCell ref="V92:X92"/>
    <mergeCell ref="Y92:AA92"/>
    <mergeCell ref="AB92:AD92"/>
    <mergeCell ref="D95:G95"/>
    <mergeCell ref="H95:M95"/>
    <mergeCell ref="N95:S95"/>
    <mergeCell ref="T95:U95"/>
    <mergeCell ref="V95:X95"/>
    <mergeCell ref="Y95:AA95"/>
    <mergeCell ref="AB95:AD95"/>
    <mergeCell ref="V103:X103"/>
    <mergeCell ref="Y103:AA103"/>
    <mergeCell ref="AB103:AD103"/>
    <mergeCell ref="D104:G104"/>
    <mergeCell ref="H104:M104"/>
    <mergeCell ref="N104:S104"/>
    <mergeCell ref="T104:U104"/>
    <mergeCell ref="V104:X104"/>
    <mergeCell ref="Y104:AA104"/>
    <mergeCell ref="AB104:AD104"/>
    <mergeCell ref="D105:G105"/>
    <mergeCell ref="H105:M105"/>
    <mergeCell ref="N105:S105"/>
    <mergeCell ref="T105:U105"/>
    <mergeCell ref="V105:X105"/>
    <mergeCell ref="Y105:AA105"/>
    <mergeCell ref="AB105:AD105"/>
    <mergeCell ref="D106:G106"/>
    <mergeCell ref="H106:M106"/>
    <mergeCell ref="N106:S106"/>
    <mergeCell ref="T106:U106"/>
    <mergeCell ref="V106:X106"/>
    <mergeCell ref="Y106:AA106"/>
    <mergeCell ref="AB106:AD106"/>
    <mergeCell ref="D107:G107"/>
    <mergeCell ref="H107:M107"/>
    <mergeCell ref="N107:S107"/>
    <mergeCell ref="T107:U107"/>
    <mergeCell ref="V107:X107"/>
    <mergeCell ref="Y107:AA107"/>
    <mergeCell ref="AB107:AD107"/>
    <mergeCell ref="D108:G108"/>
    <mergeCell ref="H108:M108"/>
    <mergeCell ref="N108:S108"/>
    <mergeCell ref="T108:U108"/>
    <mergeCell ref="V108:X108"/>
    <mergeCell ref="Y108:AA108"/>
    <mergeCell ref="AB108:AD108"/>
    <mergeCell ref="D109:G109"/>
    <mergeCell ref="H109:M109"/>
    <mergeCell ref="N109:S109"/>
    <mergeCell ref="T109:U109"/>
    <mergeCell ref="V109:X109"/>
    <mergeCell ref="Y109:AA109"/>
    <mergeCell ref="AB109:AD109"/>
    <mergeCell ref="D110:G110"/>
    <mergeCell ref="H110:M110"/>
    <mergeCell ref="N110:S110"/>
    <mergeCell ref="T110:U110"/>
    <mergeCell ref="V110:X110"/>
    <mergeCell ref="Y110:AA110"/>
    <mergeCell ref="AB110:AD110"/>
    <mergeCell ref="D111:G111"/>
    <mergeCell ref="H111:M111"/>
    <mergeCell ref="N111:S111"/>
    <mergeCell ref="T111:U111"/>
    <mergeCell ref="V111:X111"/>
    <mergeCell ref="Y111:AA111"/>
    <mergeCell ref="AB111:AD111"/>
    <mergeCell ref="D112:G112"/>
    <mergeCell ref="H112:M112"/>
    <mergeCell ref="N112:S112"/>
    <mergeCell ref="T112:U112"/>
    <mergeCell ref="V112:X112"/>
    <mergeCell ref="Y112:AA112"/>
    <mergeCell ref="AB112:AD112"/>
    <mergeCell ref="D113:G113"/>
    <mergeCell ref="H113:M113"/>
    <mergeCell ref="N113:S113"/>
    <mergeCell ref="T113:U113"/>
    <mergeCell ref="V113:X113"/>
    <mergeCell ref="Y113:AA113"/>
    <mergeCell ref="AB113:AD113"/>
    <mergeCell ref="D114:G114"/>
    <mergeCell ref="H114:M114"/>
    <mergeCell ref="N114:S114"/>
    <mergeCell ref="T114:U114"/>
    <mergeCell ref="V114:X114"/>
    <mergeCell ref="Y114:AA114"/>
    <mergeCell ref="AB114:AD114"/>
    <mergeCell ref="D115:G115"/>
    <mergeCell ref="H115:M115"/>
    <mergeCell ref="N115:S115"/>
    <mergeCell ref="T115:U115"/>
    <mergeCell ref="V115:X115"/>
    <mergeCell ref="Y115:AA115"/>
    <mergeCell ref="AB115:AD115"/>
    <mergeCell ref="D116:G116"/>
    <mergeCell ref="H116:M116"/>
    <mergeCell ref="N116:S116"/>
    <mergeCell ref="T116:U116"/>
    <mergeCell ref="V116:X116"/>
    <mergeCell ref="Y116:AA116"/>
    <mergeCell ref="AB116:AD116"/>
    <mergeCell ref="D117:G117"/>
    <mergeCell ref="H117:M117"/>
    <mergeCell ref="N117:S117"/>
    <mergeCell ref="T117:U117"/>
    <mergeCell ref="V117:X117"/>
    <mergeCell ref="Y117:AA117"/>
    <mergeCell ref="AB117:AD117"/>
    <mergeCell ref="AB120:AD120"/>
    <mergeCell ref="D121:G121"/>
    <mergeCell ref="H121:M121"/>
    <mergeCell ref="N121:S121"/>
    <mergeCell ref="T121:U121"/>
    <mergeCell ref="V121:X121"/>
    <mergeCell ref="Y121:AA121"/>
    <mergeCell ref="AB121:AD121"/>
    <mergeCell ref="D122:G122"/>
    <mergeCell ref="H122:M122"/>
    <mergeCell ref="N122:S122"/>
    <mergeCell ref="T122:U122"/>
    <mergeCell ref="V122:X122"/>
    <mergeCell ref="Y122:AA122"/>
    <mergeCell ref="AB122:AD122"/>
    <mergeCell ref="D123:G123"/>
    <mergeCell ref="H123:M123"/>
    <mergeCell ref="N123:S123"/>
    <mergeCell ref="T123:U123"/>
    <mergeCell ref="V123:X123"/>
    <mergeCell ref="Y123:AA123"/>
    <mergeCell ref="AB123:AD123"/>
    <mergeCell ref="Y125:AA125"/>
    <mergeCell ref="AB125:AD125"/>
    <mergeCell ref="D126:G126"/>
    <mergeCell ref="H126:M126"/>
    <mergeCell ref="N126:S126"/>
    <mergeCell ref="T126:U126"/>
    <mergeCell ref="V126:X126"/>
    <mergeCell ref="Y126:AA126"/>
    <mergeCell ref="AB126:AD126"/>
    <mergeCell ref="D127:G127"/>
    <mergeCell ref="H127:M127"/>
    <mergeCell ref="N127:S127"/>
    <mergeCell ref="T127:U127"/>
    <mergeCell ref="V127:X127"/>
    <mergeCell ref="Y127:AA127"/>
    <mergeCell ref="AB127:AD127"/>
    <mergeCell ref="D128:G128"/>
    <mergeCell ref="H128:M128"/>
    <mergeCell ref="N128:S128"/>
    <mergeCell ref="T128:U128"/>
    <mergeCell ref="V128:X128"/>
    <mergeCell ref="Y128:AA128"/>
    <mergeCell ref="AB128:AD128"/>
    <mergeCell ref="Y148:AA148"/>
    <mergeCell ref="AB131:AD131"/>
    <mergeCell ref="D132:G132"/>
    <mergeCell ref="H132:M132"/>
    <mergeCell ref="N132:S132"/>
    <mergeCell ref="T132:U132"/>
    <mergeCell ref="V132:X132"/>
    <mergeCell ref="Y132:AA132"/>
    <mergeCell ref="AB132:AD132"/>
    <mergeCell ref="D133:G133"/>
    <mergeCell ref="H133:M133"/>
    <mergeCell ref="N133:S133"/>
    <mergeCell ref="T133:U133"/>
    <mergeCell ref="V133:X133"/>
    <mergeCell ref="Y133:AA133"/>
    <mergeCell ref="AB133:AD133"/>
    <mergeCell ref="D134:G134"/>
    <mergeCell ref="H134:M134"/>
    <mergeCell ref="N134:S134"/>
    <mergeCell ref="T134:U134"/>
    <mergeCell ref="V134:X134"/>
    <mergeCell ref="Y134:AA134"/>
    <mergeCell ref="AB134:AD134"/>
    <mergeCell ref="D135:G135"/>
    <mergeCell ref="H135:M135"/>
    <mergeCell ref="N135:S135"/>
    <mergeCell ref="T135:U135"/>
    <mergeCell ref="V135:X135"/>
    <mergeCell ref="Y135:AA135"/>
    <mergeCell ref="AB135:AD135"/>
    <mergeCell ref="D136:G136"/>
    <mergeCell ref="H136:M136"/>
    <mergeCell ref="N136:S136"/>
    <mergeCell ref="T136:U136"/>
    <mergeCell ref="V136:X136"/>
    <mergeCell ref="Y136:AA136"/>
    <mergeCell ref="AB136:AD136"/>
    <mergeCell ref="T153:U153"/>
    <mergeCell ref="D137:G137"/>
    <mergeCell ref="H137:M137"/>
    <mergeCell ref="N137:S137"/>
    <mergeCell ref="T137:U137"/>
    <mergeCell ref="V137:X137"/>
    <mergeCell ref="Y137:AA137"/>
    <mergeCell ref="AB137:AD137"/>
    <mergeCell ref="D138:G138"/>
    <mergeCell ref="H138:M138"/>
    <mergeCell ref="N138:S138"/>
    <mergeCell ref="T138:U138"/>
    <mergeCell ref="V138:X138"/>
    <mergeCell ref="Y138:AA138"/>
    <mergeCell ref="AB138:AD138"/>
    <mergeCell ref="D139:G139"/>
    <mergeCell ref="H139:M139"/>
    <mergeCell ref="N139:S139"/>
    <mergeCell ref="T139:U139"/>
    <mergeCell ref="V139:X139"/>
    <mergeCell ref="Y139:AA139"/>
    <mergeCell ref="AB139:AD139"/>
    <mergeCell ref="D140:G140"/>
    <mergeCell ref="H140:M140"/>
    <mergeCell ref="N140:S140"/>
    <mergeCell ref="T140:U140"/>
    <mergeCell ref="V140:X140"/>
    <mergeCell ref="Y140:AA140"/>
    <mergeCell ref="AB140:AD140"/>
    <mergeCell ref="Y153:AA153"/>
    <mergeCell ref="AB153:AD153"/>
    <mergeCell ref="D144:G144"/>
    <mergeCell ref="H144:M144"/>
    <mergeCell ref="N144:S144"/>
    <mergeCell ref="T144:U144"/>
    <mergeCell ref="V144:X144"/>
    <mergeCell ref="Y144:AA144"/>
    <mergeCell ref="AB144:AD144"/>
    <mergeCell ref="D145:G145"/>
    <mergeCell ref="H145:M145"/>
    <mergeCell ref="N145:S145"/>
    <mergeCell ref="T145:U145"/>
    <mergeCell ref="V145:X145"/>
    <mergeCell ref="Y145:AA145"/>
    <mergeCell ref="AB145:AD145"/>
    <mergeCell ref="D146:G146"/>
    <mergeCell ref="H146:M146"/>
    <mergeCell ref="N146:S146"/>
    <mergeCell ref="T146:U146"/>
    <mergeCell ref="V146:X146"/>
    <mergeCell ref="Y146:AA146"/>
    <mergeCell ref="AB146:AD146"/>
    <mergeCell ref="D147:G147"/>
    <mergeCell ref="H147:M147"/>
    <mergeCell ref="N147:S147"/>
    <mergeCell ref="T147:U147"/>
    <mergeCell ref="V147:X147"/>
    <mergeCell ref="Y147:AA147"/>
    <mergeCell ref="AB147:AD147"/>
    <mergeCell ref="D148:G148"/>
    <mergeCell ref="H148:M148"/>
    <mergeCell ref="N148:S148"/>
    <mergeCell ref="T148:U148"/>
    <mergeCell ref="V148:X148"/>
    <mergeCell ref="V153:X153"/>
    <mergeCell ref="AB148:AD148"/>
    <mergeCell ref="D154:G154"/>
    <mergeCell ref="H154:M154"/>
    <mergeCell ref="N154:S154"/>
    <mergeCell ref="T154:U154"/>
    <mergeCell ref="V154:X154"/>
    <mergeCell ref="Y154:AA154"/>
    <mergeCell ref="AB154:AD154"/>
    <mergeCell ref="D155:G155"/>
    <mergeCell ref="H155:M155"/>
    <mergeCell ref="N155:S155"/>
    <mergeCell ref="T155:U155"/>
    <mergeCell ref="V155:X155"/>
    <mergeCell ref="Y155:AA155"/>
    <mergeCell ref="AB155:AD155"/>
    <mergeCell ref="D156:G156"/>
    <mergeCell ref="H156:M156"/>
    <mergeCell ref="N156:S156"/>
    <mergeCell ref="T156:U156"/>
    <mergeCell ref="V156:X156"/>
    <mergeCell ref="Y156:AA156"/>
    <mergeCell ref="AB156:AD156"/>
    <mergeCell ref="D157:G157"/>
    <mergeCell ref="H157:M157"/>
    <mergeCell ref="N157:S157"/>
    <mergeCell ref="T157:U157"/>
    <mergeCell ref="V157:X157"/>
    <mergeCell ref="Y157:AA157"/>
    <mergeCell ref="AB157:AD157"/>
    <mergeCell ref="V158:X158"/>
    <mergeCell ref="Y158:AA158"/>
    <mergeCell ref="AB158:AD158"/>
    <mergeCell ref="D149:G149"/>
    <mergeCell ref="H149:M149"/>
    <mergeCell ref="N149:S149"/>
    <mergeCell ref="T149:U149"/>
    <mergeCell ref="V149:X149"/>
    <mergeCell ref="Y149:AA149"/>
    <mergeCell ref="AB149:AD149"/>
    <mergeCell ref="D150:G150"/>
    <mergeCell ref="H150:M150"/>
    <mergeCell ref="N150:S150"/>
    <mergeCell ref="T150:U150"/>
    <mergeCell ref="V150:X150"/>
    <mergeCell ref="Y150:AA150"/>
    <mergeCell ref="AB150:AD150"/>
    <mergeCell ref="D151:G151"/>
    <mergeCell ref="H151:M151"/>
    <mergeCell ref="N151:S151"/>
    <mergeCell ref="T151:U151"/>
    <mergeCell ref="V151:X151"/>
    <mergeCell ref="Y151:AA151"/>
    <mergeCell ref="AB151:AD151"/>
    <mergeCell ref="D152:G152"/>
    <mergeCell ref="H152:M152"/>
    <mergeCell ref="N152:S152"/>
    <mergeCell ref="T152:U152"/>
    <mergeCell ref="V152:X152"/>
    <mergeCell ref="Y152:AA152"/>
    <mergeCell ref="AB152:AD152"/>
    <mergeCell ref="D153:G153"/>
    <mergeCell ref="H153:M153"/>
    <mergeCell ref="N153:S153"/>
    <mergeCell ref="B862:AD862"/>
    <mergeCell ref="B1002:AD1002"/>
    <mergeCell ref="B1140:AD1140"/>
    <mergeCell ref="B3060:AD3060"/>
    <mergeCell ref="B3061:AD3061"/>
    <mergeCell ref="B3062:AD3062"/>
    <mergeCell ref="B582:AD582"/>
    <mergeCell ref="B583:AD583"/>
    <mergeCell ref="B717:AD717"/>
    <mergeCell ref="B718:AD718"/>
    <mergeCell ref="B860:AD860"/>
    <mergeCell ref="B861:AD861"/>
    <mergeCell ref="B998:AD998"/>
    <mergeCell ref="B999:AD999"/>
    <mergeCell ref="B1000:AD1000"/>
    <mergeCell ref="B1001:AD1001"/>
    <mergeCell ref="B1136:AD1136"/>
    <mergeCell ref="B1137:AD1137"/>
    <mergeCell ref="B1138:AD1138"/>
    <mergeCell ref="B1139:AD1139"/>
    <mergeCell ref="B1402:AD1402"/>
    <mergeCell ref="B1403:AD1403"/>
    <mergeCell ref="B1404:AD1404"/>
    <mergeCell ref="B1405:AD1405"/>
    <mergeCell ref="B1406:AD1406"/>
    <mergeCell ref="B1541:AD1541"/>
    <mergeCell ref="B1542:AD1542"/>
    <mergeCell ref="B1543:AD1543"/>
    <mergeCell ref="B1544:AD1544"/>
    <mergeCell ref="B1678:AD1678"/>
    <mergeCell ref="B1679:AD1679"/>
    <mergeCell ref="B1680:AD1680"/>
    <mergeCell ref="B1816:AD1816"/>
    <mergeCell ref="B1817:AD1817"/>
    <mergeCell ref="B1818:AD1818"/>
    <mergeCell ref="B1950:AD1950"/>
    <mergeCell ref="B1951:AD1951"/>
    <mergeCell ref="D2073:I2073"/>
    <mergeCell ref="J2073:L2073"/>
    <mergeCell ref="M2073:O2073"/>
    <mergeCell ref="P2073:R2073"/>
    <mergeCell ref="S2073:U2073"/>
    <mergeCell ref="V2073:X2073"/>
    <mergeCell ref="Y2073:AA2073"/>
    <mergeCell ref="AB2073:AD2073"/>
    <mergeCell ref="D2074:I2074"/>
    <mergeCell ref="J2074:L2074"/>
    <mergeCell ref="M2074:O2074"/>
    <mergeCell ref="P2074:R2074"/>
    <mergeCell ref="S2074:U2074"/>
    <mergeCell ref="V2074:X2074"/>
    <mergeCell ref="Y2074:AA2074"/>
    <mergeCell ref="AB2074:AD2074"/>
    <mergeCell ref="D2076:I2076"/>
    <mergeCell ref="J2076:L2076"/>
    <mergeCell ref="M2076:O2076"/>
    <mergeCell ref="P2076:R2076"/>
    <mergeCell ref="S2076:U2076"/>
    <mergeCell ref="V2076:X2076"/>
    <mergeCell ref="Y2076:AA2076"/>
    <mergeCell ref="AB2076:AD2076"/>
    <mergeCell ref="D2057:I2057"/>
    <mergeCell ref="J2057:L2057"/>
    <mergeCell ref="M2057:O2057"/>
  </mergeCells>
  <conditionalFormatting sqref="N38:AD157">
    <cfRule type="expression" dxfId="52" priority="94">
      <formula>OR($H38=2,$H38=3,$H38=9)</formula>
    </cfRule>
  </conditionalFormatting>
  <conditionalFormatting sqref="K458:AD577">
    <cfRule type="expression" dxfId="51" priority="93">
      <formula>$G458&gt;1</formula>
    </cfRule>
  </conditionalFormatting>
  <conditionalFormatting sqref="M593:AD712">
    <cfRule type="expression" dxfId="50" priority="92">
      <formula>$I593&gt;1</formula>
    </cfRule>
  </conditionalFormatting>
  <conditionalFormatting sqref="G1151:AD1270">
    <cfRule type="expression" dxfId="49" priority="91">
      <formula>$F1151="X"</formula>
    </cfRule>
  </conditionalFormatting>
  <conditionalFormatting sqref="I1151:L1270">
    <cfRule type="expression" dxfId="48" priority="90">
      <formula>$G1151&gt;1</formula>
    </cfRule>
  </conditionalFormatting>
  <conditionalFormatting sqref="O1151:R1270">
    <cfRule type="expression" dxfId="47" priority="89">
      <formula>$M1151&gt;1</formula>
    </cfRule>
  </conditionalFormatting>
  <conditionalFormatting sqref="U1151:X1270">
    <cfRule type="expression" dxfId="46" priority="88">
      <formula>$S1151&gt;1</formula>
    </cfRule>
  </conditionalFormatting>
  <conditionalFormatting sqref="AA1151:AD1270">
    <cfRule type="expression" dxfId="45" priority="87">
      <formula>$Y1151&gt;1</formula>
    </cfRule>
  </conditionalFormatting>
  <conditionalFormatting sqref="I1277:L1396">
    <cfRule type="expression" dxfId="44" priority="86">
      <formula>$G1277&gt;1</formula>
    </cfRule>
  </conditionalFormatting>
  <conditionalFormatting sqref="O1277:R1396">
    <cfRule type="expression" dxfId="43" priority="85">
      <formula>$M1277&gt;1</formula>
    </cfRule>
  </conditionalFormatting>
  <conditionalFormatting sqref="U1277:X1396">
    <cfRule type="expression" dxfId="42" priority="84">
      <formula>$S1277&gt;1</formula>
    </cfRule>
  </conditionalFormatting>
  <conditionalFormatting sqref="AA1277:AD1396">
    <cfRule type="expression" dxfId="41" priority="83">
      <formula>$Y1277&gt;1</formula>
    </cfRule>
  </conditionalFormatting>
  <conditionalFormatting sqref="G1277:AD1396">
    <cfRule type="expression" dxfId="40" priority="82">
      <formula>$F1151="X"</formula>
    </cfRule>
  </conditionalFormatting>
  <conditionalFormatting sqref="P2457:AD2576">
    <cfRule type="expression" dxfId="39" priority="81">
      <formula>$L2457&gt;1</formula>
    </cfRule>
  </conditionalFormatting>
  <conditionalFormatting sqref="Q2947:AD2947">
    <cfRule type="expression" dxfId="38" priority="80">
      <formula>$C$2947&gt;1</formula>
    </cfRule>
  </conditionalFormatting>
  <conditionalFormatting sqref="I3014:AD3014">
    <cfRule type="expression" dxfId="37" priority="79">
      <formula>$C$3014&gt;1</formula>
    </cfRule>
  </conditionalFormatting>
  <conditionalFormatting sqref="M174:AD293">
    <cfRule type="expression" dxfId="36" priority="78">
      <formula>$H38&gt;1</formula>
    </cfRule>
  </conditionalFormatting>
  <conditionalFormatting sqref="W729:W848">
    <cfRule type="expression" dxfId="35" priority="41">
      <formula>$O729=""</formula>
    </cfRule>
  </conditionalFormatting>
  <conditionalFormatting sqref="X729:X848">
    <cfRule type="expression" dxfId="34" priority="40">
      <formula>$P729=""</formula>
    </cfRule>
  </conditionalFormatting>
  <conditionalFormatting sqref="Y729:Y848">
    <cfRule type="expression" dxfId="33" priority="39">
      <formula>$Q729=""</formula>
    </cfRule>
  </conditionalFormatting>
  <conditionalFormatting sqref="Z729:Z848">
    <cfRule type="expression" dxfId="32" priority="38">
      <formula>$R729=""</formula>
    </cfRule>
  </conditionalFormatting>
  <conditionalFormatting sqref="AA729:AA848">
    <cfRule type="expression" dxfId="31" priority="37">
      <formula>$S729=""</formula>
    </cfRule>
  </conditionalFormatting>
  <conditionalFormatting sqref="AB729:AB848">
    <cfRule type="expression" dxfId="30" priority="36">
      <formula>$T729=""</formula>
    </cfRule>
  </conditionalFormatting>
  <conditionalFormatting sqref="AC729:AC848">
    <cfRule type="expression" dxfId="29" priority="35">
      <formula>$U729=""</formula>
    </cfRule>
  </conditionalFormatting>
  <conditionalFormatting sqref="AD729:AD848">
    <cfRule type="expression" dxfId="28" priority="34">
      <formula>$V729=""</formula>
    </cfRule>
  </conditionalFormatting>
  <conditionalFormatting sqref="F993:AD993">
    <cfRule type="expression" dxfId="27" priority="33">
      <formula>OR($AA$991="",$AA$991="na",$AG$993=480)</formula>
    </cfRule>
  </conditionalFormatting>
  <conditionalFormatting sqref="F1131:AD1131">
    <cfRule type="expression" dxfId="26" priority="32">
      <formula>OR($AB$1129="",$AB$1129="NA",$AG$1131=360)</formula>
    </cfRule>
  </conditionalFormatting>
  <conditionalFormatting sqref="F1536:AD1536">
    <cfRule type="expression" dxfId="25" priority="29">
      <formula>OR($AB$1534="",$AB$1534="NA",$AG$1536=360)</formula>
    </cfRule>
  </conditionalFormatting>
  <conditionalFormatting sqref="F1673:AD1673">
    <cfRule type="expression" dxfId="24" priority="28">
      <formula>OR($AA$1671="",$AA$1671="NA",$AG$1673=480)</formula>
    </cfRule>
  </conditionalFormatting>
  <conditionalFormatting sqref="F1811:AD1811">
    <cfRule type="expression" dxfId="23" priority="27">
      <formula>OR($AB$1809="",$AB$1809="NA",$AG$1811=360)</formula>
    </cfRule>
  </conditionalFormatting>
  <conditionalFormatting sqref="F2083:AD2083">
    <cfRule type="expression" dxfId="22" priority="26">
      <formula>OR($AB$2081="",$AB$2081="NA",$AG$2083=360)</formula>
    </cfRule>
  </conditionalFormatting>
  <conditionalFormatting sqref="G2359:AD2359">
    <cfRule type="expression" dxfId="21" priority="25">
      <formula>OR($AA$2357="",$AA$2357="NA",$AG$2359=240)</formula>
    </cfRule>
  </conditionalFormatting>
  <conditionalFormatting sqref="F2408:AD2408">
    <cfRule type="expression" dxfId="20" priority="24">
      <formula>$AG$2408=0</formula>
    </cfRule>
  </conditionalFormatting>
  <conditionalFormatting sqref="F2437:AD2437">
    <cfRule type="expression" dxfId="19" priority="22">
      <formula>$AG$2437=0</formula>
    </cfRule>
  </conditionalFormatting>
  <conditionalFormatting sqref="F2579:AD2579">
    <cfRule type="expression" dxfId="18" priority="21">
      <formula>OR($AC$2577="",$AC$2577="na",$AG$2579=240)</formula>
    </cfRule>
  </conditionalFormatting>
  <conditionalFormatting sqref="D2892:AD2911">
    <cfRule type="expression" dxfId="17" priority="20">
      <formula>$AH$2883=0</formula>
    </cfRule>
  </conditionalFormatting>
  <conditionalFormatting sqref="Q2892:AB2911">
    <cfRule type="expression" dxfId="16" priority="19">
      <formula>$AC2892="X"</formula>
    </cfRule>
  </conditionalFormatting>
  <conditionalFormatting sqref="F2913:AD2913">
    <cfRule type="expression" dxfId="15" priority="18">
      <formula>$AG$2913=0</formula>
    </cfRule>
  </conditionalFormatting>
  <conditionalFormatting sqref="F2915:AD2915">
    <cfRule type="expression" dxfId="14" priority="17">
      <formula>$AG$2915=0</formula>
    </cfRule>
  </conditionalFormatting>
  <conditionalFormatting sqref="F2917:AD2917">
    <cfRule type="expression" dxfId="13" priority="16">
      <formula>$AG$2917=0</formula>
    </cfRule>
  </conditionalFormatting>
  <conditionalFormatting sqref="C2962:C2980">
    <cfRule type="expression" dxfId="12" priority="15">
      <formula>$AI$2958=0</formula>
    </cfRule>
  </conditionalFormatting>
  <conditionalFormatting sqref="J2979:AD2979">
    <cfRule type="expression" dxfId="11" priority="14">
      <formula>$C$2979=""</formula>
    </cfRule>
  </conditionalFormatting>
  <conditionalFormatting sqref="C2962:C2979">
    <cfRule type="expression" dxfId="10" priority="13">
      <formula>$C$2980="X"</formula>
    </cfRule>
  </conditionalFormatting>
  <conditionalFormatting sqref="M3038:AD3054">
    <cfRule type="expression" dxfId="9" priority="12">
      <formula>$AI$3025=0</formula>
    </cfRule>
  </conditionalFormatting>
  <conditionalFormatting sqref="P3038:AD3054">
    <cfRule type="expression" dxfId="8" priority="11">
      <formula>$M3038="X"</formula>
    </cfRule>
  </conditionalFormatting>
  <conditionalFormatting sqref="C297:AD297 D174:AD293">
    <cfRule type="expression" dxfId="7" priority="10">
      <formula>OR($H38=2,$H38=3,$H38=4,$H38=9)</formula>
    </cfRule>
  </conditionalFormatting>
  <conditionalFormatting sqref="D310:AD429 C433:AD433">
    <cfRule type="expression" dxfId="6" priority="9">
      <formula>OR($H38=2,$H38=3,$H38=4,$H38=9)</formula>
    </cfRule>
  </conditionalFormatting>
  <conditionalFormatting sqref="V38:AD157">
    <cfRule type="expression" dxfId="5" priority="7">
      <formula>$H38=4</formula>
    </cfRule>
  </conditionalFormatting>
  <conditionalFormatting sqref="I593:AD712">
    <cfRule type="expression" dxfId="4" priority="6">
      <formula>$K458=""</formula>
    </cfRule>
  </conditionalFormatting>
  <conditionalFormatting sqref="O729:AD848">
    <cfRule type="expression" dxfId="3" priority="5">
      <formula>$K458=""</formula>
    </cfRule>
  </conditionalFormatting>
  <conditionalFormatting sqref="G871:AD990">
    <cfRule type="expression" dxfId="2" priority="4">
      <formula>$K458=""</formula>
    </cfRule>
  </conditionalFormatting>
  <conditionalFormatting sqref="J1009:AD1128">
    <cfRule type="expression" dxfId="1" priority="3">
      <formula>$K458=""</formula>
    </cfRule>
  </conditionalFormatting>
  <conditionalFormatting sqref="N38:U157">
    <cfRule type="expression" dxfId="0" priority="2">
      <formula>$H38=1</formula>
    </cfRule>
  </conditionalFormatting>
  <dataValidations count="7">
    <dataValidation type="list" allowBlank="1" showInputMessage="1" showErrorMessage="1" sqref="H38:M157">
      <formula1>$AG$11:$AL$11</formula1>
    </dataValidation>
    <dataValidation type="list" allowBlank="1" showInputMessage="1" showErrorMessage="1" sqref="C3014:H3014 G458:J577 I593:L712 M1151:N1270 S1151:T1270 Y1151:Z1270 G1277:H1396 M1277:N1396 S1277:T1396 Y1277:Z1396 L2457:O2576">
      <formula1>$AG$13:$AJ$13</formula1>
    </dataValidation>
    <dataValidation type="list" allowBlank="1" showInputMessage="1" showErrorMessage="1" sqref="G1151:H1270">
      <formula1>$AG$15:$AK$15</formula1>
    </dataValidation>
    <dataValidation type="list" allowBlank="1" showInputMessage="1" showErrorMessage="1" sqref="C2947:P2947">
      <formula1>$AG$17:$AK$17</formula1>
    </dataValidation>
    <dataValidation type="list" allowBlank="1" showInputMessage="1" showErrorMessage="1" sqref="K458:AD577 M593:AD712 O729:V848 M3038:O3054 Q2892:AD2911 C2962:C2980">
      <formula1>$AH$18:$AI$18</formula1>
    </dataValidation>
    <dataValidation type="list" allowBlank="1" showInputMessage="1" showErrorMessage="1" sqref="I2892:L2911">
      <formula1>$AH$2880:$AP$2880</formula1>
    </dataValidation>
    <dataValidation type="list" allowBlank="1" showInputMessage="1" showErrorMessage="1" sqref="M2892:P2911">
      <formula1>$AH$2881:$AM$2881</formula1>
    </dataValidation>
  </dataValidations>
  <hyperlinks>
    <hyperlink ref="AA7:AD7"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Sección VII
Cuestionario</oddHeader>
    <oddFooter>&amp;LCenso Nacional de Gobiernos Estatales 2022&amp;R&amp;P de &amp;N</oddFooter>
  </headerFooter>
  <ignoredErrors>
    <ignoredError sqref="F1151:F1159 F1160:F1198 F1199:F1220 F1221:F1226 F1227:F1236 F1237:F1242 F1243:F1263 F1264:F1270 T1825:X1825 S1826:X1944 S182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85"/>
  <sheetViews>
    <sheetView showGridLines="0" tabSelected="1" zoomScale="120" zoomScaleNormal="120" workbookViewId="0">
      <selection activeCell="B1" sqref="B1:AD1"/>
    </sheetView>
  </sheetViews>
  <sheetFormatPr baseColWidth="10" defaultColWidth="0" defaultRowHeight="15" customHeight="1" zeroHeight="1"/>
  <cols>
    <col min="1" max="1" width="5.7109375" style="3" customWidth="1"/>
    <col min="2" max="30" width="3.7109375" style="3" customWidth="1"/>
    <col min="31" max="31" width="5.7109375" style="3" customWidth="1"/>
    <col min="32" max="16384" width="3.7109375" style="3" hidden="1"/>
  </cols>
  <sheetData>
    <row r="1" spans="1:30" ht="173.25" customHeight="1">
      <c r="A1" s="44"/>
      <c r="B1" s="258" t="s">
        <v>0</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1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45" customHeight="1">
      <c r="B3" s="260" t="s">
        <v>1</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0" ht="1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45" customHeight="1">
      <c r="B5" s="260" t="s">
        <v>578</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row>
    <row r="6" spans="1:30" ht="1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84" customHeight="1">
      <c r="B7" s="240" t="s">
        <v>8</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row>
    <row r="8" spans="1:30" ht="15" customHeight="1">
      <c r="A8" s="4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row>
    <row r="9" spans="1:30" ht="15" customHeight="1" thickBot="1">
      <c r="A9" s="44"/>
      <c r="B9" s="56" t="s">
        <v>3</v>
      </c>
      <c r="C9" s="41"/>
      <c r="D9" s="41"/>
      <c r="E9" s="41"/>
      <c r="F9" s="41"/>
      <c r="G9" s="41"/>
      <c r="H9" s="41"/>
      <c r="I9" s="41"/>
      <c r="J9" s="41"/>
      <c r="K9" s="41"/>
      <c r="L9" s="41"/>
      <c r="M9" s="41"/>
      <c r="N9" s="56" t="s">
        <v>4</v>
      </c>
      <c r="O9" s="41"/>
      <c r="P9" s="41"/>
      <c r="Q9" s="41"/>
      <c r="R9" s="41"/>
      <c r="S9" s="41"/>
      <c r="T9" s="41"/>
      <c r="U9" s="41"/>
      <c r="V9" s="41"/>
      <c r="W9" s="41"/>
      <c r="X9" s="41"/>
      <c r="Y9" s="41"/>
      <c r="Z9" s="41"/>
      <c r="AA9" s="273" t="s">
        <v>2</v>
      </c>
      <c r="AB9" s="273"/>
      <c r="AC9" s="273"/>
      <c r="AD9" s="273"/>
    </row>
    <row r="10" spans="1:30" ht="15" customHeight="1" thickBot="1">
      <c r="A10" s="44"/>
      <c r="B10" s="242" t="str">
        <f>IF(Presentación!B10="","",Presentación!B10)</f>
        <v>Veracruz de Ignacio de la Llave</v>
      </c>
      <c r="C10" s="243"/>
      <c r="D10" s="243"/>
      <c r="E10" s="243"/>
      <c r="F10" s="243"/>
      <c r="G10" s="243"/>
      <c r="H10" s="243"/>
      <c r="I10" s="243"/>
      <c r="J10" s="243"/>
      <c r="K10" s="243"/>
      <c r="L10" s="244"/>
      <c r="M10" s="41"/>
      <c r="N10" s="242" t="str">
        <f>IF(Presentación!N10="","",Presentación!N10)</f>
        <v>230</v>
      </c>
      <c r="O10" s="244"/>
      <c r="P10" s="41"/>
      <c r="Q10" s="41"/>
      <c r="R10" s="41"/>
      <c r="S10" s="41"/>
      <c r="T10" s="41"/>
      <c r="U10" s="41"/>
      <c r="V10" s="41"/>
      <c r="W10" s="41"/>
      <c r="X10" s="41"/>
      <c r="Y10" s="41"/>
      <c r="Z10" s="41"/>
      <c r="AA10" s="41"/>
      <c r="AB10" s="41"/>
      <c r="AC10" s="41"/>
      <c r="AD10" s="41"/>
    </row>
    <row r="11" spans="1:30" ht="15"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0" ht="15" customHeight="1">
      <c r="A12" s="44"/>
      <c r="B12" s="57" t="s">
        <v>121</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1:30" ht="48" customHeight="1">
      <c r="A13" s="44"/>
      <c r="B13" s="45"/>
      <c r="C13" s="603" t="s">
        <v>695</v>
      </c>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row>
    <row r="14" spans="1:30" ht="15" customHeight="1">
      <c r="A14" s="44"/>
      <c r="B14" s="45"/>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row>
    <row r="15" spans="1:30" ht="15" customHeight="1">
      <c r="A15" s="44"/>
      <c r="B15" s="45"/>
      <c r="C15" s="70"/>
      <c r="D15" s="603" t="s">
        <v>522</v>
      </c>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row>
    <row r="16" spans="1:30" ht="15" customHeight="1">
      <c r="A16" s="44"/>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ht="36" customHeight="1">
      <c r="A17" s="44"/>
      <c r="B17" s="45"/>
      <c r="C17" s="70"/>
      <c r="D17" s="603" t="s">
        <v>523</v>
      </c>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row>
    <row r="18" spans="1:30" ht="15" customHeight="1">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0" ht="24" customHeight="1">
      <c r="A19" s="44"/>
      <c r="B19" s="45"/>
      <c r="C19" s="70"/>
      <c r="D19" s="603" t="s">
        <v>524</v>
      </c>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row>
    <row r="20" spans="1:30" ht="15" customHeight="1">
      <c r="A20" s="44"/>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row>
    <row r="21" spans="1:30" ht="15" customHeight="1">
      <c r="A21" s="44"/>
      <c r="B21" s="40" t="s">
        <v>149</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ht="15" customHeight="1">
      <c r="A22" s="44"/>
      <c r="B22" s="41"/>
      <c r="C22" s="257" t="s">
        <v>150</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row>
    <row r="23" spans="1:30" ht="15" customHeight="1">
      <c r="A23" s="44"/>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ht="15" customHeight="1">
      <c r="A24" s="44"/>
      <c r="B24" s="40" t="s">
        <v>122</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ht="24" customHeight="1">
      <c r="A25" s="44"/>
      <c r="B25" s="41"/>
      <c r="C25" s="257" t="s">
        <v>123</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row>
    <row r="26" spans="1:30" ht="15" customHeight="1">
      <c r="A26" s="44"/>
      <c r="B26" s="41"/>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row>
    <row r="27" spans="1:30" ht="15" customHeight="1">
      <c r="A27" s="44"/>
      <c r="B27" s="40" t="s">
        <v>553</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1:30" ht="36" customHeight="1">
      <c r="A28" s="44"/>
      <c r="B28" s="71"/>
      <c r="C28" s="257" t="s">
        <v>589</v>
      </c>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row>
    <row r="29" spans="1:30" ht="15" customHeight="1">
      <c r="A29" s="44"/>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ht="15" customHeight="1">
      <c r="A30" s="44"/>
      <c r="B30" s="24" t="s">
        <v>124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30" ht="48" customHeight="1">
      <c r="A31" s="44"/>
      <c r="B31" s="74"/>
      <c r="C31" s="257" t="s">
        <v>590</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row>
    <row r="32" spans="1:30" ht="15" customHeight="1">
      <c r="A32" s="44"/>
      <c r="B32" s="41"/>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row>
    <row r="33" spans="1:30" ht="36" customHeight="1">
      <c r="A33" s="44"/>
      <c r="B33" s="41"/>
      <c r="C33" s="43"/>
      <c r="D33" s="257" t="s">
        <v>591</v>
      </c>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row>
    <row r="34" spans="1:30" ht="15" customHeight="1">
      <c r="A34" s="44"/>
      <c r="B34" s="41"/>
      <c r="C34" s="43"/>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row>
    <row r="35" spans="1:30" ht="15" customHeight="1">
      <c r="A35" s="44"/>
      <c r="B35" s="41"/>
      <c r="C35" s="43"/>
      <c r="D35" s="257" t="s">
        <v>592</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row>
    <row r="36" spans="1:30" ht="15" customHeight="1">
      <c r="A36" s="44"/>
      <c r="B36" s="41"/>
      <c r="C36" s="43"/>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row>
    <row r="37" spans="1:30" ht="24" customHeight="1">
      <c r="A37" s="44"/>
      <c r="B37" s="41"/>
      <c r="C37" s="43"/>
      <c r="D37" s="257" t="s">
        <v>125</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row>
    <row r="38" spans="1:30" ht="15" customHeight="1">
      <c r="A38" s="44"/>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1:30" ht="15" customHeight="1">
      <c r="A39" s="44"/>
      <c r="B39" s="57" t="s">
        <v>126</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row>
    <row r="40" spans="1:30" ht="15" customHeight="1">
      <c r="A40" s="44"/>
      <c r="B40" s="45"/>
      <c r="C40" s="603" t="s">
        <v>127</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row>
    <row r="41" spans="1:30" ht="15" customHeight="1">
      <c r="A41" s="44"/>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ht="15" customHeight="1">
      <c r="A42" s="44"/>
      <c r="B42" s="40" t="s">
        <v>128</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1:30" ht="24" customHeight="1">
      <c r="A43" s="44"/>
      <c r="B43" s="71"/>
      <c r="C43" s="604" t="s">
        <v>129</v>
      </c>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row>
    <row r="44" spans="1:30" ht="15" customHeight="1">
      <c r="A44" s="44"/>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row>
    <row r="45" spans="1:30" ht="15" customHeight="1">
      <c r="A45" s="44"/>
      <c r="B45" s="40" t="s">
        <v>130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row>
    <row r="46" spans="1:30" ht="36" customHeight="1">
      <c r="A46" s="44"/>
      <c r="B46" s="71"/>
      <c r="C46" s="604" t="s">
        <v>131</v>
      </c>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row>
    <row r="47" spans="1:30" ht="15" customHeight="1">
      <c r="A47" s="44"/>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ht="15" customHeight="1">
      <c r="A48" s="44"/>
      <c r="B48" s="40" t="s">
        <v>132</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ht="36" customHeight="1">
      <c r="A49" s="44"/>
      <c r="B49" s="71"/>
      <c r="C49" s="604" t="s">
        <v>133</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row>
    <row r="50" spans="1:30" ht="15" customHeight="1">
      <c r="A50" s="44"/>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ht="15" customHeight="1">
      <c r="A51" s="44"/>
      <c r="B51" s="46" t="s">
        <v>134</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ht="36" customHeight="1">
      <c r="A52" s="44"/>
      <c r="B52" s="21"/>
      <c r="C52" s="603" t="s">
        <v>704</v>
      </c>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row>
    <row r="53" spans="1:30" ht="15" customHeight="1">
      <c r="A53" s="44"/>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row>
    <row r="54" spans="1:30" ht="15" customHeight="1">
      <c r="A54" s="44"/>
      <c r="B54" s="46" t="s">
        <v>135</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1:30" ht="36" customHeight="1">
      <c r="A55" s="44"/>
      <c r="B55" s="69"/>
      <c r="C55" s="603" t="s">
        <v>705</v>
      </c>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row>
    <row r="56" spans="1:30" ht="15" customHeight="1">
      <c r="A56" s="44"/>
      <c r="B56" s="75"/>
    </row>
    <row r="57" spans="1:30" ht="15" customHeight="1">
      <c r="A57" s="44"/>
      <c r="B57" s="46" t="s">
        <v>136</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row>
    <row r="58" spans="1:30" ht="36" customHeight="1">
      <c r="A58" s="44"/>
      <c r="B58" s="21"/>
      <c r="C58" s="603" t="s">
        <v>706</v>
      </c>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row>
    <row r="59" spans="1:30" ht="15" customHeight="1">
      <c r="A59" s="44"/>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ht="15" customHeight="1">
      <c r="A60" s="44"/>
      <c r="B60" s="40" t="s">
        <v>137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ht="36" customHeight="1">
      <c r="A61" s="44"/>
      <c r="B61" s="41"/>
      <c r="C61" s="257" t="s">
        <v>138</v>
      </c>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row>
    <row r="62" spans="1:30" ht="15" customHeight="1">
      <c r="A62" s="44"/>
      <c r="B62" s="4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ht="15" customHeight="1">
      <c r="A63" s="44"/>
      <c r="B63" s="40" t="s">
        <v>139</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0" ht="24" customHeight="1">
      <c r="A64" s="44"/>
      <c r="B64" s="41"/>
      <c r="C64" s="257" t="s">
        <v>140</v>
      </c>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row>
    <row r="65" spans="1:30" ht="15" customHeight="1">
      <c r="A65" s="44"/>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row>
    <row r="66" spans="1:30" ht="15" customHeight="1">
      <c r="A66" s="44"/>
      <c r="B66" s="40" t="s">
        <v>141</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ht="48" customHeight="1">
      <c r="A67" s="44"/>
      <c r="B67" s="41"/>
      <c r="C67" s="603" t="s">
        <v>576</v>
      </c>
      <c r="D67" s="603"/>
      <c r="E67" s="603"/>
      <c r="F67" s="603"/>
      <c r="G67" s="603"/>
      <c r="H67" s="603"/>
      <c r="I67" s="603"/>
      <c r="J67" s="603"/>
      <c r="K67" s="603"/>
      <c r="L67" s="603"/>
      <c r="M67" s="603"/>
      <c r="N67" s="603"/>
      <c r="O67" s="603"/>
      <c r="P67" s="603"/>
      <c r="Q67" s="603"/>
      <c r="R67" s="603"/>
      <c r="S67" s="603"/>
      <c r="T67" s="603"/>
      <c r="U67" s="603"/>
      <c r="V67" s="603"/>
      <c r="W67" s="603"/>
      <c r="X67" s="603"/>
      <c r="Y67" s="603"/>
      <c r="Z67" s="603"/>
      <c r="AA67" s="603"/>
      <c r="AB67" s="603"/>
      <c r="AC67" s="603"/>
      <c r="AD67" s="603"/>
    </row>
    <row r="68" spans="1:30" ht="15" customHeight="1">
      <c r="A68" s="44"/>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69" spans="1:30" ht="24" customHeight="1">
      <c r="A69" s="44"/>
      <c r="B69" s="41"/>
      <c r="C69" s="41"/>
      <c r="D69" s="257" t="s">
        <v>142</v>
      </c>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row>
    <row r="70" spans="1:30" ht="15" customHeight="1">
      <c r="A70" s="44"/>
      <c r="B70" s="41"/>
      <c r="C70" s="41"/>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row>
    <row r="71" spans="1:30" ht="36" customHeight="1">
      <c r="A71" s="44"/>
      <c r="B71" s="41"/>
      <c r="C71" s="41"/>
      <c r="D71" s="257" t="s">
        <v>143</v>
      </c>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row>
    <row r="72" spans="1:30" ht="15" customHeight="1">
      <c r="A72" s="44"/>
      <c r="B72" s="41"/>
      <c r="C72" s="41"/>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row>
    <row r="73" spans="1:30" ht="24" customHeight="1">
      <c r="A73" s="44"/>
      <c r="B73" s="41"/>
      <c r="C73" s="41"/>
      <c r="D73" s="257" t="s">
        <v>144</v>
      </c>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row>
    <row r="74" spans="1:30" ht="15" customHeight="1">
      <c r="A74" s="44"/>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row>
    <row r="75" spans="1:30" ht="15" customHeight="1">
      <c r="A75" s="44"/>
      <c r="B75" s="40" t="s">
        <v>145</v>
      </c>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row>
    <row r="76" spans="1:30" ht="24" customHeight="1">
      <c r="A76" s="44"/>
      <c r="B76" s="41"/>
      <c r="C76" s="257" t="s">
        <v>146</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row>
    <row r="77" spans="1:30" ht="15" customHeight="1">
      <c r="A77" s="44"/>
      <c r="B77" s="41"/>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row>
    <row r="78" spans="1:30" ht="15" customHeight="1">
      <c r="A78" s="44"/>
      <c r="B78" s="40" t="s">
        <v>147</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ht="24" customHeight="1">
      <c r="A79" s="44"/>
      <c r="B79" s="71"/>
      <c r="C79" s="257" t="s">
        <v>148</v>
      </c>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row>
    <row r="80" spans="1:30" ht="1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row>
    <row r="81" ht="15" customHeight="1"/>
    <row r="82" ht="15" customHeight="1"/>
    <row r="83" ht="15" customHeight="1"/>
    <row r="84" ht="15" customHeight="1"/>
    <row r="85" ht="15" customHeight="1"/>
  </sheetData>
  <sheetProtection algorithmName="SHA-512" hashValue="IC2cfL67pdNCTyU/WnfBd6WQJXh5vlL0NDxGVY70CyHPHYAagyIyKCuLJO6OvFxPsmzk7dQZmdmHf8OcERwLnQ==" saltValue="7E4DFqFhkBtNdT2E3dYx9A==" spinCount="100000" sheet="1" objects="1" scenarios="1"/>
  <mergeCells count="33">
    <mergeCell ref="D69:AD69"/>
    <mergeCell ref="D71:AD71"/>
    <mergeCell ref="D73:AD73"/>
    <mergeCell ref="C76:AD76"/>
    <mergeCell ref="C79:AD79"/>
    <mergeCell ref="C67:AD67"/>
    <mergeCell ref="D35:AD35"/>
    <mergeCell ref="D37:AD37"/>
    <mergeCell ref="C40:AD40"/>
    <mergeCell ref="C43:AD43"/>
    <mergeCell ref="C46:AD46"/>
    <mergeCell ref="C49:AD49"/>
    <mergeCell ref="C52:AD52"/>
    <mergeCell ref="C55:AD55"/>
    <mergeCell ref="C58:AD58"/>
    <mergeCell ref="C61:AD61"/>
    <mergeCell ref="C64:AD64"/>
    <mergeCell ref="D33:AD33"/>
    <mergeCell ref="B1:AD1"/>
    <mergeCell ref="B3:AD3"/>
    <mergeCell ref="B5:AD5"/>
    <mergeCell ref="B7:AD7"/>
    <mergeCell ref="AA9:AD9"/>
    <mergeCell ref="B10:L10"/>
    <mergeCell ref="N10:O10"/>
    <mergeCell ref="C13:AD13"/>
    <mergeCell ref="C22:AD22"/>
    <mergeCell ref="C25:AD25"/>
    <mergeCell ref="C28:AD28"/>
    <mergeCell ref="C31:AD31"/>
    <mergeCell ref="D15:AD15"/>
    <mergeCell ref="D17:AD17"/>
    <mergeCell ref="D19:AD19"/>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Sección VII
Glosario</oddHeader>
    <oddFooter>&amp;LCenso Nacional de Gobiernos Estatales 2022&amp;R&amp;P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3" ma:contentTypeDescription="Crear nuevo documento." ma:contentTypeScope="" ma:versionID="795c66fa020f5308b50b388037e807bf">
  <xsd:schema xmlns:xsd="http://www.w3.org/2001/XMLSchema" xmlns:xs="http://www.w3.org/2001/XMLSchema" xmlns:p="http://schemas.microsoft.com/office/2006/metadata/properties" xmlns:ns2="8cfb24df-c76a-48fb-92b8-e40e245fe804" targetNamespace="http://schemas.microsoft.com/office/2006/metadata/properties" ma:root="true" ma:fieldsID="2cc70636aa61dd867341d6cec2e14bc6"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BC6EAF-EA67-478E-B0F0-9A941BA76F00}">
  <ds:schemaRef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8cfb24df-c76a-48fb-92b8-e40e245fe804"/>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82077C2-595D-465E-9BBB-2FD5E1397044}">
  <ds:schemaRefs>
    <ds:schemaRef ds:uri="http://schemas.microsoft.com/sharepoint/v3/contenttype/forms"/>
  </ds:schemaRefs>
</ds:datastoreItem>
</file>

<file path=customXml/itemProps3.xml><?xml version="1.0" encoding="utf-8"?>
<ds:datastoreItem xmlns:ds="http://schemas.openxmlformats.org/officeDocument/2006/customXml" ds:itemID="{E80BCCDF-86ED-4960-9EEE-089FF43FD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CNGE_2022_M1_Secc7</vt:lpstr>
      <vt:lpstr>Glosario</vt:lpstr>
      <vt:lpstr>CNGE_2022_M1_Secc7!Área_de_impresión</vt:lpstr>
      <vt:lpstr>Glosario!Área_de_impresión</vt:lpstr>
      <vt:lpstr>Índice!Área_de_impresión</vt:lpstr>
      <vt:lpstr>Informantes!Área_de_impresión</vt:lpstr>
      <vt:lpstr>Participantes!Área_de_impresión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 GARCIA RENATA CASSANDRA</dc:creator>
  <cp:lastModifiedBy>Lizeth Arleth Hoyos Saldaña</cp:lastModifiedBy>
  <cp:lastPrinted>2021-11-22T19:40:38Z</cp:lastPrinted>
  <dcterms:created xsi:type="dcterms:W3CDTF">2021-05-12T22:01:13Z</dcterms:created>
  <dcterms:modified xsi:type="dcterms:W3CDTF">2022-03-08T19:41:42Z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